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zucena\Documents\Entrega - DEEDI\Trayectorias escolares\Documentos Terminados\Enero\"/>
    </mc:Choice>
  </mc:AlternateContent>
  <xr:revisionPtr revIDLastSave="0" documentId="13_ncr:1_{93213390-E7A2-4756-BBFF-1DB1A3A4E4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URISMO" sheetId="1" r:id="rId1"/>
    <sheet name="Gestión Tecnológica" sheetId="2" r:id="rId2"/>
    <sheet name="ELECT. TELECOM" sheetId="3" r:id="rId3"/>
    <sheet name="Ing Computacion" sheetId="4" r:id="rId4"/>
    <sheet name="Ing Tec Info" sheetId="5" r:id="rId5"/>
    <sheet name="Ing Automatizacion" sheetId="6" r:id="rId6"/>
    <sheet name="Ing Autom Indust" sheetId="7" r:id="rId7"/>
    <sheet name="BACHILLERATO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1">
      <go:sheetsCustomData xmlns:go="http://customooxmlschemas.google.com/" r:id="rId12" roundtripDataSignature="AMtx7mjryhRcIu+jJ+Wx+LEgTCPmGn9n3w=="/>
    </ext>
  </extLst>
</workbook>
</file>

<file path=xl/calcChain.xml><?xml version="1.0" encoding="utf-8"?>
<calcChain xmlns="http://schemas.openxmlformats.org/spreadsheetml/2006/main">
  <c r="N167" i="5" l="1"/>
  <c r="L167" i="5"/>
  <c r="K167" i="5"/>
  <c r="M167" i="5" s="1"/>
  <c r="Q54" i="5"/>
  <c r="K57" i="5"/>
  <c r="K825" i="1"/>
  <c r="K345" i="8"/>
  <c r="I345" i="8"/>
  <c r="H345" i="8"/>
  <c r="J345" i="8" s="1"/>
  <c r="O342" i="8"/>
  <c r="N342" i="8"/>
  <c r="L342" i="8"/>
  <c r="O341" i="8"/>
  <c r="N341" i="8"/>
  <c r="L341" i="8"/>
  <c r="O340" i="8"/>
  <c r="N340" i="8"/>
  <c r="L340" i="8"/>
  <c r="O339" i="8"/>
  <c r="N339" i="8"/>
  <c r="L339" i="8"/>
  <c r="L338" i="8"/>
  <c r="M337" i="8"/>
  <c r="P339" i="8" s="1"/>
  <c r="L337" i="8"/>
  <c r="K331" i="8"/>
  <c r="I331" i="8"/>
  <c r="H331" i="8"/>
  <c r="J331" i="8" s="1"/>
  <c r="O328" i="8"/>
  <c r="N328" i="8"/>
  <c r="L328" i="8"/>
  <c r="O327" i="8"/>
  <c r="N327" i="8"/>
  <c r="L327" i="8"/>
  <c r="O326" i="8"/>
  <c r="N326" i="8"/>
  <c r="L326" i="8"/>
  <c r="N325" i="8"/>
  <c r="O325" i="8" s="1"/>
  <c r="L325" i="8"/>
  <c r="L324" i="8"/>
  <c r="M323" i="8"/>
  <c r="P325" i="8" s="1"/>
  <c r="L323" i="8"/>
  <c r="L362" i="7"/>
  <c r="K362" i="7"/>
  <c r="M362" i="7" s="1"/>
  <c r="N362" i="7" s="1"/>
  <c r="P360" i="7"/>
  <c r="Q359" i="7"/>
  <c r="Q360" i="7" s="1"/>
  <c r="Q353" i="7"/>
  <c r="R353" i="7" s="1"/>
  <c r="O353" i="7"/>
  <c r="Q352" i="7"/>
  <c r="R352" i="7" s="1"/>
  <c r="O352" i="7"/>
  <c r="Q351" i="7"/>
  <c r="R351" i="7" s="1"/>
  <c r="O351" i="7"/>
  <c r="Q350" i="7"/>
  <c r="R350" i="7" s="1"/>
  <c r="O350" i="7"/>
  <c r="Q349" i="7"/>
  <c r="R349" i="7" s="1"/>
  <c r="O349" i="7"/>
  <c r="Q348" i="7"/>
  <c r="R348" i="7" s="1"/>
  <c r="O348" i="7"/>
  <c r="Q347" i="7"/>
  <c r="R347" i="7" s="1"/>
  <c r="O347" i="7"/>
  <c r="O346" i="7"/>
  <c r="P345" i="7"/>
  <c r="S347" i="7" s="1"/>
  <c r="O303" i="7"/>
  <c r="Q303" i="7"/>
  <c r="Q283" i="7"/>
  <c r="O283" i="7"/>
  <c r="O263" i="7"/>
  <c r="R263" i="7"/>
  <c r="Q263" i="7"/>
  <c r="Q244" i="7"/>
  <c r="Q245" i="7"/>
  <c r="O243" i="7"/>
  <c r="Q243" i="7"/>
  <c r="R243" i="7" s="1"/>
  <c r="R244" i="7"/>
  <c r="R245" i="7"/>
  <c r="O223" i="7"/>
  <c r="N365" i="5"/>
  <c r="L365" i="5"/>
  <c r="K365" i="5"/>
  <c r="M365" i="5" s="1"/>
  <c r="P363" i="5"/>
  <c r="Q362" i="5"/>
  <c r="Q363" i="5" s="1"/>
  <c r="R357" i="5"/>
  <c r="Q357" i="5"/>
  <c r="O357" i="5"/>
  <c r="R356" i="5"/>
  <c r="Q356" i="5"/>
  <c r="O356" i="5"/>
  <c r="R355" i="5"/>
  <c r="Q355" i="5"/>
  <c r="O355" i="5"/>
  <c r="R354" i="5"/>
  <c r="Q354" i="5"/>
  <c r="O354" i="5"/>
  <c r="R353" i="5"/>
  <c r="Q353" i="5"/>
  <c r="O353" i="5"/>
  <c r="R352" i="5"/>
  <c r="Q352" i="5"/>
  <c r="O352" i="5"/>
  <c r="R351" i="5"/>
  <c r="Q351" i="5"/>
  <c r="O351" i="5"/>
  <c r="O350" i="5"/>
  <c r="P349" i="5"/>
  <c r="Q350" i="5" s="1"/>
  <c r="R350" i="5" s="1"/>
  <c r="N1023" i="1"/>
  <c r="M1023" i="1"/>
  <c r="L1023" i="1"/>
  <c r="K1023" i="1"/>
  <c r="P1021" i="1"/>
  <c r="Q1020" i="1"/>
  <c r="Q1021" i="1" s="1"/>
  <c r="R1015" i="1"/>
  <c r="Q1015" i="1"/>
  <c r="O1015" i="1"/>
  <c r="R1014" i="1"/>
  <c r="Q1014" i="1"/>
  <c r="O1014" i="1"/>
  <c r="R1013" i="1"/>
  <c r="Q1013" i="1"/>
  <c r="O1013" i="1"/>
  <c r="R1012" i="1"/>
  <c r="Q1012" i="1"/>
  <c r="O1012" i="1"/>
  <c r="R1011" i="1"/>
  <c r="Q1011" i="1"/>
  <c r="O1011" i="1"/>
  <c r="R1010" i="1"/>
  <c r="Q1010" i="1"/>
  <c r="O1010" i="1"/>
  <c r="R1009" i="1"/>
  <c r="Q1009" i="1"/>
  <c r="O1009" i="1"/>
  <c r="O1008" i="1"/>
  <c r="P1007" i="1"/>
  <c r="S1009" i="1" s="1"/>
  <c r="I289" i="8"/>
  <c r="K35" i="7"/>
  <c r="K715" i="1"/>
  <c r="K339" i="7"/>
  <c r="M339" i="7" s="1"/>
  <c r="P337" i="7"/>
  <c r="Q336" i="7"/>
  <c r="Q337" i="7" s="1"/>
  <c r="Q330" i="7"/>
  <c r="R330" i="7" s="1"/>
  <c r="O330" i="7"/>
  <c r="Q329" i="7"/>
  <c r="R329" i="7" s="1"/>
  <c r="O329" i="7"/>
  <c r="Q328" i="7"/>
  <c r="R328" i="7" s="1"/>
  <c r="O328" i="7"/>
  <c r="Q327" i="7"/>
  <c r="R327" i="7" s="1"/>
  <c r="O327" i="7"/>
  <c r="Q326" i="7"/>
  <c r="R326" i="7" s="1"/>
  <c r="O326" i="7"/>
  <c r="Q325" i="7"/>
  <c r="R325" i="7" s="1"/>
  <c r="O325" i="7"/>
  <c r="Q324" i="7"/>
  <c r="R324" i="7" s="1"/>
  <c r="O324" i="7"/>
  <c r="O323" i="7"/>
  <c r="P322" i="7"/>
  <c r="S324" i="7" s="1"/>
  <c r="O282" i="7"/>
  <c r="O262" i="7"/>
  <c r="O242" i="7"/>
  <c r="O222" i="7"/>
  <c r="L343" i="5"/>
  <c r="K343" i="5"/>
  <c r="M343" i="5" s="1"/>
  <c r="N343" i="5" s="1"/>
  <c r="P341" i="5"/>
  <c r="Q340" i="5"/>
  <c r="Q341" i="5" s="1"/>
  <c r="Q335" i="5"/>
  <c r="R335" i="5" s="1"/>
  <c r="O335" i="5"/>
  <c r="Q334" i="5"/>
  <c r="R334" i="5" s="1"/>
  <c r="O334" i="5"/>
  <c r="Q333" i="5"/>
  <c r="R333" i="5" s="1"/>
  <c r="O333" i="5"/>
  <c r="Q332" i="5"/>
  <c r="R332" i="5" s="1"/>
  <c r="O332" i="5"/>
  <c r="Q331" i="5"/>
  <c r="R331" i="5" s="1"/>
  <c r="O331" i="5"/>
  <c r="Q330" i="5"/>
  <c r="R330" i="5" s="1"/>
  <c r="O330" i="5"/>
  <c r="Q329" i="5"/>
  <c r="R329" i="5" s="1"/>
  <c r="O329" i="5"/>
  <c r="O328" i="5"/>
  <c r="P327" i="5"/>
  <c r="S329" i="5" s="1"/>
  <c r="L1001" i="1"/>
  <c r="K1001" i="1"/>
  <c r="M1001" i="1" s="1"/>
  <c r="N1001" i="1" s="1"/>
  <c r="P999" i="1"/>
  <c r="Q998" i="1"/>
  <c r="Q999" i="1" s="1"/>
  <c r="Q993" i="1"/>
  <c r="R993" i="1" s="1"/>
  <c r="O993" i="1"/>
  <c r="Q992" i="1"/>
  <c r="R992" i="1" s="1"/>
  <c r="O992" i="1"/>
  <c r="Q991" i="1"/>
  <c r="R991" i="1" s="1"/>
  <c r="O991" i="1"/>
  <c r="Q990" i="1"/>
  <c r="R990" i="1" s="1"/>
  <c r="O990" i="1"/>
  <c r="Q989" i="1"/>
  <c r="R989" i="1" s="1"/>
  <c r="O989" i="1"/>
  <c r="Q988" i="1"/>
  <c r="R988" i="1" s="1"/>
  <c r="O988" i="1"/>
  <c r="Q987" i="1"/>
  <c r="R987" i="1" s="1"/>
  <c r="O987" i="1"/>
  <c r="O986" i="1"/>
  <c r="P985" i="1"/>
  <c r="S987" i="1" s="1"/>
  <c r="K317" i="8"/>
  <c r="I317" i="8"/>
  <c r="H317" i="8"/>
  <c r="J317" i="8" s="1"/>
  <c r="O314" i="8"/>
  <c r="N314" i="8"/>
  <c r="L314" i="8"/>
  <c r="O313" i="8"/>
  <c r="N313" i="8"/>
  <c r="L313" i="8"/>
  <c r="O312" i="8"/>
  <c r="N312" i="8"/>
  <c r="L312" i="8"/>
  <c r="N311" i="8"/>
  <c r="O311" i="8" s="1"/>
  <c r="L311" i="8"/>
  <c r="L310" i="8"/>
  <c r="M309" i="8"/>
  <c r="N310" i="8" s="1"/>
  <c r="O310" i="8" s="1"/>
  <c r="L309" i="8"/>
  <c r="L297" i="8"/>
  <c r="O300" i="8"/>
  <c r="N300" i="8"/>
  <c r="L300" i="8"/>
  <c r="N299" i="8"/>
  <c r="O299" i="8" s="1"/>
  <c r="L299" i="8"/>
  <c r="N298" i="8"/>
  <c r="O298" i="8" s="1"/>
  <c r="L298" i="8"/>
  <c r="L286" i="8"/>
  <c r="L285" i="8"/>
  <c r="N285" i="8"/>
  <c r="O285" i="8" s="1"/>
  <c r="N286" i="8"/>
  <c r="O286" i="8" s="1"/>
  <c r="N316" i="7"/>
  <c r="L316" i="7"/>
  <c r="K316" i="7"/>
  <c r="M316" i="7" s="1"/>
  <c r="P314" i="7"/>
  <c r="Q313" i="7"/>
  <c r="Q314" i="7" s="1"/>
  <c r="R308" i="7"/>
  <c r="O308" i="7"/>
  <c r="R307" i="7"/>
  <c r="O307" i="7"/>
  <c r="R306" i="7"/>
  <c r="O306" i="7"/>
  <c r="R305" i="7"/>
  <c r="O305" i="7"/>
  <c r="R304" i="7"/>
  <c r="O304" i="7"/>
  <c r="R303" i="7"/>
  <c r="O302" i="7"/>
  <c r="P301" i="7"/>
  <c r="S303" i="7" s="1"/>
  <c r="O261" i="7"/>
  <c r="O241" i="7"/>
  <c r="O221" i="7"/>
  <c r="N338" i="8" l="1"/>
  <c r="O338" i="8" s="1"/>
  <c r="N324" i="8"/>
  <c r="O324" i="8" s="1"/>
  <c r="Q346" i="7"/>
  <c r="R346" i="7" s="1"/>
  <c r="S351" i="5"/>
  <c r="Q1008" i="1"/>
  <c r="R1008" i="1" s="1"/>
  <c r="Q323" i="7"/>
  <c r="R323" i="7" s="1"/>
  <c r="Q328" i="5"/>
  <c r="R328" i="5" s="1"/>
  <c r="Q986" i="1"/>
  <c r="R986" i="1" s="1"/>
  <c r="P311" i="8"/>
  <c r="Q302" i="7"/>
  <c r="R302" i="7" s="1"/>
  <c r="N321" i="5"/>
  <c r="L321" i="5"/>
  <c r="K321" i="5"/>
  <c r="M321" i="5" s="1"/>
  <c r="P319" i="5"/>
  <c r="Q318" i="5"/>
  <c r="Q319" i="5" s="1"/>
  <c r="R313" i="5"/>
  <c r="Q313" i="5"/>
  <c r="O313" i="5"/>
  <c r="R312" i="5"/>
  <c r="Q312" i="5"/>
  <c r="O312" i="5"/>
  <c r="R311" i="5"/>
  <c r="Q311" i="5"/>
  <c r="O311" i="5"/>
  <c r="R310" i="5"/>
  <c r="Q310" i="5"/>
  <c r="O310" i="5"/>
  <c r="R309" i="5"/>
  <c r="Q309" i="5"/>
  <c r="O309" i="5"/>
  <c r="R308" i="5"/>
  <c r="Q308" i="5"/>
  <c r="O308" i="5"/>
  <c r="Q307" i="5"/>
  <c r="R307" i="5" s="1"/>
  <c r="O307" i="5"/>
  <c r="O306" i="5"/>
  <c r="P305" i="5"/>
  <c r="Q306" i="5" s="1"/>
  <c r="R306" i="5" s="1"/>
  <c r="P283" i="5"/>
  <c r="N979" i="1"/>
  <c r="L979" i="1"/>
  <c r="K979" i="1"/>
  <c r="M979" i="1" s="1"/>
  <c r="P977" i="1"/>
  <c r="Q976" i="1"/>
  <c r="Q977" i="1" s="1"/>
  <c r="R971" i="1"/>
  <c r="Q971" i="1"/>
  <c r="O971" i="1"/>
  <c r="R970" i="1"/>
  <c r="Q970" i="1"/>
  <c r="O970" i="1"/>
  <c r="R969" i="1"/>
  <c r="Q969" i="1"/>
  <c r="O969" i="1"/>
  <c r="R968" i="1"/>
  <c r="Q968" i="1"/>
  <c r="O968" i="1"/>
  <c r="R967" i="1"/>
  <c r="Q967" i="1"/>
  <c r="O967" i="1"/>
  <c r="R966" i="1"/>
  <c r="Q966" i="1"/>
  <c r="O966" i="1"/>
  <c r="S965" i="1"/>
  <c r="Q965" i="1"/>
  <c r="R965" i="1" s="1"/>
  <c r="O965" i="1"/>
  <c r="O964" i="1"/>
  <c r="P963" i="1"/>
  <c r="Q964" i="1" s="1"/>
  <c r="R964" i="1" s="1"/>
  <c r="S307" i="5" l="1"/>
  <c r="I275" i="8"/>
  <c r="L284" i="8" l="1"/>
  <c r="N295" i="7"/>
  <c r="L295" i="7"/>
  <c r="K295" i="7"/>
  <c r="M295" i="7" s="1"/>
  <c r="P293" i="7"/>
  <c r="Q292" i="7"/>
  <c r="Q293" i="7" s="1"/>
  <c r="R287" i="7"/>
  <c r="O287" i="7"/>
  <c r="R286" i="7"/>
  <c r="O286" i="7"/>
  <c r="R285" i="7"/>
  <c r="O285" i="7"/>
  <c r="R284" i="7"/>
  <c r="O284" i="7"/>
  <c r="R283" i="7"/>
  <c r="Q282" i="7"/>
  <c r="R282" i="7" s="1"/>
  <c r="O281" i="7"/>
  <c r="P280" i="7"/>
  <c r="S282" i="7" s="1"/>
  <c r="O240" i="7"/>
  <c r="O220" i="7"/>
  <c r="N299" i="5"/>
  <c r="L299" i="5"/>
  <c r="K299" i="5"/>
  <c r="M299" i="5" s="1"/>
  <c r="P297" i="5"/>
  <c r="Q296" i="5"/>
  <c r="Q297" i="5" s="1"/>
  <c r="R291" i="5"/>
  <c r="Q291" i="5"/>
  <c r="O291" i="5"/>
  <c r="R290" i="5"/>
  <c r="Q290" i="5"/>
  <c r="O290" i="5"/>
  <c r="R289" i="5"/>
  <c r="Q289" i="5"/>
  <c r="O289" i="5"/>
  <c r="R288" i="5"/>
  <c r="Q288" i="5"/>
  <c r="O288" i="5"/>
  <c r="R287" i="5"/>
  <c r="Q287" i="5"/>
  <c r="O287" i="5"/>
  <c r="Q286" i="5"/>
  <c r="R286" i="5" s="1"/>
  <c r="O286" i="5"/>
  <c r="S285" i="5"/>
  <c r="Q285" i="5"/>
  <c r="R285" i="5" s="1"/>
  <c r="O285" i="5"/>
  <c r="Q284" i="5"/>
  <c r="R284" i="5" s="1"/>
  <c r="O284" i="5"/>
  <c r="N957" i="1"/>
  <c r="L957" i="1"/>
  <c r="K957" i="1"/>
  <c r="M957" i="1" s="1"/>
  <c r="P955" i="1"/>
  <c r="Q954" i="1"/>
  <c r="Q955" i="1" s="1"/>
  <c r="R949" i="1"/>
  <c r="Q949" i="1"/>
  <c r="O949" i="1"/>
  <c r="R948" i="1"/>
  <c r="Q948" i="1"/>
  <c r="O948" i="1"/>
  <c r="R947" i="1"/>
  <c r="Q947" i="1"/>
  <c r="O947" i="1"/>
  <c r="R946" i="1"/>
  <c r="Q946" i="1"/>
  <c r="O946" i="1"/>
  <c r="R945" i="1"/>
  <c r="Q945" i="1"/>
  <c r="O945" i="1"/>
  <c r="Q944" i="1"/>
  <c r="R944" i="1" s="1"/>
  <c r="O944" i="1"/>
  <c r="Q943" i="1"/>
  <c r="R943" i="1" s="1"/>
  <c r="O943" i="1"/>
  <c r="O942" i="1"/>
  <c r="P941" i="1"/>
  <c r="Q942" i="1" s="1"/>
  <c r="R942" i="1" s="1"/>
  <c r="S943" i="1" l="1"/>
  <c r="Q281" i="7"/>
  <c r="R281" i="7" s="1"/>
  <c r="L283" i="8"/>
  <c r="K303" i="8"/>
  <c r="I303" i="8"/>
  <c r="H303" i="8"/>
  <c r="J303" i="8" s="1"/>
  <c r="N297" i="8"/>
  <c r="O297" i="8" s="1"/>
  <c r="L296" i="8"/>
  <c r="M295" i="8"/>
  <c r="P297" i="8" s="1"/>
  <c r="L295" i="8"/>
  <c r="Q240" i="7"/>
  <c r="Q241" i="7"/>
  <c r="Q242" i="7"/>
  <c r="Q261" i="7"/>
  <c r="R261" i="7" s="1"/>
  <c r="Q262" i="7"/>
  <c r="R262" i="7" s="1"/>
  <c r="O260" i="7"/>
  <c r="O239" i="7"/>
  <c r="N274" i="7"/>
  <c r="L274" i="7"/>
  <c r="K274" i="7"/>
  <c r="M274" i="7" s="1"/>
  <c r="P272" i="7"/>
  <c r="Q271" i="7"/>
  <c r="Q272" i="7" s="1"/>
  <c r="R266" i="7"/>
  <c r="O266" i="7"/>
  <c r="R265" i="7"/>
  <c r="O265" i="7"/>
  <c r="R264" i="7"/>
  <c r="O264" i="7"/>
  <c r="P259" i="7"/>
  <c r="S261" i="7" s="1"/>
  <c r="O219" i="7"/>
  <c r="N277" i="5"/>
  <c r="L277" i="5"/>
  <c r="K277" i="5"/>
  <c r="M277" i="5" s="1"/>
  <c r="P275" i="5"/>
  <c r="Q274" i="5"/>
  <c r="Q275" i="5" s="1"/>
  <c r="R269" i="5"/>
  <c r="Q269" i="5"/>
  <c r="O269" i="5"/>
  <c r="R268" i="5"/>
  <c r="Q268" i="5"/>
  <c r="O268" i="5"/>
  <c r="R267" i="5"/>
  <c r="Q267" i="5"/>
  <c r="O267" i="5"/>
  <c r="R266" i="5"/>
  <c r="Q266" i="5"/>
  <c r="O266" i="5"/>
  <c r="Q265" i="5"/>
  <c r="R265" i="5" s="1"/>
  <c r="O265" i="5"/>
  <c r="Q264" i="5"/>
  <c r="R264" i="5" s="1"/>
  <c r="O264" i="5"/>
  <c r="S263" i="5"/>
  <c r="Q263" i="5"/>
  <c r="R263" i="5" s="1"/>
  <c r="O263" i="5"/>
  <c r="Q262" i="5"/>
  <c r="R262" i="5" s="1"/>
  <c r="O262" i="5"/>
  <c r="N935" i="1"/>
  <c r="L935" i="1"/>
  <c r="K935" i="1"/>
  <c r="M935" i="1" s="1"/>
  <c r="P933" i="1"/>
  <c r="Q932" i="1"/>
  <c r="Q933" i="1" s="1"/>
  <c r="R927" i="1"/>
  <c r="Q927" i="1"/>
  <c r="O927" i="1"/>
  <c r="R926" i="1"/>
  <c r="Q926" i="1"/>
  <c r="O926" i="1"/>
  <c r="R925" i="1"/>
  <c r="Q925" i="1"/>
  <c r="O925" i="1"/>
  <c r="R924" i="1"/>
  <c r="Q924" i="1"/>
  <c r="O924" i="1"/>
  <c r="Q923" i="1"/>
  <c r="R923" i="1" s="1"/>
  <c r="O923" i="1"/>
  <c r="Q922" i="1"/>
  <c r="R922" i="1" s="1"/>
  <c r="O922" i="1"/>
  <c r="Q921" i="1"/>
  <c r="R921" i="1" s="1"/>
  <c r="O921" i="1"/>
  <c r="O920" i="1"/>
  <c r="P919" i="1"/>
  <c r="Q920" i="1" s="1"/>
  <c r="R920" i="1" s="1"/>
  <c r="Q260" i="7" l="1"/>
  <c r="R260" i="7" s="1"/>
  <c r="S921" i="1"/>
  <c r="N296" i="8"/>
  <c r="O296" i="8" s="1"/>
  <c r="I259" i="8"/>
  <c r="N284" i="8" l="1"/>
  <c r="O284" i="8" s="1"/>
  <c r="N283" i="8"/>
  <c r="O283" i="8" s="1"/>
  <c r="L282" i="8"/>
  <c r="P238" i="7"/>
  <c r="Q218" i="7"/>
  <c r="R218" i="7" s="1"/>
  <c r="O218" i="7"/>
  <c r="N253" i="7"/>
  <c r="L253" i="7"/>
  <c r="K253" i="7"/>
  <c r="M253" i="7" s="1"/>
  <c r="P251" i="7"/>
  <c r="Q250" i="7"/>
  <c r="Q251" i="7" s="1"/>
  <c r="O245" i="7"/>
  <c r="O244" i="7"/>
  <c r="R242" i="7"/>
  <c r="R241" i="7"/>
  <c r="R240" i="7"/>
  <c r="S219" i="7"/>
  <c r="S197" i="7"/>
  <c r="N255" i="5"/>
  <c r="L255" i="5"/>
  <c r="K255" i="5"/>
  <c r="M255" i="5" s="1"/>
  <c r="P253" i="5"/>
  <c r="Q252" i="5"/>
  <c r="Q253" i="5" s="1"/>
  <c r="R247" i="5"/>
  <c r="Q247" i="5"/>
  <c r="O247" i="5"/>
  <c r="R246" i="5"/>
  <c r="Q246" i="5"/>
  <c r="O246" i="5"/>
  <c r="R245" i="5"/>
  <c r="Q245" i="5"/>
  <c r="O245" i="5"/>
  <c r="Q244" i="5"/>
  <c r="R244" i="5" s="1"/>
  <c r="O244" i="5"/>
  <c r="Q243" i="5"/>
  <c r="R243" i="5" s="1"/>
  <c r="O243" i="5"/>
  <c r="Q242" i="5"/>
  <c r="R242" i="5" s="1"/>
  <c r="O242" i="5"/>
  <c r="S241" i="5"/>
  <c r="Q241" i="5"/>
  <c r="R241" i="5" s="1"/>
  <c r="O241" i="5"/>
  <c r="Q240" i="5"/>
  <c r="R240" i="5" s="1"/>
  <c r="O240" i="5"/>
  <c r="S219" i="5"/>
  <c r="S197" i="5"/>
  <c r="S240" i="7" l="1"/>
  <c r="Q239" i="7"/>
  <c r="R239" i="7" s="1"/>
  <c r="P897" i="1"/>
  <c r="S899" i="1" s="1"/>
  <c r="N913" i="1"/>
  <c r="L913" i="1"/>
  <c r="K913" i="1"/>
  <c r="M913" i="1" s="1"/>
  <c r="P911" i="1"/>
  <c r="Q910" i="1"/>
  <c r="Q911" i="1" s="1"/>
  <c r="R905" i="1"/>
  <c r="Q905" i="1"/>
  <c r="O905" i="1"/>
  <c r="R904" i="1"/>
  <c r="Q904" i="1"/>
  <c r="O904" i="1"/>
  <c r="R903" i="1"/>
  <c r="Q903" i="1"/>
  <c r="O903" i="1"/>
  <c r="Q902" i="1"/>
  <c r="R902" i="1" s="1"/>
  <c r="O902" i="1"/>
  <c r="Q901" i="1"/>
  <c r="R901" i="1" s="1"/>
  <c r="O901" i="1"/>
  <c r="Q900" i="1"/>
  <c r="R900" i="1" s="1"/>
  <c r="O900" i="1"/>
  <c r="Q899" i="1"/>
  <c r="R899" i="1" s="1"/>
  <c r="O899" i="1"/>
  <c r="Q898" i="1"/>
  <c r="R898" i="1" s="1"/>
  <c r="O898" i="1"/>
  <c r="S877" i="1"/>
  <c r="S855" i="1"/>
  <c r="L35" i="7" l="1"/>
  <c r="O376" i="2" l="1"/>
  <c r="O354" i="2"/>
  <c r="O331" i="2"/>
  <c r="V359" i="2" s="1"/>
  <c r="I224" i="8" l="1"/>
  <c r="H289" i="8"/>
  <c r="J289" i="8" s="1"/>
  <c r="K289" i="8" s="1"/>
  <c r="M281" i="8"/>
  <c r="L281" i="8"/>
  <c r="H275" i="8"/>
  <c r="J275" i="8" s="1"/>
  <c r="K275" i="8" s="1"/>
  <c r="N270" i="8"/>
  <c r="O270" i="8" s="1"/>
  <c r="L270" i="8"/>
  <c r="N269" i="8"/>
  <c r="O269" i="8" s="1"/>
  <c r="L269" i="8"/>
  <c r="N268" i="8"/>
  <c r="O268" i="8" s="1"/>
  <c r="L268" i="8"/>
  <c r="N267" i="8"/>
  <c r="O267" i="8" s="1"/>
  <c r="L267" i="8"/>
  <c r="L266" i="8"/>
  <c r="M265" i="8"/>
  <c r="H259" i="8"/>
  <c r="J259" i="8" s="1"/>
  <c r="K259" i="8" s="1"/>
  <c r="N254" i="8"/>
  <c r="O254" i="8" s="1"/>
  <c r="L254" i="8"/>
  <c r="N253" i="8"/>
  <c r="O253" i="8" s="1"/>
  <c r="L253" i="8"/>
  <c r="N252" i="8"/>
  <c r="O252" i="8" s="1"/>
  <c r="L252" i="8"/>
  <c r="N251" i="8"/>
  <c r="O251" i="8" s="1"/>
  <c r="L251" i="8"/>
  <c r="L250" i="8"/>
  <c r="M249" i="8"/>
  <c r="P251" i="8" s="1"/>
  <c r="I240" i="8"/>
  <c r="H240" i="8"/>
  <c r="J240" i="8" s="1"/>
  <c r="N235" i="8"/>
  <c r="O235" i="8" s="1"/>
  <c r="L235" i="8"/>
  <c r="N234" i="8"/>
  <c r="O234" i="8" s="1"/>
  <c r="L234" i="8"/>
  <c r="N233" i="8"/>
  <c r="O233" i="8" s="1"/>
  <c r="L233" i="8"/>
  <c r="N232" i="8"/>
  <c r="O232" i="8" s="1"/>
  <c r="L232" i="8"/>
  <c r="L231" i="8"/>
  <c r="M230" i="8"/>
  <c r="H224" i="8"/>
  <c r="J224" i="8" s="1"/>
  <c r="K224" i="8" s="1"/>
  <c r="N219" i="8"/>
  <c r="O219" i="8" s="1"/>
  <c r="L219" i="8"/>
  <c r="N218" i="8"/>
  <c r="O218" i="8" s="1"/>
  <c r="L218" i="8"/>
  <c r="N217" i="8"/>
  <c r="O217" i="8" s="1"/>
  <c r="L217" i="8"/>
  <c r="N216" i="8"/>
  <c r="O216" i="8" s="1"/>
  <c r="L216" i="8"/>
  <c r="L215" i="8"/>
  <c r="M214" i="8"/>
  <c r="P216" i="8" s="1"/>
  <c r="I208" i="8"/>
  <c r="H208" i="8"/>
  <c r="J208" i="8" s="1"/>
  <c r="K208" i="8" s="1"/>
  <c r="N203" i="8"/>
  <c r="O203" i="8" s="1"/>
  <c r="L203" i="8"/>
  <c r="N202" i="8"/>
  <c r="O202" i="8" s="1"/>
  <c r="L202" i="8"/>
  <c r="N201" i="8"/>
  <c r="O201" i="8" s="1"/>
  <c r="L201" i="8"/>
  <c r="N200" i="8"/>
  <c r="O200" i="8" s="1"/>
  <c r="L200" i="8"/>
  <c r="L199" i="8"/>
  <c r="M198" i="8"/>
  <c r="P200" i="8" s="1"/>
  <c r="I192" i="8"/>
  <c r="H192" i="8"/>
  <c r="J192" i="8" s="1"/>
  <c r="K192" i="8" s="1"/>
  <c r="N187" i="8"/>
  <c r="O187" i="8" s="1"/>
  <c r="L187" i="8"/>
  <c r="N186" i="8"/>
  <c r="O186" i="8" s="1"/>
  <c r="L186" i="8"/>
  <c r="N185" i="8"/>
  <c r="O185" i="8" s="1"/>
  <c r="L185" i="8"/>
  <c r="N184" i="8"/>
  <c r="O184" i="8" s="1"/>
  <c r="L184" i="8"/>
  <c r="L183" i="8"/>
  <c r="M182" i="8"/>
  <c r="N183" i="8" s="1"/>
  <c r="O183" i="8" s="1"/>
  <c r="I176" i="8"/>
  <c r="H176" i="8"/>
  <c r="J176" i="8" s="1"/>
  <c r="K176" i="8" s="1"/>
  <c r="N170" i="8"/>
  <c r="O170" i="8" s="1"/>
  <c r="L170" i="8"/>
  <c r="N169" i="8"/>
  <c r="O169" i="8" s="1"/>
  <c r="L169" i="8"/>
  <c r="N168" i="8"/>
  <c r="O168" i="8" s="1"/>
  <c r="L168" i="8"/>
  <c r="N167" i="8"/>
  <c r="O167" i="8" s="1"/>
  <c r="L167" i="8"/>
  <c r="L166" i="8"/>
  <c r="M165" i="8"/>
  <c r="N166" i="8" s="1"/>
  <c r="O166" i="8" s="1"/>
  <c r="I159" i="8"/>
  <c r="H159" i="8"/>
  <c r="J159" i="8" s="1"/>
  <c r="N154" i="8"/>
  <c r="O154" i="8" s="1"/>
  <c r="L154" i="8"/>
  <c r="N153" i="8"/>
  <c r="O153" i="8" s="1"/>
  <c r="L153" i="8"/>
  <c r="N152" i="8"/>
  <c r="O152" i="8" s="1"/>
  <c r="L152" i="8"/>
  <c r="N151" i="8"/>
  <c r="O151" i="8" s="1"/>
  <c r="L151" i="8"/>
  <c r="L150" i="8"/>
  <c r="M149" i="8"/>
  <c r="P151" i="8" s="1"/>
  <c r="I143" i="8"/>
  <c r="H143" i="8"/>
  <c r="J143" i="8" s="1"/>
  <c r="N138" i="8"/>
  <c r="O138" i="8" s="1"/>
  <c r="L138" i="8"/>
  <c r="N137" i="8"/>
  <c r="O137" i="8" s="1"/>
  <c r="L137" i="8"/>
  <c r="N136" i="8"/>
  <c r="O136" i="8" s="1"/>
  <c r="L136" i="8"/>
  <c r="N135" i="8"/>
  <c r="O135" i="8" s="1"/>
  <c r="L135" i="8"/>
  <c r="L134" i="8"/>
  <c r="M133" i="8"/>
  <c r="I127" i="8"/>
  <c r="H127" i="8"/>
  <c r="J127" i="8" s="1"/>
  <c r="K127" i="8" s="1"/>
  <c r="N122" i="8"/>
  <c r="O122" i="8" s="1"/>
  <c r="L122" i="8"/>
  <c r="N121" i="8"/>
  <c r="O121" i="8" s="1"/>
  <c r="L121" i="8"/>
  <c r="N120" i="8"/>
  <c r="O120" i="8" s="1"/>
  <c r="L120" i="8"/>
  <c r="N119" i="8"/>
  <c r="O119" i="8" s="1"/>
  <c r="L119" i="8"/>
  <c r="L118" i="8"/>
  <c r="M117" i="8"/>
  <c r="N118" i="8" s="1"/>
  <c r="O118" i="8" s="1"/>
  <c r="I111" i="8"/>
  <c r="H111" i="8"/>
  <c r="J111" i="8" s="1"/>
  <c r="K111" i="8" s="1"/>
  <c r="N106" i="8"/>
  <c r="O106" i="8" s="1"/>
  <c r="L106" i="8"/>
  <c r="N105" i="8"/>
  <c r="O105" i="8" s="1"/>
  <c r="L105" i="8"/>
  <c r="N104" i="8"/>
  <c r="O104" i="8" s="1"/>
  <c r="L104" i="8"/>
  <c r="N103" i="8"/>
  <c r="O103" i="8" s="1"/>
  <c r="L103" i="8"/>
  <c r="L102" i="8"/>
  <c r="M101" i="8"/>
  <c r="P103" i="8" s="1"/>
  <c r="K92" i="8"/>
  <c r="H92" i="8"/>
  <c r="N87" i="8"/>
  <c r="O87" i="8" s="1"/>
  <c r="L87" i="8"/>
  <c r="N86" i="8"/>
  <c r="O86" i="8" s="1"/>
  <c r="L86" i="8"/>
  <c r="O84" i="8"/>
  <c r="N84" i="8"/>
  <c r="L84" i="8"/>
  <c r="O83" i="8"/>
  <c r="N83" i="8"/>
  <c r="L83" i="8"/>
  <c r="M82" i="8"/>
  <c r="K76" i="8"/>
  <c r="H76" i="8"/>
  <c r="N71" i="8"/>
  <c r="O71" i="8" s="1"/>
  <c r="L71" i="8"/>
  <c r="O69" i="8"/>
  <c r="N69" i="8"/>
  <c r="L69" i="8"/>
  <c r="O68" i="8"/>
  <c r="N68" i="8"/>
  <c r="L68" i="8"/>
  <c r="O67" i="8"/>
  <c r="N67" i="8"/>
  <c r="L67" i="8"/>
  <c r="M66" i="8"/>
  <c r="K60" i="8"/>
  <c r="I60" i="8"/>
  <c r="H60" i="8"/>
  <c r="O54" i="8"/>
  <c r="N54" i="8"/>
  <c r="L54" i="8"/>
  <c r="O53" i="8"/>
  <c r="N53" i="8"/>
  <c r="L53" i="8"/>
  <c r="O52" i="8"/>
  <c r="N52" i="8"/>
  <c r="L52" i="8"/>
  <c r="O51" i="8"/>
  <c r="N51" i="8"/>
  <c r="L51" i="8"/>
  <c r="M50" i="8"/>
  <c r="K44" i="8"/>
  <c r="I44" i="8"/>
  <c r="H44" i="8"/>
  <c r="O39" i="8"/>
  <c r="N39" i="8"/>
  <c r="L39" i="8"/>
  <c r="O38" i="8"/>
  <c r="N38" i="8"/>
  <c r="L38" i="8"/>
  <c r="O37" i="8"/>
  <c r="N37" i="8"/>
  <c r="L37" i="8"/>
  <c r="O36" i="8"/>
  <c r="N36" i="8"/>
  <c r="L36" i="8"/>
  <c r="O35" i="8"/>
  <c r="N35" i="8"/>
  <c r="L35" i="8"/>
  <c r="M34" i="8"/>
  <c r="H28" i="8"/>
  <c r="O23" i="8"/>
  <c r="N23" i="8"/>
  <c r="L23" i="8"/>
  <c r="O22" i="8"/>
  <c r="N22" i="8"/>
  <c r="L22" i="8"/>
  <c r="O21" i="8"/>
  <c r="N21" i="8"/>
  <c r="L21" i="8"/>
  <c r="O20" i="8"/>
  <c r="N20" i="8"/>
  <c r="L20" i="8"/>
  <c r="O19" i="8"/>
  <c r="N19" i="8"/>
  <c r="L19" i="8"/>
  <c r="M18" i="8"/>
  <c r="N232" i="7"/>
  <c r="L232" i="7"/>
  <c r="K232" i="7"/>
  <c r="M232" i="7" s="1"/>
  <c r="P230" i="7"/>
  <c r="Q229" i="7"/>
  <c r="Q230" i="7" s="1"/>
  <c r="R224" i="7"/>
  <c r="Q224" i="7"/>
  <c r="O224" i="7"/>
  <c r="Q223" i="7"/>
  <c r="R223" i="7" s="1"/>
  <c r="Q222" i="7"/>
  <c r="R222" i="7" s="1"/>
  <c r="Q221" i="7"/>
  <c r="R221" i="7" s="1"/>
  <c r="Q220" i="7"/>
  <c r="R220" i="7" s="1"/>
  <c r="Q219" i="7"/>
  <c r="R219" i="7" s="1"/>
  <c r="N211" i="7"/>
  <c r="L211" i="7"/>
  <c r="K211" i="7"/>
  <c r="M211" i="7" s="1"/>
  <c r="P209" i="7"/>
  <c r="Q208" i="7"/>
  <c r="Q209" i="7" s="1"/>
  <c r="R203" i="7"/>
  <c r="Q203" i="7"/>
  <c r="O203" i="7"/>
  <c r="Q202" i="7"/>
  <c r="R202" i="7" s="1"/>
  <c r="O202" i="7"/>
  <c r="Q201" i="7"/>
  <c r="R201" i="7" s="1"/>
  <c r="O201" i="7"/>
  <c r="Q200" i="7"/>
  <c r="R200" i="7" s="1"/>
  <c r="O200" i="7"/>
  <c r="Q199" i="7"/>
  <c r="R199" i="7" s="1"/>
  <c r="O199" i="7"/>
  <c r="Q198" i="7"/>
  <c r="R198" i="7" s="1"/>
  <c r="O198" i="7"/>
  <c r="Q197" i="7"/>
  <c r="R197" i="7" s="1"/>
  <c r="O197" i="7"/>
  <c r="Q196" i="7"/>
  <c r="R196" i="7" s="1"/>
  <c r="O196" i="7"/>
  <c r="L189" i="7"/>
  <c r="K189" i="7"/>
  <c r="M189" i="7" s="1"/>
  <c r="N189" i="7" s="1"/>
  <c r="P187" i="7"/>
  <c r="Q186" i="7"/>
  <c r="Q187" i="7" s="1"/>
  <c r="Q181" i="7"/>
  <c r="R181" i="7" s="1"/>
  <c r="O181" i="7"/>
  <c r="Q180" i="7"/>
  <c r="R180" i="7" s="1"/>
  <c r="O180" i="7"/>
  <c r="Q179" i="7"/>
  <c r="R179" i="7" s="1"/>
  <c r="O179" i="7"/>
  <c r="Q178" i="7"/>
  <c r="R178" i="7" s="1"/>
  <c r="O178" i="7"/>
  <c r="Q177" i="7"/>
  <c r="R177" i="7" s="1"/>
  <c r="O177" i="7"/>
  <c r="Q176" i="7"/>
  <c r="R176" i="7" s="1"/>
  <c r="O176" i="7"/>
  <c r="Q175" i="7"/>
  <c r="R175" i="7" s="1"/>
  <c r="O175" i="7"/>
  <c r="O174" i="7"/>
  <c r="P173" i="7"/>
  <c r="L167" i="7"/>
  <c r="K167" i="7"/>
  <c r="M167" i="7" s="1"/>
  <c r="P165" i="7"/>
  <c r="Q164" i="7"/>
  <c r="Q165" i="7" s="1"/>
  <c r="Q159" i="7"/>
  <c r="R159" i="7" s="1"/>
  <c r="O159" i="7"/>
  <c r="Q158" i="7"/>
  <c r="R158" i="7" s="1"/>
  <c r="O158" i="7"/>
  <c r="Q157" i="7"/>
  <c r="R157" i="7" s="1"/>
  <c r="O157" i="7"/>
  <c r="Q156" i="7"/>
  <c r="R156" i="7" s="1"/>
  <c r="O156" i="7"/>
  <c r="Q155" i="7"/>
  <c r="R155" i="7" s="1"/>
  <c r="O155" i="7"/>
  <c r="Q154" i="7"/>
  <c r="R154" i="7" s="1"/>
  <c r="O154" i="7"/>
  <c r="Q153" i="7"/>
  <c r="R153" i="7" s="1"/>
  <c r="O153" i="7"/>
  <c r="O152" i="7"/>
  <c r="P151" i="7"/>
  <c r="Q152" i="7" s="1"/>
  <c r="R152" i="7" s="1"/>
  <c r="L145" i="7"/>
  <c r="K145" i="7"/>
  <c r="M145" i="7" s="1"/>
  <c r="P143" i="7"/>
  <c r="Q142" i="7"/>
  <c r="Q143" i="7" s="1"/>
  <c r="Q137" i="7"/>
  <c r="R137" i="7" s="1"/>
  <c r="O137" i="7"/>
  <c r="Q136" i="7"/>
  <c r="R136" i="7" s="1"/>
  <c r="O136" i="7"/>
  <c r="Q135" i="7"/>
  <c r="R135" i="7" s="1"/>
  <c r="O135" i="7"/>
  <c r="Q134" i="7"/>
  <c r="R134" i="7" s="1"/>
  <c r="O134" i="7"/>
  <c r="Q133" i="7"/>
  <c r="R133" i="7" s="1"/>
  <c r="O133" i="7"/>
  <c r="Q132" i="7"/>
  <c r="R132" i="7" s="1"/>
  <c r="O132" i="7"/>
  <c r="Q131" i="7"/>
  <c r="R131" i="7" s="1"/>
  <c r="O131" i="7"/>
  <c r="O130" i="7"/>
  <c r="P129" i="7"/>
  <c r="Q130" i="7" s="1"/>
  <c r="R130" i="7" s="1"/>
  <c r="L123" i="7"/>
  <c r="K123" i="7"/>
  <c r="M123" i="7" s="1"/>
  <c r="P121" i="7"/>
  <c r="Q120" i="7"/>
  <c r="Q121" i="7" s="1"/>
  <c r="Q115" i="7"/>
  <c r="R115" i="7" s="1"/>
  <c r="O115" i="7"/>
  <c r="Q114" i="7"/>
  <c r="R114" i="7" s="1"/>
  <c r="O114" i="7"/>
  <c r="Q113" i="7"/>
  <c r="R113" i="7" s="1"/>
  <c r="O113" i="7"/>
  <c r="Q112" i="7"/>
  <c r="R112" i="7" s="1"/>
  <c r="O112" i="7"/>
  <c r="Q111" i="7"/>
  <c r="R111" i="7" s="1"/>
  <c r="O111" i="7"/>
  <c r="Q110" i="7"/>
  <c r="R110" i="7" s="1"/>
  <c r="O110" i="7"/>
  <c r="Q109" i="7"/>
  <c r="R109" i="7" s="1"/>
  <c r="O109" i="7"/>
  <c r="O108" i="7"/>
  <c r="P107" i="7"/>
  <c r="S109" i="7" s="1"/>
  <c r="L101" i="7"/>
  <c r="K101" i="7"/>
  <c r="M101" i="7" s="1"/>
  <c r="P99" i="7"/>
  <c r="Q98" i="7"/>
  <c r="Q99" i="7" s="1"/>
  <c r="Q93" i="7"/>
  <c r="R93" i="7" s="1"/>
  <c r="O93" i="7"/>
  <c r="Q92" i="7"/>
  <c r="R92" i="7" s="1"/>
  <c r="O92" i="7"/>
  <c r="Q91" i="7"/>
  <c r="R91" i="7" s="1"/>
  <c r="O91" i="7"/>
  <c r="Q90" i="7"/>
  <c r="R90" i="7" s="1"/>
  <c r="O90" i="7"/>
  <c r="Q89" i="7"/>
  <c r="R89" i="7" s="1"/>
  <c r="O89" i="7"/>
  <c r="Q88" i="7"/>
  <c r="R88" i="7" s="1"/>
  <c r="O88" i="7"/>
  <c r="Q87" i="7"/>
  <c r="R87" i="7" s="1"/>
  <c r="O87" i="7"/>
  <c r="O86" i="7"/>
  <c r="P85" i="7"/>
  <c r="S87" i="7" s="1"/>
  <c r="L79" i="7"/>
  <c r="K79" i="7"/>
  <c r="M79" i="7" s="1"/>
  <c r="N79" i="7" s="1"/>
  <c r="P77" i="7"/>
  <c r="Q76" i="7"/>
  <c r="Q77" i="7" s="1"/>
  <c r="Q71" i="7"/>
  <c r="R71" i="7" s="1"/>
  <c r="O71" i="7"/>
  <c r="Q70" i="7"/>
  <c r="R70" i="7" s="1"/>
  <c r="O70" i="7"/>
  <c r="Q69" i="7"/>
  <c r="R69" i="7" s="1"/>
  <c r="O69" i="7"/>
  <c r="Q68" i="7"/>
  <c r="R68" i="7" s="1"/>
  <c r="O68" i="7"/>
  <c r="Q67" i="7"/>
  <c r="R67" i="7" s="1"/>
  <c r="O67" i="7"/>
  <c r="Q66" i="7"/>
  <c r="R66" i="7" s="1"/>
  <c r="O66" i="7"/>
  <c r="Q65" i="7"/>
  <c r="R65" i="7" s="1"/>
  <c r="O65" i="7"/>
  <c r="O64" i="7"/>
  <c r="P63" i="7"/>
  <c r="S65" i="7" s="1"/>
  <c r="L57" i="7"/>
  <c r="W38" i="7" s="1"/>
  <c r="K57" i="7"/>
  <c r="M57" i="7" s="1"/>
  <c r="P55" i="7"/>
  <c r="Q54" i="7"/>
  <c r="Q55" i="7" s="1"/>
  <c r="Q49" i="7"/>
  <c r="R49" i="7" s="1"/>
  <c r="O49" i="7"/>
  <c r="Q48" i="7"/>
  <c r="R48" i="7" s="1"/>
  <c r="O48" i="7"/>
  <c r="Q47" i="7"/>
  <c r="R47" i="7" s="1"/>
  <c r="O47" i="7"/>
  <c r="Q46" i="7"/>
  <c r="R46" i="7" s="1"/>
  <c r="O46" i="7"/>
  <c r="Q45" i="7"/>
  <c r="R45" i="7" s="1"/>
  <c r="O45" i="7"/>
  <c r="Q44" i="7"/>
  <c r="R44" i="7" s="1"/>
  <c r="O44" i="7"/>
  <c r="Q43" i="7"/>
  <c r="R43" i="7" s="1"/>
  <c r="O43" i="7"/>
  <c r="O42" i="7"/>
  <c r="P41" i="7"/>
  <c r="S43" i="7" s="1"/>
  <c r="M35" i="7"/>
  <c r="N35" i="7" s="1"/>
  <c r="P33" i="7"/>
  <c r="Q32" i="7"/>
  <c r="Q33" i="7" s="1"/>
  <c r="Q26" i="7"/>
  <c r="R26" i="7" s="1"/>
  <c r="O26" i="7"/>
  <c r="Q25" i="7"/>
  <c r="R25" i="7" s="1"/>
  <c r="O25" i="7"/>
  <c r="Q24" i="7"/>
  <c r="R24" i="7" s="1"/>
  <c r="O24" i="7"/>
  <c r="Q23" i="7"/>
  <c r="R23" i="7" s="1"/>
  <c r="O23" i="7"/>
  <c r="Q22" i="7"/>
  <c r="R22" i="7" s="1"/>
  <c r="O22" i="7"/>
  <c r="Q21" i="7"/>
  <c r="R21" i="7" s="1"/>
  <c r="O21" i="7"/>
  <c r="Q20" i="7"/>
  <c r="R20" i="7" s="1"/>
  <c r="O20" i="7"/>
  <c r="O19" i="7"/>
  <c r="P18" i="7"/>
  <c r="S20" i="7" s="1"/>
  <c r="L291" i="6"/>
  <c r="K291" i="6"/>
  <c r="M291" i="6" s="1"/>
  <c r="N291" i="6" s="1"/>
  <c r="P289" i="6"/>
  <c r="Q288" i="6"/>
  <c r="Q289" i="6" s="1"/>
  <c r="Q282" i="6"/>
  <c r="R282" i="6" s="1"/>
  <c r="O282" i="6"/>
  <c r="Q281" i="6"/>
  <c r="R281" i="6" s="1"/>
  <c r="O281" i="6"/>
  <c r="Q280" i="6"/>
  <c r="R280" i="6" s="1"/>
  <c r="O280" i="6"/>
  <c r="Q279" i="6"/>
  <c r="R279" i="6" s="1"/>
  <c r="O279" i="6"/>
  <c r="Q278" i="6"/>
  <c r="R278" i="6" s="1"/>
  <c r="O278" i="6"/>
  <c r="Q277" i="6"/>
  <c r="R277" i="6" s="1"/>
  <c r="O277" i="6"/>
  <c r="Q276" i="6"/>
  <c r="R276" i="6" s="1"/>
  <c r="O276" i="6"/>
  <c r="O275" i="6"/>
  <c r="P274" i="6"/>
  <c r="S276" i="6" s="1"/>
  <c r="L268" i="6"/>
  <c r="K268" i="6"/>
  <c r="M268" i="6" s="1"/>
  <c r="P266" i="6"/>
  <c r="Q265" i="6"/>
  <c r="Q266" i="6" s="1"/>
  <c r="Q259" i="6"/>
  <c r="R259" i="6" s="1"/>
  <c r="O259" i="6"/>
  <c r="Q258" i="6"/>
  <c r="R258" i="6" s="1"/>
  <c r="O258" i="6"/>
  <c r="Q257" i="6"/>
  <c r="R257" i="6" s="1"/>
  <c r="O257" i="6"/>
  <c r="Q256" i="6"/>
  <c r="R256" i="6" s="1"/>
  <c r="O256" i="6"/>
  <c r="Q255" i="6"/>
  <c r="R255" i="6" s="1"/>
  <c r="O255" i="6"/>
  <c r="Q254" i="6"/>
  <c r="R254" i="6" s="1"/>
  <c r="O254" i="6"/>
  <c r="Q253" i="6"/>
  <c r="R253" i="6" s="1"/>
  <c r="O253" i="6"/>
  <c r="O252" i="6"/>
  <c r="P251" i="6"/>
  <c r="L245" i="6"/>
  <c r="K245" i="6"/>
  <c r="M245" i="6" s="1"/>
  <c r="P243" i="6"/>
  <c r="Q242" i="6"/>
  <c r="Q243" i="6" s="1"/>
  <c r="Q236" i="6"/>
  <c r="R236" i="6" s="1"/>
  <c r="O236" i="6"/>
  <c r="Q235" i="6"/>
  <c r="R235" i="6" s="1"/>
  <c r="O235" i="6"/>
  <c r="Q234" i="6"/>
  <c r="R234" i="6" s="1"/>
  <c r="O234" i="6"/>
  <c r="Q233" i="6"/>
  <c r="R233" i="6" s="1"/>
  <c r="O233" i="6"/>
  <c r="Q232" i="6"/>
  <c r="R232" i="6" s="1"/>
  <c r="O232" i="6"/>
  <c r="Q231" i="6"/>
  <c r="R231" i="6" s="1"/>
  <c r="O231" i="6"/>
  <c r="Q230" i="6"/>
  <c r="R230" i="6" s="1"/>
  <c r="O230" i="6"/>
  <c r="O229" i="6"/>
  <c r="P228" i="6"/>
  <c r="S230" i="6" s="1"/>
  <c r="L222" i="6"/>
  <c r="K222" i="6"/>
  <c r="M222" i="6" s="1"/>
  <c r="N222" i="6" s="1"/>
  <c r="P220" i="6"/>
  <c r="Q219" i="6"/>
  <c r="Q220" i="6" s="1"/>
  <c r="Q213" i="6"/>
  <c r="R213" i="6" s="1"/>
  <c r="O213" i="6"/>
  <c r="Q212" i="6"/>
  <c r="R212" i="6" s="1"/>
  <c r="O212" i="6"/>
  <c r="Q211" i="6"/>
  <c r="R211" i="6" s="1"/>
  <c r="O211" i="6"/>
  <c r="Q210" i="6"/>
  <c r="R210" i="6" s="1"/>
  <c r="O210" i="6"/>
  <c r="Q209" i="6"/>
  <c r="R209" i="6" s="1"/>
  <c r="O209" i="6"/>
  <c r="Q208" i="6"/>
  <c r="R208" i="6" s="1"/>
  <c r="O208" i="6"/>
  <c r="Q207" i="6"/>
  <c r="R207" i="6" s="1"/>
  <c r="O207" i="6"/>
  <c r="O206" i="6"/>
  <c r="P205" i="6"/>
  <c r="Q206" i="6" s="1"/>
  <c r="R206" i="6" s="1"/>
  <c r="L199" i="6"/>
  <c r="K199" i="6"/>
  <c r="M199" i="6" s="1"/>
  <c r="P197" i="6"/>
  <c r="Q196" i="6"/>
  <c r="Q197" i="6" s="1"/>
  <c r="Q190" i="6"/>
  <c r="R190" i="6" s="1"/>
  <c r="O190" i="6"/>
  <c r="Q189" i="6"/>
  <c r="R189" i="6" s="1"/>
  <c r="O189" i="6"/>
  <c r="Q188" i="6"/>
  <c r="R188" i="6" s="1"/>
  <c r="O188" i="6"/>
  <c r="Q187" i="6"/>
  <c r="R187" i="6" s="1"/>
  <c r="O187" i="6"/>
  <c r="Q186" i="6"/>
  <c r="R186" i="6" s="1"/>
  <c r="O186" i="6"/>
  <c r="Q185" i="6"/>
  <c r="R185" i="6" s="1"/>
  <c r="O185" i="6"/>
  <c r="Q184" i="6"/>
  <c r="R184" i="6" s="1"/>
  <c r="O184" i="6"/>
  <c r="O183" i="6"/>
  <c r="P182" i="6"/>
  <c r="S184" i="6" s="1"/>
  <c r="L176" i="6"/>
  <c r="K176" i="6"/>
  <c r="M176" i="6" s="1"/>
  <c r="P174" i="6"/>
  <c r="Q173" i="6"/>
  <c r="Q174" i="6" s="1"/>
  <c r="Q167" i="6"/>
  <c r="R167" i="6" s="1"/>
  <c r="O167" i="6"/>
  <c r="Q166" i="6"/>
  <c r="R166" i="6" s="1"/>
  <c r="O166" i="6"/>
  <c r="Q165" i="6"/>
  <c r="R165" i="6" s="1"/>
  <c r="O165" i="6"/>
  <c r="Q164" i="6"/>
  <c r="R164" i="6" s="1"/>
  <c r="O164" i="6"/>
  <c r="Q163" i="6"/>
  <c r="R163" i="6" s="1"/>
  <c r="O163" i="6"/>
  <c r="Q162" i="6"/>
  <c r="R162" i="6" s="1"/>
  <c r="O162" i="6"/>
  <c r="Q161" i="6"/>
  <c r="R161" i="6" s="1"/>
  <c r="O161" i="6"/>
  <c r="O160" i="6"/>
  <c r="P159" i="6"/>
  <c r="S161" i="6" s="1"/>
  <c r="L153" i="6"/>
  <c r="K153" i="6"/>
  <c r="M153" i="6" s="1"/>
  <c r="N153" i="6" s="1"/>
  <c r="P151" i="6"/>
  <c r="Q150" i="6"/>
  <c r="Q151" i="6" s="1"/>
  <c r="Q144" i="6"/>
  <c r="R144" i="6" s="1"/>
  <c r="O144" i="6"/>
  <c r="Q143" i="6"/>
  <c r="R143" i="6" s="1"/>
  <c r="O143" i="6"/>
  <c r="Q142" i="6"/>
  <c r="R142" i="6" s="1"/>
  <c r="O142" i="6"/>
  <c r="Q141" i="6"/>
  <c r="R141" i="6" s="1"/>
  <c r="O141" i="6"/>
  <c r="Q140" i="6"/>
  <c r="R140" i="6" s="1"/>
  <c r="O140" i="6"/>
  <c r="Q139" i="6"/>
  <c r="R139" i="6" s="1"/>
  <c r="O139" i="6"/>
  <c r="Q138" i="6"/>
  <c r="R138" i="6" s="1"/>
  <c r="O138" i="6"/>
  <c r="O137" i="6"/>
  <c r="P136" i="6"/>
  <c r="S138" i="6" s="1"/>
  <c r="L127" i="6"/>
  <c r="K127" i="6"/>
  <c r="P125" i="6"/>
  <c r="Q118" i="6"/>
  <c r="R118" i="6" s="1"/>
  <c r="O118" i="6"/>
  <c r="Q117" i="6"/>
  <c r="R117" i="6" s="1"/>
  <c r="O117" i="6"/>
  <c r="Q116" i="6"/>
  <c r="R116" i="6" s="1"/>
  <c r="O116" i="6"/>
  <c r="Q115" i="6"/>
  <c r="R115" i="6" s="1"/>
  <c r="O115" i="6"/>
  <c r="Q114" i="6"/>
  <c r="R114" i="6" s="1"/>
  <c r="O114" i="6"/>
  <c r="Q113" i="6"/>
  <c r="R113" i="6" s="1"/>
  <c r="O113" i="6"/>
  <c r="Q112" i="6"/>
  <c r="R112" i="6" s="1"/>
  <c r="O112" i="6"/>
  <c r="O111" i="6"/>
  <c r="P110" i="6"/>
  <c r="L104" i="6"/>
  <c r="K104" i="6"/>
  <c r="M104" i="6" s="1"/>
  <c r="P102" i="6"/>
  <c r="Q101" i="6"/>
  <c r="Q102" i="6" s="1"/>
  <c r="Q95" i="6"/>
  <c r="R95" i="6" s="1"/>
  <c r="O95" i="6"/>
  <c r="Q94" i="6"/>
  <c r="R94" i="6" s="1"/>
  <c r="O94" i="6"/>
  <c r="Q93" i="6"/>
  <c r="R93" i="6" s="1"/>
  <c r="O93" i="6"/>
  <c r="Q92" i="6"/>
  <c r="R92" i="6" s="1"/>
  <c r="O92" i="6"/>
  <c r="Q91" i="6"/>
  <c r="R91" i="6" s="1"/>
  <c r="O91" i="6"/>
  <c r="Q90" i="6"/>
  <c r="R90" i="6" s="1"/>
  <c r="O90" i="6"/>
  <c r="Q89" i="6"/>
  <c r="R89" i="6" s="1"/>
  <c r="O89" i="6"/>
  <c r="O88" i="6"/>
  <c r="P87" i="6"/>
  <c r="L81" i="6"/>
  <c r="K81" i="6"/>
  <c r="M81" i="6" s="1"/>
  <c r="P79" i="6"/>
  <c r="Q72" i="6"/>
  <c r="R72" i="6" s="1"/>
  <c r="O72" i="6"/>
  <c r="Q71" i="6"/>
  <c r="R71" i="6" s="1"/>
  <c r="O71" i="6"/>
  <c r="Q70" i="6"/>
  <c r="R70" i="6" s="1"/>
  <c r="O70" i="6"/>
  <c r="Q69" i="6"/>
  <c r="R69" i="6" s="1"/>
  <c r="O69" i="6"/>
  <c r="Q68" i="6"/>
  <c r="R68" i="6" s="1"/>
  <c r="O68" i="6"/>
  <c r="Q67" i="6"/>
  <c r="R67" i="6" s="1"/>
  <c r="O67" i="6"/>
  <c r="Q66" i="6"/>
  <c r="R66" i="6" s="1"/>
  <c r="O66" i="6"/>
  <c r="O65" i="6"/>
  <c r="P64" i="6"/>
  <c r="S66" i="6" s="1"/>
  <c r="L58" i="6"/>
  <c r="K58" i="6"/>
  <c r="M58" i="6" s="1"/>
  <c r="N58" i="6" s="1"/>
  <c r="P56" i="6"/>
  <c r="Q55" i="6"/>
  <c r="Q56" i="6" s="1"/>
  <c r="Q49" i="6"/>
  <c r="R49" i="6" s="1"/>
  <c r="O49" i="6"/>
  <c r="Q48" i="6"/>
  <c r="R48" i="6" s="1"/>
  <c r="O48" i="6"/>
  <c r="Q47" i="6"/>
  <c r="R47" i="6" s="1"/>
  <c r="O47" i="6"/>
  <c r="Q46" i="6"/>
  <c r="R46" i="6" s="1"/>
  <c r="O46" i="6"/>
  <c r="Q45" i="6"/>
  <c r="R45" i="6" s="1"/>
  <c r="O45" i="6"/>
  <c r="Q44" i="6"/>
  <c r="R44" i="6" s="1"/>
  <c r="O44" i="6"/>
  <c r="Q43" i="6"/>
  <c r="R43" i="6" s="1"/>
  <c r="O43" i="6"/>
  <c r="O42" i="6"/>
  <c r="P41" i="6"/>
  <c r="Q42" i="6" s="1"/>
  <c r="R42" i="6" s="1"/>
  <c r="L35" i="6"/>
  <c r="K35" i="6"/>
  <c r="P33" i="6"/>
  <c r="Q26" i="6"/>
  <c r="R26" i="6" s="1"/>
  <c r="O26" i="6"/>
  <c r="Q25" i="6"/>
  <c r="R25" i="6" s="1"/>
  <c r="O25" i="6"/>
  <c r="Q24" i="6"/>
  <c r="R24" i="6" s="1"/>
  <c r="O24" i="6"/>
  <c r="Q23" i="6"/>
  <c r="R23" i="6" s="1"/>
  <c r="O23" i="6"/>
  <c r="Q22" i="6"/>
  <c r="R22" i="6" s="1"/>
  <c r="O22" i="6"/>
  <c r="Q21" i="6"/>
  <c r="R21" i="6" s="1"/>
  <c r="O21" i="6"/>
  <c r="Q20" i="6"/>
  <c r="R20" i="6" s="1"/>
  <c r="O20" i="6"/>
  <c r="O19" i="6"/>
  <c r="P18" i="6"/>
  <c r="S20" i="6" s="1"/>
  <c r="N233" i="5"/>
  <c r="L233" i="5"/>
  <c r="K233" i="5"/>
  <c r="M233" i="5" s="1"/>
  <c r="P231" i="5"/>
  <c r="Q230" i="5"/>
  <c r="Q231" i="5" s="1"/>
  <c r="R225" i="5"/>
  <c r="Q225" i="5"/>
  <c r="O225" i="5"/>
  <c r="R224" i="5"/>
  <c r="Q224" i="5"/>
  <c r="O224" i="5"/>
  <c r="R223" i="5"/>
  <c r="Q223" i="5"/>
  <c r="O223" i="5"/>
  <c r="Q222" i="5"/>
  <c r="R222" i="5" s="1"/>
  <c r="O222" i="5"/>
  <c r="Q221" i="5"/>
  <c r="R221" i="5" s="1"/>
  <c r="O221" i="5"/>
  <c r="Q220" i="5"/>
  <c r="R220" i="5" s="1"/>
  <c r="O220" i="5"/>
  <c r="Q219" i="5"/>
  <c r="R219" i="5" s="1"/>
  <c r="O219" i="5"/>
  <c r="Q218" i="5"/>
  <c r="R218" i="5" s="1"/>
  <c r="O218" i="5"/>
  <c r="N211" i="5"/>
  <c r="L211" i="5"/>
  <c r="K211" i="5"/>
  <c r="M211" i="5" s="1"/>
  <c r="P209" i="5"/>
  <c r="Q208" i="5"/>
  <c r="Q209" i="5" s="1"/>
  <c r="R203" i="5"/>
  <c r="Q203" i="5"/>
  <c r="O203" i="5"/>
  <c r="Q202" i="5"/>
  <c r="R202" i="5" s="1"/>
  <c r="O202" i="5"/>
  <c r="Q201" i="5"/>
  <c r="R201" i="5" s="1"/>
  <c r="O201" i="5"/>
  <c r="Q200" i="5"/>
  <c r="R200" i="5" s="1"/>
  <c r="O200" i="5"/>
  <c r="Q199" i="5"/>
  <c r="R199" i="5" s="1"/>
  <c r="O199" i="5"/>
  <c r="Q198" i="5"/>
  <c r="R198" i="5" s="1"/>
  <c r="O198" i="5"/>
  <c r="Q197" i="5"/>
  <c r="R197" i="5" s="1"/>
  <c r="O197" i="5"/>
  <c r="Q196" i="5"/>
  <c r="R196" i="5" s="1"/>
  <c r="O196" i="5"/>
  <c r="L189" i="5"/>
  <c r="K189" i="5"/>
  <c r="M189" i="5" s="1"/>
  <c r="N189" i="5" s="1"/>
  <c r="P187" i="5"/>
  <c r="Q186" i="5"/>
  <c r="Q187" i="5" s="1"/>
  <c r="Q181" i="5"/>
  <c r="R181" i="5" s="1"/>
  <c r="O181" i="5"/>
  <c r="Q180" i="5"/>
  <c r="R180" i="5" s="1"/>
  <c r="O180" i="5"/>
  <c r="Q179" i="5"/>
  <c r="R179" i="5" s="1"/>
  <c r="O179" i="5"/>
  <c r="Q178" i="5"/>
  <c r="R178" i="5" s="1"/>
  <c r="O178" i="5"/>
  <c r="Q177" i="5"/>
  <c r="R177" i="5" s="1"/>
  <c r="O177" i="5"/>
  <c r="Q176" i="5"/>
  <c r="R176" i="5" s="1"/>
  <c r="O176" i="5"/>
  <c r="Q175" i="5"/>
  <c r="R175" i="5" s="1"/>
  <c r="O175" i="5"/>
  <c r="O174" i="5"/>
  <c r="P173" i="5"/>
  <c r="P165" i="5"/>
  <c r="Q164" i="5"/>
  <c r="Q165" i="5" s="1"/>
  <c r="Q159" i="5"/>
  <c r="R159" i="5" s="1"/>
  <c r="O159" i="5"/>
  <c r="Q158" i="5"/>
  <c r="R158" i="5" s="1"/>
  <c r="O158" i="5"/>
  <c r="Q157" i="5"/>
  <c r="R157" i="5" s="1"/>
  <c r="O157" i="5"/>
  <c r="Q156" i="5"/>
  <c r="R156" i="5" s="1"/>
  <c r="O156" i="5"/>
  <c r="Q155" i="5"/>
  <c r="R155" i="5" s="1"/>
  <c r="O155" i="5"/>
  <c r="Q154" i="5"/>
  <c r="R154" i="5" s="1"/>
  <c r="O154" i="5"/>
  <c r="Q153" i="5"/>
  <c r="R153" i="5" s="1"/>
  <c r="O153" i="5"/>
  <c r="O152" i="5"/>
  <c r="P151" i="5"/>
  <c r="L145" i="5"/>
  <c r="K145" i="5"/>
  <c r="M145" i="5" s="1"/>
  <c r="P143" i="5"/>
  <c r="Q142" i="5"/>
  <c r="Q143" i="5" s="1"/>
  <c r="Q137" i="5"/>
  <c r="R137" i="5" s="1"/>
  <c r="O137" i="5"/>
  <c r="Q136" i="5"/>
  <c r="R136" i="5" s="1"/>
  <c r="O136" i="5"/>
  <c r="Q135" i="5"/>
  <c r="R135" i="5" s="1"/>
  <c r="O135" i="5"/>
  <c r="Q134" i="5"/>
  <c r="R134" i="5" s="1"/>
  <c r="O134" i="5"/>
  <c r="Q133" i="5"/>
  <c r="R133" i="5" s="1"/>
  <c r="O133" i="5"/>
  <c r="Q132" i="5"/>
  <c r="R132" i="5" s="1"/>
  <c r="O132" i="5"/>
  <c r="Q131" i="5"/>
  <c r="R131" i="5" s="1"/>
  <c r="O131" i="5"/>
  <c r="O130" i="5"/>
  <c r="P129" i="5"/>
  <c r="Q130" i="5" s="1"/>
  <c r="R130" i="5" s="1"/>
  <c r="L123" i="5"/>
  <c r="K123" i="5"/>
  <c r="M123" i="5" s="1"/>
  <c r="P121" i="5"/>
  <c r="Q120" i="5"/>
  <c r="Q121" i="5" s="1"/>
  <c r="Q115" i="5"/>
  <c r="R115" i="5" s="1"/>
  <c r="O115" i="5"/>
  <c r="Q114" i="5"/>
  <c r="R114" i="5" s="1"/>
  <c r="O114" i="5"/>
  <c r="Q113" i="5"/>
  <c r="R113" i="5" s="1"/>
  <c r="O113" i="5"/>
  <c r="Q112" i="5"/>
  <c r="R112" i="5" s="1"/>
  <c r="O112" i="5"/>
  <c r="Q111" i="5"/>
  <c r="R111" i="5" s="1"/>
  <c r="O111" i="5"/>
  <c r="Q110" i="5"/>
  <c r="R110" i="5" s="1"/>
  <c r="O110" i="5"/>
  <c r="Q109" i="5"/>
  <c r="R109" i="5" s="1"/>
  <c r="O109" i="5"/>
  <c r="O108" i="5"/>
  <c r="P107" i="5"/>
  <c r="Q108" i="5" s="1"/>
  <c r="R108" i="5" s="1"/>
  <c r="L101" i="5"/>
  <c r="K101" i="5"/>
  <c r="M101" i="5" s="1"/>
  <c r="N101" i="5" s="1"/>
  <c r="P99" i="5"/>
  <c r="Q98" i="5"/>
  <c r="Q99" i="5" s="1"/>
  <c r="Q93" i="5"/>
  <c r="R93" i="5" s="1"/>
  <c r="O93" i="5"/>
  <c r="Q92" i="5"/>
  <c r="R92" i="5" s="1"/>
  <c r="O92" i="5"/>
  <c r="Q91" i="5"/>
  <c r="R91" i="5" s="1"/>
  <c r="O91" i="5"/>
  <c r="Q90" i="5"/>
  <c r="R90" i="5" s="1"/>
  <c r="O90" i="5"/>
  <c r="Q89" i="5"/>
  <c r="R89" i="5" s="1"/>
  <c r="O89" i="5"/>
  <c r="Q88" i="5"/>
  <c r="R88" i="5" s="1"/>
  <c r="O88" i="5"/>
  <c r="Q87" i="5"/>
  <c r="R87" i="5" s="1"/>
  <c r="O87" i="5"/>
  <c r="O86" i="5"/>
  <c r="P85" i="5"/>
  <c r="Q86" i="5" s="1"/>
  <c r="R86" i="5" s="1"/>
  <c r="L79" i="5"/>
  <c r="K79" i="5"/>
  <c r="M79" i="5" s="1"/>
  <c r="P77" i="5"/>
  <c r="Q76" i="5"/>
  <c r="Q77" i="5" s="1"/>
  <c r="Q71" i="5"/>
  <c r="R71" i="5" s="1"/>
  <c r="O71" i="5"/>
  <c r="Q70" i="5"/>
  <c r="R70" i="5" s="1"/>
  <c r="O70" i="5"/>
  <c r="Q69" i="5"/>
  <c r="R69" i="5" s="1"/>
  <c r="O69" i="5"/>
  <c r="Q68" i="5"/>
  <c r="R68" i="5" s="1"/>
  <c r="O68" i="5"/>
  <c r="Q67" i="5"/>
  <c r="R67" i="5" s="1"/>
  <c r="O67" i="5"/>
  <c r="Q66" i="5"/>
  <c r="R66" i="5" s="1"/>
  <c r="O66" i="5"/>
  <c r="Q65" i="5"/>
  <c r="R65" i="5" s="1"/>
  <c r="O65" i="5"/>
  <c r="O64" i="5"/>
  <c r="P63" i="5"/>
  <c r="L57" i="5"/>
  <c r="M57" i="5"/>
  <c r="P55" i="5"/>
  <c r="Q55" i="5"/>
  <c r="Q49" i="5"/>
  <c r="R49" i="5" s="1"/>
  <c r="O49" i="5"/>
  <c r="Q48" i="5"/>
  <c r="R48" i="5" s="1"/>
  <c r="O48" i="5"/>
  <c r="Q47" i="5"/>
  <c r="R47" i="5" s="1"/>
  <c r="O47" i="5"/>
  <c r="Q46" i="5"/>
  <c r="R46" i="5" s="1"/>
  <c r="O46" i="5"/>
  <c r="Q45" i="5"/>
  <c r="R45" i="5" s="1"/>
  <c r="O45" i="5"/>
  <c r="Q44" i="5"/>
  <c r="R44" i="5" s="1"/>
  <c r="O44" i="5"/>
  <c r="Q43" i="5"/>
  <c r="R43" i="5" s="1"/>
  <c r="O43" i="5"/>
  <c r="O42" i="5"/>
  <c r="P41" i="5"/>
  <c r="Q42" i="5" s="1"/>
  <c r="R42" i="5" s="1"/>
  <c r="K35" i="5"/>
  <c r="M35" i="5" s="1"/>
  <c r="N35" i="5" s="1"/>
  <c r="P33" i="5"/>
  <c r="Q32" i="5"/>
  <c r="Q33" i="5" s="1"/>
  <c r="Q26" i="5"/>
  <c r="R26" i="5" s="1"/>
  <c r="O26" i="5"/>
  <c r="Q25" i="5"/>
  <c r="R25" i="5" s="1"/>
  <c r="O25" i="5"/>
  <c r="Q24" i="5"/>
  <c r="R24" i="5" s="1"/>
  <c r="O24" i="5"/>
  <c r="Q23" i="5"/>
  <c r="R23" i="5" s="1"/>
  <c r="O23" i="5"/>
  <c r="Q22" i="5"/>
  <c r="R22" i="5" s="1"/>
  <c r="O22" i="5"/>
  <c r="Q21" i="5"/>
  <c r="R21" i="5" s="1"/>
  <c r="O21" i="5"/>
  <c r="Q20" i="5"/>
  <c r="R20" i="5" s="1"/>
  <c r="O20" i="5"/>
  <c r="O19" i="5"/>
  <c r="P18" i="5"/>
  <c r="S20" i="5" s="1"/>
  <c r="L311" i="4"/>
  <c r="K311" i="4"/>
  <c r="M311" i="4" s="1"/>
  <c r="N311" i="4" s="1"/>
  <c r="P309" i="4"/>
  <c r="Q308" i="4"/>
  <c r="Q309" i="4" s="1"/>
  <c r="Q302" i="4"/>
  <c r="R302" i="4" s="1"/>
  <c r="O302" i="4"/>
  <c r="Q301" i="4"/>
  <c r="R301" i="4" s="1"/>
  <c r="O301" i="4"/>
  <c r="Q300" i="4"/>
  <c r="R300" i="4" s="1"/>
  <c r="O300" i="4"/>
  <c r="Q299" i="4"/>
  <c r="R299" i="4" s="1"/>
  <c r="O299" i="4"/>
  <c r="Q298" i="4"/>
  <c r="R298" i="4" s="1"/>
  <c r="O298" i="4"/>
  <c r="Q297" i="4"/>
  <c r="R297" i="4" s="1"/>
  <c r="O297" i="4"/>
  <c r="Q296" i="4"/>
  <c r="R296" i="4" s="1"/>
  <c r="O296" i="4"/>
  <c r="O295" i="4"/>
  <c r="P294" i="4"/>
  <c r="L288" i="4"/>
  <c r="K288" i="4"/>
  <c r="M288" i="4" s="1"/>
  <c r="N288" i="4" s="1"/>
  <c r="P286" i="4"/>
  <c r="Q285" i="4"/>
  <c r="Q286" i="4" s="1"/>
  <c r="Q279" i="4"/>
  <c r="R279" i="4" s="1"/>
  <c r="O279" i="4"/>
  <c r="Q278" i="4"/>
  <c r="R278" i="4" s="1"/>
  <c r="O278" i="4"/>
  <c r="Q277" i="4"/>
  <c r="R277" i="4" s="1"/>
  <c r="O277" i="4"/>
  <c r="Q276" i="4"/>
  <c r="R276" i="4" s="1"/>
  <c r="O276" i="4"/>
  <c r="Q275" i="4"/>
  <c r="R275" i="4" s="1"/>
  <c r="O275" i="4"/>
  <c r="Q274" i="4"/>
  <c r="R274" i="4" s="1"/>
  <c r="O274" i="4"/>
  <c r="Q273" i="4"/>
  <c r="R273" i="4" s="1"/>
  <c r="O273" i="4"/>
  <c r="O272" i="4"/>
  <c r="P271" i="4"/>
  <c r="L265" i="4"/>
  <c r="K265" i="4"/>
  <c r="M265" i="4" s="1"/>
  <c r="P263" i="4"/>
  <c r="Q262" i="4"/>
  <c r="Q263" i="4" s="1"/>
  <c r="Q256" i="4"/>
  <c r="R256" i="4" s="1"/>
  <c r="O256" i="4"/>
  <c r="Q255" i="4"/>
  <c r="R255" i="4" s="1"/>
  <c r="O255" i="4"/>
  <c r="Q254" i="4"/>
  <c r="R254" i="4" s="1"/>
  <c r="O254" i="4"/>
  <c r="Q253" i="4"/>
  <c r="R253" i="4" s="1"/>
  <c r="O253" i="4"/>
  <c r="Q252" i="4"/>
  <c r="R252" i="4" s="1"/>
  <c r="O252" i="4"/>
  <c r="Q251" i="4"/>
  <c r="R251" i="4" s="1"/>
  <c r="O251" i="4"/>
  <c r="Q250" i="4"/>
  <c r="R250" i="4" s="1"/>
  <c r="O250" i="4"/>
  <c r="O249" i="4"/>
  <c r="P248" i="4"/>
  <c r="S250" i="4" s="1"/>
  <c r="L242" i="4"/>
  <c r="K242" i="4"/>
  <c r="M242" i="4" s="1"/>
  <c r="P240" i="4"/>
  <c r="Q239" i="4"/>
  <c r="Q240" i="4" s="1"/>
  <c r="Q233" i="4"/>
  <c r="R233" i="4" s="1"/>
  <c r="O233" i="4"/>
  <c r="Q232" i="4"/>
  <c r="R232" i="4" s="1"/>
  <c r="O232" i="4"/>
  <c r="Q231" i="4"/>
  <c r="R231" i="4" s="1"/>
  <c r="O231" i="4"/>
  <c r="Q230" i="4"/>
  <c r="R230" i="4" s="1"/>
  <c r="O230" i="4"/>
  <c r="Q229" i="4"/>
  <c r="R229" i="4" s="1"/>
  <c r="O229" i="4"/>
  <c r="Q228" i="4"/>
  <c r="R228" i="4" s="1"/>
  <c r="O228" i="4"/>
  <c r="Q227" i="4"/>
  <c r="R227" i="4" s="1"/>
  <c r="O227" i="4"/>
  <c r="O226" i="4"/>
  <c r="P225" i="4"/>
  <c r="Q226" i="4" s="1"/>
  <c r="R226" i="4" s="1"/>
  <c r="L219" i="4"/>
  <c r="K219" i="4"/>
  <c r="M219" i="4" s="1"/>
  <c r="N219" i="4" s="1"/>
  <c r="P217" i="4"/>
  <c r="Q216" i="4"/>
  <c r="Q217" i="4" s="1"/>
  <c r="Q210" i="4"/>
  <c r="R210" i="4" s="1"/>
  <c r="O210" i="4"/>
  <c r="Q209" i="4"/>
  <c r="R209" i="4" s="1"/>
  <c r="O209" i="4"/>
  <c r="Q208" i="4"/>
  <c r="R208" i="4" s="1"/>
  <c r="O208" i="4"/>
  <c r="Q207" i="4"/>
  <c r="R207" i="4" s="1"/>
  <c r="O207" i="4"/>
  <c r="Q206" i="4"/>
  <c r="R206" i="4" s="1"/>
  <c r="O206" i="4"/>
  <c r="Q205" i="4"/>
  <c r="R205" i="4" s="1"/>
  <c r="O205" i="4"/>
  <c r="Q204" i="4"/>
  <c r="R204" i="4" s="1"/>
  <c r="O204" i="4"/>
  <c r="O203" i="4"/>
  <c r="P202" i="4"/>
  <c r="S204" i="4" s="1"/>
  <c r="L196" i="4"/>
  <c r="K196" i="4"/>
  <c r="M196" i="4" s="1"/>
  <c r="P194" i="4"/>
  <c r="Q193" i="4"/>
  <c r="Q194" i="4" s="1"/>
  <c r="Q187" i="4"/>
  <c r="R187" i="4" s="1"/>
  <c r="O187" i="4"/>
  <c r="Q186" i="4"/>
  <c r="R186" i="4" s="1"/>
  <c r="O186" i="4"/>
  <c r="Q185" i="4"/>
  <c r="R185" i="4" s="1"/>
  <c r="O185" i="4"/>
  <c r="Q184" i="4"/>
  <c r="R184" i="4" s="1"/>
  <c r="O184" i="4"/>
  <c r="Q183" i="4"/>
  <c r="R183" i="4" s="1"/>
  <c r="O183" i="4"/>
  <c r="Q182" i="4"/>
  <c r="R182" i="4" s="1"/>
  <c r="O182" i="4"/>
  <c r="Q181" i="4"/>
  <c r="R181" i="4" s="1"/>
  <c r="O181" i="4"/>
  <c r="O180" i="4"/>
  <c r="P179" i="4"/>
  <c r="S181" i="4" s="1"/>
  <c r="L173" i="4"/>
  <c r="K173" i="4"/>
  <c r="M173" i="4" s="1"/>
  <c r="N173" i="4" s="1"/>
  <c r="P171" i="4"/>
  <c r="Q170" i="4"/>
  <c r="Q171" i="4" s="1"/>
  <c r="Q164" i="4"/>
  <c r="R164" i="4" s="1"/>
  <c r="O164" i="4"/>
  <c r="Q163" i="4"/>
  <c r="R163" i="4" s="1"/>
  <c r="O163" i="4"/>
  <c r="Q162" i="4"/>
  <c r="R162" i="4" s="1"/>
  <c r="O162" i="4"/>
  <c r="Q161" i="4"/>
  <c r="R161" i="4" s="1"/>
  <c r="O161" i="4"/>
  <c r="Q160" i="4"/>
  <c r="R160" i="4" s="1"/>
  <c r="O160" i="4"/>
  <c r="Q159" i="4"/>
  <c r="R159" i="4" s="1"/>
  <c r="O159" i="4"/>
  <c r="Q158" i="4"/>
  <c r="R158" i="4" s="1"/>
  <c r="O158" i="4"/>
  <c r="O157" i="4"/>
  <c r="P156" i="4"/>
  <c r="S158" i="4" s="1"/>
  <c r="L150" i="4"/>
  <c r="K150" i="4"/>
  <c r="M150" i="4" s="1"/>
  <c r="N150" i="4" s="1"/>
  <c r="P148" i="4"/>
  <c r="Q147" i="4"/>
  <c r="Q148" i="4" s="1"/>
  <c r="Q141" i="4"/>
  <c r="R141" i="4" s="1"/>
  <c r="O141" i="4"/>
  <c r="Q140" i="4"/>
  <c r="R140" i="4" s="1"/>
  <c r="O140" i="4"/>
  <c r="Q139" i="4"/>
  <c r="R139" i="4" s="1"/>
  <c r="O139" i="4"/>
  <c r="Q138" i="4"/>
  <c r="R138" i="4" s="1"/>
  <c r="O138" i="4"/>
  <c r="Q137" i="4"/>
  <c r="R137" i="4" s="1"/>
  <c r="O137" i="4"/>
  <c r="Q136" i="4"/>
  <c r="R136" i="4" s="1"/>
  <c r="O136" i="4"/>
  <c r="Q135" i="4"/>
  <c r="R135" i="4" s="1"/>
  <c r="O135" i="4"/>
  <c r="O134" i="4"/>
  <c r="P133" i="4"/>
  <c r="L127" i="4"/>
  <c r="K127" i="4"/>
  <c r="P125" i="4"/>
  <c r="Q118" i="4"/>
  <c r="R118" i="4" s="1"/>
  <c r="O118" i="4"/>
  <c r="Q117" i="4"/>
  <c r="R117" i="4" s="1"/>
  <c r="O117" i="4"/>
  <c r="Q116" i="4"/>
  <c r="R116" i="4" s="1"/>
  <c r="O116" i="4"/>
  <c r="Q115" i="4"/>
  <c r="R115" i="4" s="1"/>
  <c r="O115" i="4"/>
  <c r="Q114" i="4"/>
  <c r="R114" i="4" s="1"/>
  <c r="O114" i="4"/>
  <c r="Q113" i="4"/>
  <c r="R113" i="4" s="1"/>
  <c r="O113" i="4"/>
  <c r="Q112" i="4"/>
  <c r="R112" i="4" s="1"/>
  <c r="O112" i="4"/>
  <c r="O111" i="4"/>
  <c r="P110" i="4"/>
  <c r="S112" i="4" s="1"/>
  <c r="L104" i="4"/>
  <c r="K104" i="4"/>
  <c r="M104" i="4" s="1"/>
  <c r="P102" i="4"/>
  <c r="Q101" i="4"/>
  <c r="Q102" i="4" s="1"/>
  <c r="Q95" i="4"/>
  <c r="R95" i="4" s="1"/>
  <c r="O95" i="4"/>
  <c r="Q94" i="4"/>
  <c r="R94" i="4" s="1"/>
  <c r="O94" i="4"/>
  <c r="Q93" i="4"/>
  <c r="R93" i="4" s="1"/>
  <c r="O93" i="4"/>
  <c r="Q92" i="4"/>
  <c r="R92" i="4" s="1"/>
  <c r="O92" i="4"/>
  <c r="Q91" i="4"/>
  <c r="R91" i="4" s="1"/>
  <c r="O91" i="4"/>
  <c r="Q90" i="4"/>
  <c r="R90" i="4" s="1"/>
  <c r="O90" i="4"/>
  <c r="Q89" i="4"/>
  <c r="R89" i="4" s="1"/>
  <c r="O89" i="4"/>
  <c r="O88" i="4"/>
  <c r="P87" i="4"/>
  <c r="S89" i="4" s="1"/>
  <c r="L81" i="4"/>
  <c r="K81" i="4"/>
  <c r="M81" i="4" s="1"/>
  <c r="P79" i="4"/>
  <c r="Q72" i="4"/>
  <c r="R72" i="4" s="1"/>
  <c r="O72" i="4"/>
  <c r="Q71" i="4"/>
  <c r="R71" i="4" s="1"/>
  <c r="O71" i="4"/>
  <c r="Q70" i="4"/>
  <c r="R70" i="4" s="1"/>
  <c r="O70" i="4"/>
  <c r="Q69" i="4"/>
  <c r="R69" i="4" s="1"/>
  <c r="O69" i="4"/>
  <c r="Q68" i="4"/>
  <c r="R68" i="4" s="1"/>
  <c r="O68" i="4"/>
  <c r="Q67" i="4"/>
  <c r="R67" i="4" s="1"/>
  <c r="O67" i="4"/>
  <c r="Q66" i="4"/>
  <c r="R66" i="4" s="1"/>
  <c r="O66" i="4"/>
  <c r="O65" i="4"/>
  <c r="P64" i="4"/>
  <c r="S66" i="4" s="1"/>
  <c r="L58" i="4"/>
  <c r="K58" i="4"/>
  <c r="P56" i="4"/>
  <c r="Q49" i="4"/>
  <c r="R49" i="4" s="1"/>
  <c r="O49" i="4"/>
  <c r="Q48" i="4"/>
  <c r="R48" i="4" s="1"/>
  <c r="O48" i="4"/>
  <c r="Q47" i="4"/>
  <c r="R47" i="4" s="1"/>
  <c r="O47" i="4"/>
  <c r="Q46" i="4"/>
  <c r="R46" i="4" s="1"/>
  <c r="O46" i="4"/>
  <c r="Q45" i="4"/>
  <c r="R45" i="4" s="1"/>
  <c r="O45" i="4"/>
  <c r="Q44" i="4"/>
  <c r="R44" i="4" s="1"/>
  <c r="O44" i="4"/>
  <c r="Q43" i="4"/>
  <c r="R43" i="4" s="1"/>
  <c r="O43" i="4"/>
  <c r="O42" i="4"/>
  <c r="P41" i="4"/>
  <c r="L35" i="4"/>
  <c r="K35" i="4"/>
  <c r="M35" i="4" s="1"/>
  <c r="P33" i="4"/>
  <c r="Q32" i="4"/>
  <c r="Q33" i="4" s="1"/>
  <c r="Q26" i="4"/>
  <c r="R26" i="4" s="1"/>
  <c r="O26" i="4"/>
  <c r="Q25" i="4"/>
  <c r="R25" i="4" s="1"/>
  <c r="O25" i="4"/>
  <c r="Q24" i="4"/>
  <c r="R24" i="4" s="1"/>
  <c r="O24" i="4"/>
  <c r="Q23" i="4"/>
  <c r="R23" i="4" s="1"/>
  <c r="O23" i="4"/>
  <c r="Q22" i="4"/>
  <c r="R22" i="4" s="1"/>
  <c r="O22" i="4"/>
  <c r="Q21" i="4"/>
  <c r="R21" i="4" s="1"/>
  <c r="O21" i="4"/>
  <c r="Q20" i="4"/>
  <c r="R20" i="4" s="1"/>
  <c r="O20" i="4"/>
  <c r="O19" i="4"/>
  <c r="P18" i="4"/>
  <c r="S20" i="4" s="1"/>
  <c r="L312" i="3"/>
  <c r="K312" i="3"/>
  <c r="M312" i="3" s="1"/>
  <c r="T311" i="3"/>
  <c r="U310" i="3"/>
  <c r="U311" i="3" s="1"/>
  <c r="Q309" i="3"/>
  <c r="R309" i="3" s="1"/>
  <c r="O309" i="3"/>
  <c r="Q308" i="3"/>
  <c r="R308" i="3" s="1"/>
  <c r="O308" i="3"/>
  <c r="Q307" i="3"/>
  <c r="R307" i="3" s="1"/>
  <c r="O307" i="3"/>
  <c r="Q306" i="3"/>
  <c r="R306" i="3" s="1"/>
  <c r="O306" i="3"/>
  <c r="Q305" i="3"/>
  <c r="R305" i="3" s="1"/>
  <c r="O305" i="3"/>
  <c r="Q304" i="3"/>
  <c r="R304" i="3" s="1"/>
  <c r="O304" i="3"/>
  <c r="Q303" i="3"/>
  <c r="R303" i="3" s="1"/>
  <c r="O303" i="3"/>
  <c r="O302" i="3"/>
  <c r="P301" i="3"/>
  <c r="T303" i="3" s="1"/>
  <c r="L295" i="3"/>
  <c r="K295" i="3"/>
  <c r="M295" i="3" s="1"/>
  <c r="N295" i="3" s="1"/>
  <c r="T294" i="3"/>
  <c r="U293" i="3"/>
  <c r="U294" i="3" s="1"/>
  <c r="Q292" i="3"/>
  <c r="R292" i="3" s="1"/>
  <c r="O292" i="3"/>
  <c r="Q291" i="3"/>
  <c r="R291" i="3" s="1"/>
  <c r="O291" i="3"/>
  <c r="Q290" i="3"/>
  <c r="R290" i="3" s="1"/>
  <c r="O290" i="3"/>
  <c r="Q289" i="3"/>
  <c r="R289" i="3" s="1"/>
  <c r="O289" i="3"/>
  <c r="Q288" i="3"/>
  <c r="R288" i="3" s="1"/>
  <c r="O288" i="3"/>
  <c r="Q287" i="3"/>
  <c r="R287" i="3" s="1"/>
  <c r="O287" i="3"/>
  <c r="Q286" i="3"/>
  <c r="R286" i="3" s="1"/>
  <c r="O286" i="3"/>
  <c r="O285" i="3"/>
  <c r="P284" i="3"/>
  <c r="T286" i="3" s="1"/>
  <c r="T278" i="3"/>
  <c r="L278" i="3"/>
  <c r="K278" i="3"/>
  <c r="M278" i="3" s="1"/>
  <c r="U277" i="3"/>
  <c r="U278" i="3" s="1"/>
  <c r="Q275" i="3"/>
  <c r="R275" i="3" s="1"/>
  <c r="O275" i="3"/>
  <c r="Q274" i="3"/>
  <c r="R274" i="3" s="1"/>
  <c r="O274" i="3"/>
  <c r="Q273" i="3"/>
  <c r="R273" i="3" s="1"/>
  <c r="O273" i="3"/>
  <c r="Q272" i="3"/>
  <c r="R272" i="3" s="1"/>
  <c r="O272" i="3"/>
  <c r="Q271" i="3"/>
  <c r="R271" i="3" s="1"/>
  <c r="O271" i="3"/>
  <c r="Q270" i="3"/>
  <c r="R270" i="3" s="1"/>
  <c r="O270" i="3"/>
  <c r="Q269" i="3"/>
  <c r="R269" i="3" s="1"/>
  <c r="O269" i="3"/>
  <c r="O268" i="3"/>
  <c r="P267" i="3"/>
  <c r="Q268" i="3" s="1"/>
  <c r="R268" i="3" s="1"/>
  <c r="L262" i="3"/>
  <c r="K262" i="3"/>
  <c r="M262" i="3" s="1"/>
  <c r="T261" i="3"/>
  <c r="U260" i="3"/>
  <c r="U261" i="3" s="1"/>
  <c r="Q258" i="3"/>
  <c r="R258" i="3" s="1"/>
  <c r="O258" i="3"/>
  <c r="Q257" i="3"/>
  <c r="R257" i="3" s="1"/>
  <c r="O257" i="3"/>
  <c r="Q256" i="3"/>
  <c r="R256" i="3" s="1"/>
  <c r="O256" i="3"/>
  <c r="Q255" i="3"/>
  <c r="R255" i="3" s="1"/>
  <c r="O255" i="3"/>
  <c r="Q254" i="3"/>
  <c r="R254" i="3" s="1"/>
  <c r="O254" i="3"/>
  <c r="Q253" i="3"/>
  <c r="R253" i="3" s="1"/>
  <c r="O253" i="3"/>
  <c r="Q252" i="3"/>
  <c r="R252" i="3" s="1"/>
  <c r="O252" i="3"/>
  <c r="O251" i="3"/>
  <c r="P250" i="3"/>
  <c r="Q251" i="3" s="1"/>
  <c r="R251" i="3" s="1"/>
  <c r="L245" i="3"/>
  <c r="K245" i="3"/>
  <c r="M245" i="3" s="1"/>
  <c r="T243" i="3"/>
  <c r="U242" i="3"/>
  <c r="U243" i="3" s="1"/>
  <c r="Q240" i="3"/>
  <c r="R240" i="3" s="1"/>
  <c r="O240" i="3"/>
  <c r="Q239" i="3"/>
  <c r="R239" i="3" s="1"/>
  <c r="O239" i="3"/>
  <c r="Q238" i="3"/>
  <c r="R238" i="3" s="1"/>
  <c r="O238" i="3"/>
  <c r="Q237" i="3"/>
  <c r="R237" i="3" s="1"/>
  <c r="O237" i="3"/>
  <c r="Q236" i="3"/>
  <c r="R236" i="3" s="1"/>
  <c r="O236" i="3"/>
  <c r="Q235" i="3"/>
  <c r="R235" i="3" s="1"/>
  <c r="O235" i="3"/>
  <c r="Q234" i="3"/>
  <c r="R234" i="3" s="1"/>
  <c r="O234" i="3"/>
  <c r="O233" i="3"/>
  <c r="P232" i="3"/>
  <c r="AH119" i="3" s="1"/>
  <c r="L227" i="3"/>
  <c r="K227" i="3"/>
  <c r="M227" i="3" s="1"/>
  <c r="T224" i="3"/>
  <c r="U223" i="3"/>
  <c r="U224" i="3" s="1"/>
  <c r="Q221" i="3"/>
  <c r="R221" i="3" s="1"/>
  <c r="O221" i="3"/>
  <c r="Q220" i="3"/>
  <c r="R220" i="3" s="1"/>
  <c r="O220" i="3"/>
  <c r="Q219" i="3"/>
  <c r="R219" i="3" s="1"/>
  <c r="O219" i="3"/>
  <c r="Q218" i="3"/>
  <c r="R218" i="3" s="1"/>
  <c r="O218" i="3"/>
  <c r="Q217" i="3"/>
  <c r="R217" i="3" s="1"/>
  <c r="O217" i="3"/>
  <c r="Q216" i="3"/>
  <c r="R216" i="3" s="1"/>
  <c r="O216" i="3"/>
  <c r="Q215" i="3"/>
  <c r="R215" i="3" s="1"/>
  <c r="O215" i="3"/>
  <c r="O214" i="3"/>
  <c r="P213" i="3"/>
  <c r="L208" i="3"/>
  <c r="K208" i="3"/>
  <c r="M208" i="3" s="1"/>
  <c r="N208" i="3" s="1"/>
  <c r="T207" i="3"/>
  <c r="Q204" i="3"/>
  <c r="R204" i="3" s="1"/>
  <c r="O204" i="3"/>
  <c r="R203" i="3"/>
  <c r="Q203" i="3"/>
  <c r="O203" i="3"/>
  <c r="Q202" i="3"/>
  <c r="R202" i="3" s="1"/>
  <c r="O202" i="3"/>
  <c r="Q201" i="3"/>
  <c r="R201" i="3" s="1"/>
  <c r="O201" i="3"/>
  <c r="Q200" i="3"/>
  <c r="R200" i="3" s="1"/>
  <c r="O200" i="3"/>
  <c r="Q199" i="3"/>
  <c r="R199" i="3" s="1"/>
  <c r="O199" i="3"/>
  <c r="Q198" i="3"/>
  <c r="R198" i="3" s="1"/>
  <c r="O198" i="3"/>
  <c r="O197" i="3"/>
  <c r="P196" i="3"/>
  <c r="T191" i="3"/>
  <c r="L191" i="3"/>
  <c r="K191" i="3"/>
  <c r="M191" i="3" s="1"/>
  <c r="N191" i="3" s="1"/>
  <c r="U190" i="3"/>
  <c r="U191" i="3" s="1"/>
  <c r="Q188" i="3"/>
  <c r="R188" i="3" s="1"/>
  <c r="O188" i="3"/>
  <c r="Q187" i="3"/>
  <c r="R187" i="3" s="1"/>
  <c r="O187" i="3"/>
  <c r="Q186" i="3"/>
  <c r="R186" i="3" s="1"/>
  <c r="O186" i="3"/>
  <c r="Q185" i="3"/>
  <c r="R185" i="3" s="1"/>
  <c r="O185" i="3"/>
  <c r="Q184" i="3"/>
  <c r="R184" i="3" s="1"/>
  <c r="O184" i="3"/>
  <c r="Q183" i="3"/>
  <c r="R183" i="3" s="1"/>
  <c r="O183" i="3"/>
  <c r="Q182" i="3"/>
  <c r="R182" i="3" s="1"/>
  <c r="O182" i="3"/>
  <c r="O181" i="3"/>
  <c r="P180" i="3"/>
  <c r="Q181" i="3" s="1"/>
  <c r="R181" i="3" s="1"/>
  <c r="L176" i="3"/>
  <c r="K176" i="3"/>
  <c r="M176" i="3" s="1"/>
  <c r="Q172" i="3"/>
  <c r="R172" i="3" s="1"/>
  <c r="O172" i="3"/>
  <c r="Q171" i="3"/>
  <c r="R171" i="3" s="1"/>
  <c r="O171" i="3"/>
  <c r="Q170" i="3"/>
  <c r="R170" i="3" s="1"/>
  <c r="O170" i="3"/>
  <c r="Q169" i="3"/>
  <c r="R169" i="3" s="1"/>
  <c r="O169" i="3"/>
  <c r="Q168" i="3"/>
  <c r="R168" i="3" s="1"/>
  <c r="O168" i="3"/>
  <c r="Q167" i="3"/>
  <c r="R167" i="3" s="1"/>
  <c r="O167" i="3"/>
  <c r="Q166" i="3"/>
  <c r="R166" i="3" s="1"/>
  <c r="O166" i="3"/>
  <c r="O165" i="3"/>
  <c r="P164" i="3"/>
  <c r="L158" i="3"/>
  <c r="K158" i="3"/>
  <c r="M158" i="3" s="1"/>
  <c r="Q153" i="3"/>
  <c r="R153" i="3" s="1"/>
  <c r="O153" i="3"/>
  <c r="Q152" i="3"/>
  <c r="R152" i="3" s="1"/>
  <c r="O152" i="3"/>
  <c r="Q151" i="3"/>
  <c r="R151" i="3" s="1"/>
  <c r="O151" i="3"/>
  <c r="Q150" i="3"/>
  <c r="R150" i="3" s="1"/>
  <c r="O150" i="3"/>
  <c r="Q149" i="3"/>
  <c r="R149" i="3" s="1"/>
  <c r="O149" i="3"/>
  <c r="Q148" i="3"/>
  <c r="R148" i="3" s="1"/>
  <c r="O148" i="3"/>
  <c r="Q147" i="3"/>
  <c r="R147" i="3" s="1"/>
  <c r="O147" i="3"/>
  <c r="O146" i="3"/>
  <c r="P145" i="3"/>
  <c r="Q146" i="3" s="1"/>
  <c r="R146" i="3" s="1"/>
  <c r="L141" i="3"/>
  <c r="K141" i="3"/>
  <c r="M141" i="3" s="1"/>
  <c r="Q140" i="3"/>
  <c r="R140" i="3" s="1"/>
  <c r="O140" i="3"/>
  <c r="Q139" i="3"/>
  <c r="R139" i="3" s="1"/>
  <c r="O139" i="3"/>
  <c r="Q138" i="3"/>
  <c r="R138" i="3" s="1"/>
  <c r="O138" i="3"/>
  <c r="Q137" i="3"/>
  <c r="R137" i="3" s="1"/>
  <c r="O137" i="3"/>
  <c r="Q136" i="3"/>
  <c r="R136" i="3" s="1"/>
  <c r="O136" i="3"/>
  <c r="Q135" i="3"/>
  <c r="R135" i="3" s="1"/>
  <c r="O135" i="3"/>
  <c r="Q134" i="3"/>
  <c r="R134" i="3" s="1"/>
  <c r="O134" i="3"/>
  <c r="O133" i="3"/>
  <c r="P132" i="3"/>
  <c r="L128" i="3"/>
  <c r="K128" i="3"/>
  <c r="M128" i="3" s="1"/>
  <c r="N128" i="3" s="1"/>
  <c r="Q126" i="3"/>
  <c r="R126" i="3" s="1"/>
  <c r="O126" i="3"/>
  <c r="Q125" i="3"/>
  <c r="R125" i="3" s="1"/>
  <c r="O125" i="3"/>
  <c r="Q124" i="3"/>
  <c r="R124" i="3" s="1"/>
  <c r="O124" i="3"/>
  <c r="Q123" i="3"/>
  <c r="R123" i="3" s="1"/>
  <c r="O123" i="3"/>
  <c r="Q122" i="3"/>
  <c r="R122" i="3" s="1"/>
  <c r="O122" i="3"/>
  <c r="Q121" i="3"/>
  <c r="R121" i="3" s="1"/>
  <c r="O121" i="3"/>
  <c r="Q120" i="3"/>
  <c r="R120" i="3" s="1"/>
  <c r="O120" i="3"/>
  <c r="AE119" i="3"/>
  <c r="O119" i="3"/>
  <c r="P118" i="3"/>
  <c r="AA119" i="3" s="1"/>
  <c r="L114" i="3"/>
  <c r="K114" i="3"/>
  <c r="M114" i="3" s="1"/>
  <c r="N114" i="3" s="1"/>
  <c r="Q111" i="3"/>
  <c r="R111" i="3" s="1"/>
  <c r="O111" i="3"/>
  <c r="Q110" i="3"/>
  <c r="R110" i="3" s="1"/>
  <c r="O110" i="3"/>
  <c r="Q109" i="3"/>
  <c r="R109" i="3" s="1"/>
  <c r="O109" i="3"/>
  <c r="Q108" i="3"/>
  <c r="R108" i="3" s="1"/>
  <c r="O108" i="3"/>
  <c r="Q107" i="3"/>
  <c r="R107" i="3" s="1"/>
  <c r="O107" i="3"/>
  <c r="Q106" i="3"/>
  <c r="R106" i="3" s="1"/>
  <c r="O106" i="3"/>
  <c r="Q105" i="3"/>
  <c r="R105" i="3" s="1"/>
  <c r="O105" i="3"/>
  <c r="O104" i="3"/>
  <c r="P103" i="3"/>
  <c r="L99" i="3"/>
  <c r="K99" i="3"/>
  <c r="M99" i="3" s="1"/>
  <c r="N99" i="3" s="1"/>
  <c r="Q95" i="3"/>
  <c r="R95" i="3" s="1"/>
  <c r="O95" i="3"/>
  <c r="Q94" i="3"/>
  <c r="R94" i="3" s="1"/>
  <c r="O94" i="3"/>
  <c r="Q93" i="3"/>
  <c r="R93" i="3" s="1"/>
  <c r="O93" i="3"/>
  <c r="Q92" i="3"/>
  <c r="R92" i="3" s="1"/>
  <c r="O92" i="3"/>
  <c r="Q91" i="3"/>
  <c r="R91" i="3" s="1"/>
  <c r="O91" i="3"/>
  <c r="Q90" i="3"/>
  <c r="R90" i="3" s="1"/>
  <c r="O90" i="3"/>
  <c r="Q89" i="3"/>
  <c r="R89" i="3" s="1"/>
  <c r="O89" i="3"/>
  <c r="O88" i="3"/>
  <c r="P87" i="3"/>
  <c r="Q88" i="3" s="1"/>
  <c r="R88" i="3" s="1"/>
  <c r="L83" i="3"/>
  <c r="K83" i="3"/>
  <c r="M83" i="3" s="1"/>
  <c r="Q79" i="3"/>
  <c r="R79" i="3" s="1"/>
  <c r="O79" i="3"/>
  <c r="Q78" i="3"/>
  <c r="R78" i="3" s="1"/>
  <c r="O78" i="3"/>
  <c r="Q77" i="3"/>
  <c r="R77" i="3" s="1"/>
  <c r="O77" i="3"/>
  <c r="Q76" i="3"/>
  <c r="R76" i="3" s="1"/>
  <c r="O76" i="3"/>
  <c r="Q75" i="3"/>
  <c r="R75" i="3" s="1"/>
  <c r="O75" i="3"/>
  <c r="Q74" i="3"/>
  <c r="R74" i="3" s="1"/>
  <c r="O74" i="3"/>
  <c r="Q73" i="3"/>
  <c r="R73" i="3" s="1"/>
  <c r="O73" i="3"/>
  <c r="O72" i="3"/>
  <c r="X19" i="3" s="1"/>
  <c r="P71" i="3"/>
  <c r="Q72" i="3" s="1"/>
  <c r="L67" i="3"/>
  <c r="K67" i="3"/>
  <c r="M67" i="3" s="1"/>
  <c r="Q62" i="3"/>
  <c r="R62" i="3" s="1"/>
  <c r="O62" i="3"/>
  <c r="Q61" i="3"/>
  <c r="R61" i="3" s="1"/>
  <c r="O61" i="3"/>
  <c r="Q60" i="3"/>
  <c r="W60" i="3" s="1"/>
  <c r="O60" i="3"/>
  <c r="Q59" i="3"/>
  <c r="R59" i="3" s="1"/>
  <c r="O59" i="3"/>
  <c r="Q58" i="3"/>
  <c r="R58" i="3" s="1"/>
  <c r="O58" i="3"/>
  <c r="Q57" i="3"/>
  <c r="R57" i="3" s="1"/>
  <c r="O57" i="3"/>
  <c r="Q56" i="3"/>
  <c r="R56" i="3" s="1"/>
  <c r="O56" i="3"/>
  <c r="O55" i="3"/>
  <c r="P54" i="3"/>
  <c r="W119" i="3" s="1"/>
  <c r="L50" i="3"/>
  <c r="K50" i="3"/>
  <c r="M50" i="3" s="1"/>
  <c r="Q44" i="3"/>
  <c r="R44" i="3" s="1"/>
  <c r="O44" i="3"/>
  <c r="Q43" i="3"/>
  <c r="R43" i="3" s="1"/>
  <c r="O43" i="3"/>
  <c r="Q42" i="3"/>
  <c r="R42" i="3" s="1"/>
  <c r="O42" i="3"/>
  <c r="Q41" i="3"/>
  <c r="R41" i="3" s="1"/>
  <c r="O41" i="3"/>
  <c r="Q40" i="3"/>
  <c r="R40" i="3" s="1"/>
  <c r="O40" i="3"/>
  <c r="Q39" i="3"/>
  <c r="R39" i="3" s="1"/>
  <c r="V101" i="3" s="1"/>
  <c r="O39" i="3"/>
  <c r="Q38" i="3"/>
  <c r="V60" i="3" s="1"/>
  <c r="O38" i="3"/>
  <c r="V20" i="3" s="1"/>
  <c r="O37" i="3"/>
  <c r="V19" i="3" s="1"/>
  <c r="P36" i="3"/>
  <c r="L32" i="3"/>
  <c r="K32" i="3"/>
  <c r="M32" i="3" s="1"/>
  <c r="N32" i="3" s="1"/>
  <c r="Q25" i="3"/>
  <c r="R25" i="3" s="1"/>
  <c r="O25" i="3"/>
  <c r="Q24" i="3"/>
  <c r="R24" i="3" s="1"/>
  <c r="O24" i="3"/>
  <c r="Q23" i="3"/>
  <c r="R23" i="3" s="1"/>
  <c r="O23" i="3"/>
  <c r="Q22" i="3"/>
  <c r="R22" i="3" s="1"/>
  <c r="U102" i="3" s="1"/>
  <c r="O22" i="3"/>
  <c r="Q21" i="3"/>
  <c r="U67" i="3" s="1"/>
  <c r="O21" i="3"/>
  <c r="U21" i="3" s="1"/>
  <c r="Q20" i="3"/>
  <c r="O20" i="3"/>
  <c r="U20" i="3" s="1"/>
  <c r="W19" i="3"/>
  <c r="O19" i="3"/>
  <c r="U19" i="3" s="1"/>
  <c r="P18" i="3"/>
  <c r="U119" i="3" s="1"/>
  <c r="M400" i="2"/>
  <c r="K400" i="2"/>
  <c r="J400" i="2"/>
  <c r="L400" i="2" s="1"/>
  <c r="O398" i="2"/>
  <c r="P397" i="2"/>
  <c r="P398" i="2" s="1"/>
  <c r="Q393" i="2"/>
  <c r="P393" i="2"/>
  <c r="Q392" i="2"/>
  <c r="P392" i="2"/>
  <c r="Q391" i="2"/>
  <c r="P391" i="2"/>
  <c r="N391" i="2"/>
  <c r="Q390" i="2"/>
  <c r="P390" i="2"/>
  <c r="N390" i="2"/>
  <c r="Q389" i="2"/>
  <c r="P389" i="2"/>
  <c r="N389" i="2"/>
  <c r="Q388" i="2"/>
  <c r="P388" i="2"/>
  <c r="N388" i="2"/>
  <c r="Q387" i="2"/>
  <c r="P387" i="2"/>
  <c r="N387" i="2"/>
  <c r="Q386" i="2"/>
  <c r="P386" i="2"/>
  <c r="N386" i="2"/>
  <c r="Q385" i="2"/>
  <c r="P385" i="2"/>
  <c r="N385" i="2"/>
  <c r="O384" i="2"/>
  <c r="R386" i="2" s="1"/>
  <c r="K378" i="2"/>
  <c r="J378" i="2"/>
  <c r="L378" i="2" s="1"/>
  <c r="P375" i="2"/>
  <c r="P376" i="2" s="1"/>
  <c r="P369" i="2"/>
  <c r="Q369" i="2" s="1"/>
  <c r="N369" i="2"/>
  <c r="P368" i="2"/>
  <c r="Q368" i="2" s="1"/>
  <c r="N368" i="2"/>
  <c r="P367" i="2"/>
  <c r="Q367" i="2" s="1"/>
  <c r="N367" i="2"/>
  <c r="P366" i="2"/>
  <c r="Q366" i="2" s="1"/>
  <c r="N366" i="2"/>
  <c r="P365" i="2"/>
  <c r="Q365" i="2" s="1"/>
  <c r="N365" i="2"/>
  <c r="P364" i="2"/>
  <c r="Q364" i="2" s="1"/>
  <c r="N364" i="2"/>
  <c r="N363" i="2"/>
  <c r="O362" i="2"/>
  <c r="P363" i="2" s="1"/>
  <c r="Q363" i="2" s="1"/>
  <c r="K356" i="2"/>
  <c r="J356" i="2"/>
  <c r="L356" i="2" s="1"/>
  <c r="P353" i="2"/>
  <c r="P354" i="2" s="1"/>
  <c r="P346" i="2"/>
  <c r="Q346" i="2" s="1"/>
  <c r="N346" i="2"/>
  <c r="P345" i="2"/>
  <c r="Q345" i="2" s="1"/>
  <c r="N345" i="2"/>
  <c r="P344" i="2"/>
  <c r="Q344" i="2" s="1"/>
  <c r="N344" i="2"/>
  <c r="P343" i="2"/>
  <c r="Q343" i="2" s="1"/>
  <c r="N343" i="2"/>
  <c r="P342" i="2"/>
  <c r="Q342" i="2" s="1"/>
  <c r="N342" i="2"/>
  <c r="P341" i="2"/>
  <c r="Q341" i="2" s="1"/>
  <c r="N341" i="2"/>
  <c r="N340" i="2"/>
  <c r="O339" i="2"/>
  <c r="R341" i="2" s="1"/>
  <c r="K333" i="2"/>
  <c r="J333" i="2"/>
  <c r="L333" i="2" s="1"/>
  <c r="M333" i="2" s="1"/>
  <c r="P330" i="2"/>
  <c r="P331" i="2" s="1"/>
  <c r="P323" i="2"/>
  <c r="Q323" i="2" s="1"/>
  <c r="N323" i="2"/>
  <c r="P322" i="2"/>
  <c r="Q322" i="2" s="1"/>
  <c r="N322" i="2"/>
  <c r="P321" i="2"/>
  <c r="Q321" i="2" s="1"/>
  <c r="N321" i="2"/>
  <c r="P320" i="2"/>
  <c r="Q320" i="2" s="1"/>
  <c r="N320" i="2"/>
  <c r="P319" i="2"/>
  <c r="Q319" i="2" s="1"/>
  <c r="N319" i="2"/>
  <c r="P318" i="2"/>
  <c r="Q318" i="2" s="1"/>
  <c r="N318" i="2"/>
  <c r="N317" i="2"/>
  <c r="O316" i="2"/>
  <c r="R318" i="2" s="1"/>
  <c r="S315" i="2"/>
  <c r="K307" i="2"/>
  <c r="J307" i="2"/>
  <c r="L307" i="2" s="1"/>
  <c r="O305" i="2"/>
  <c r="P304" i="2"/>
  <c r="P305" i="2" s="1"/>
  <c r="P297" i="2"/>
  <c r="Q297" i="2" s="1"/>
  <c r="N297" i="2"/>
  <c r="P296" i="2"/>
  <c r="Q296" i="2" s="1"/>
  <c r="N296" i="2"/>
  <c r="P295" i="2"/>
  <c r="Q295" i="2" s="1"/>
  <c r="N295" i="2"/>
  <c r="P294" i="2"/>
  <c r="Q294" i="2" s="1"/>
  <c r="N294" i="2"/>
  <c r="P293" i="2"/>
  <c r="Q293" i="2" s="1"/>
  <c r="N293" i="2"/>
  <c r="P292" i="2"/>
  <c r="Q292" i="2" s="1"/>
  <c r="N292" i="2"/>
  <c r="N291" i="2"/>
  <c r="O290" i="2"/>
  <c r="K284" i="2"/>
  <c r="J284" i="2"/>
  <c r="L284" i="2" s="1"/>
  <c r="O282" i="2"/>
  <c r="P281" i="2"/>
  <c r="P282" i="2" s="1"/>
  <c r="P274" i="2"/>
  <c r="Q274" i="2" s="1"/>
  <c r="N274" i="2"/>
  <c r="P273" i="2"/>
  <c r="Q273" i="2" s="1"/>
  <c r="N273" i="2"/>
  <c r="P272" i="2"/>
  <c r="Q272" i="2" s="1"/>
  <c r="N272" i="2"/>
  <c r="P271" i="2"/>
  <c r="Q271" i="2" s="1"/>
  <c r="N271" i="2"/>
  <c r="P270" i="2"/>
  <c r="Q270" i="2" s="1"/>
  <c r="N270" i="2"/>
  <c r="P269" i="2"/>
  <c r="Q269" i="2" s="1"/>
  <c r="N269" i="2"/>
  <c r="N268" i="2"/>
  <c r="O267" i="2"/>
  <c r="S289" i="2" s="1"/>
  <c r="K261" i="2"/>
  <c r="J261" i="2"/>
  <c r="L261" i="2" s="1"/>
  <c r="O259" i="2"/>
  <c r="P258" i="2"/>
  <c r="P259" i="2" s="1"/>
  <c r="P251" i="2"/>
  <c r="Q251" i="2" s="1"/>
  <c r="N251" i="2"/>
  <c r="P250" i="2"/>
  <c r="Q250" i="2" s="1"/>
  <c r="N250" i="2"/>
  <c r="P249" i="2"/>
  <c r="Q249" i="2" s="1"/>
  <c r="N249" i="2"/>
  <c r="P248" i="2"/>
  <c r="Q248" i="2" s="1"/>
  <c r="N248" i="2"/>
  <c r="P247" i="2"/>
  <c r="Q247" i="2" s="1"/>
  <c r="N247" i="2"/>
  <c r="P246" i="2"/>
  <c r="Q246" i="2" s="1"/>
  <c r="N246" i="2"/>
  <c r="N245" i="2"/>
  <c r="O244" i="2"/>
  <c r="K238" i="2"/>
  <c r="J238" i="2"/>
  <c r="L238" i="2" s="1"/>
  <c r="O236" i="2"/>
  <c r="P235" i="2"/>
  <c r="P236" i="2" s="1"/>
  <c r="P228" i="2"/>
  <c r="Q228" i="2" s="1"/>
  <c r="N228" i="2"/>
  <c r="P227" i="2"/>
  <c r="Q227" i="2" s="1"/>
  <c r="N227" i="2"/>
  <c r="P226" i="2"/>
  <c r="Q226" i="2" s="1"/>
  <c r="N226" i="2"/>
  <c r="P225" i="2"/>
  <c r="Q225" i="2" s="1"/>
  <c r="N225" i="2"/>
  <c r="P224" i="2"/>
  <c r="Q224" i="2" s="1"/>
  <c r="N224" i="2"/>
  <c r="P223" i="2"/>
  <c r="Q223" i="2" s="1"/>
  <c r="N223" i="2"/>
  <c r="N222" i="2"/>
  <c r="O221" i="2"/>
  <c r="R223" i="2" s="1"/>
  <c r="K215" i="2"/>
  <c r="J215" i="2"/>
  <c r="L215" i="2" s="1"/>
  <c r="O213" i="2"/>
  <c r="P212" i="2"/>
  <c r="P213" i="2" s="1"/>
  <c r="P205" i="2"/>
  <c r="Q205" i="2" s="1"/>
  <c r="N205" i="2"/>
  <c r="P204" i="2"/>
  <c r="Q204" i="2" s="1"/>
  <c r="N204" i="2"/>
  <c r="P203" i="2"/>
  <c r="Q203" i="2" s="1"/>
  <c r="N203" i="2"/>
  <c r="P202" i="2"/>
  <c r="Q202" i="2" s="1"/>
  <c r="N202" i="2"/>
  <c r="P201" i="2"/>
  <c r="Q201" i="2" s="1"/>
  <c r="N201" i="2"/>
  <c r="P200" i="2"/>
  <c r="Q200" i="2" s="1"/>
  <c r="N200" i="2"/>
  <c r="N199" i="2"/>
  <c r="O198" i="2"/>
  <c r="R200" i="2" s="1"/>
  <c r="K189" i="2"/>
  <c r="J189" i="2"/>
  <c r="L189" i="2" s="1"/>
  <c r="O187" i="2"/>
  <c r="P186" i="2"/>
  <c r="P187" i="2" s="1"/>
  <c r="P179" i="2"/>
  <c r="Q179" i="2" s="1"/>
  <c r="N179" i="2"/>
  <c r="P178" i="2"/>
  <c r="Q178" i="2" s="1"/>
  <c r="N178" i="2"/>
  <c r="P177" i="2"/>
  <c r="Q177" i="2" s="1"/>
  <c r="N177" i="2"/>
  <c r="P176" i="2"/>
  <c r="Q176" i="2" s="1"/>
  <c r="N176" i="2"/>
  <c r="P175" i="2"/>
  <c r="Q175" i="2" s="1"/>
  <c r="N175" i="2"/>
  <c r="P174" i="2"/>
  <c r="Q174" i="2" s="1"/>
  <c r="N174" i="2"/>
  <c r="N173" i="2"/>
  <c r="O172" i="2"/>
  <c r="P173" i="2" s="1"/>
  <c r="Q173" i="2" s="1"/>
  <c r="K166" i="2"/>
  <c r="J166" i="2"/>
  <c r="L166" i="2" s="1"/>
  <c r="M166" i="2" s="1"/>
  <c r="O164" i="2"/>
  <c r="P163" i="2"/>
  <c r="P164" i="2" s="1"/>
  <c r="P156" i="2"/>
  <c r="Q156" i="2" s="1"/>
  <c r="N156" i="2"/>
  <c r="P155" i="2"/>
  <c r="Q155" i="2" s="1"/>
  <c r="N155" i="2"/>
  <c r="P154" i="2"/>
  <c r="Q154" i="2" s="1"/>
  <c r="N154" i="2"/>
  <c r="P153" i="2"/>
  <c r="Q153" i="2" s="1"/>
  <c r="N153" i="2"/>
  <c r="P152" i="2"/>
  <c r="Q152" i="2" s="1"/>
  <c r="N152" i="2"/>
  <c r="P151" i="2"/>
  <c r="Q151" i="2" s="1"/>
  <c r="N151" i="2"/>
  <c r="N150" i="2"/>
  <c r="O149" i="2"/>
  <c r="R151" i="2" s="1"/>
  <c r="K143" i="2"/>
  <c r="J143" i="2"/>
  <c r="L143" i="2" s="1"/>
  <c r="O141" i="2"/>
  <c r="P140" i="2"/>
  <c r="P141" i="2" s="1"/>
  <c r="P133" i="2"/>
  <c r="Q133" i="2" s="1"/>
  <c r="N133" i="2"/>
  <c r="P132" i="2"/>
  <c r="Q132" i="2" s="1"/>
  <c r="N132" i="2"/>
  <c r="P131" i="2"/>
  <c r="Q131" i="2" s="1"/>
  <c r="N131" i="2"/>
  <c r="P130" i="2"/>
  <c r="Q130" i="2" s="1"/>
  <c r="N130" i="2"/>
  <c r="P129" i="2"/>
  <c r="Q129" i="2" s="1"/>
  <c r="N129" i="2"/>
  <c r="P128" i="2"/>
  <c r="Q128" i="2" s="1"/>
  <c r="N128" i="2"/>
  <c r="N127" i="2"/>
  <c r="O126" i="2"/>
  <c r="R128" i="2" s="1"/>
  <c r="K120" i="2"/>
  <c r="J120" i="2"/>
  <c r="L120" i="2" s="1"/>
  <c r="O118" i="2"/>
  <c r="P117" i="2"/>
  <c r="P118" i="2" s="1"/>
  <c r="P110" i="2"/>
  <c r="Q110" i="2" s="1"/>
  <c r="N110" i="2"/>
  <c r="P109" i="2"/>
  <c r="Q109" i="2" s="1"/>
  <c r="N109" i="2"/>
  <c r="P108" i="2"/>
  <c r="Q108" i="2" s="1"/>
  <c r="N108" i="2"/>
  <c r="P107" i="2"/>
  <c r="Q107" i="2" s="1"/>
  <c r="N107" i="2"/>
  <c r="P106" i="2"/>
  <c r="Q106" i="2" s="1"/>
  <c r="N106" i="2"/>
  <c r="P105" i="2"/>
  <c r="Q105" i="2" s="1"/>
  <c r="N105" i="2"/>
  <c r="N104" i="2"/>
  <c r="O103" i="2"/>
  <c r="R105" i="2" s="1"/>
  <c r="K97" i="2"/>
  <c r="J97" i="2"/>
  <c r="O95" i="2"/>
  <c r="P87" i="2"/>
  <c r="Q87" i="2" s="1"/>
  <c r="N87" i="2"/>
  <c r="P86" i="2"/>
  <c r="Q86" i="2" s="1"/>
  <c r="N86" i="2"/>
  <c r="P85" i="2"/>
  <c r="Q85" i="2" s="1"/>
  <c r="N85" i="2"/>
  <c r="P84" i="2"/>
  <c r="Q84" i="2" s="1"/>
  <c r="N84" i="2"/>
  <c r="P83" i="2"/>
  <c r="Q83" i="2" s="1"/>
  <c r="N83" i="2"/>
  <c r="P82" i="2"/>
  <c r="Q82" i="2" s="1"/>
  <c r="N82" i="2"/>
  <c r="N81" i="2"/>
  <c r="O80" i="2"/>
  <c r="R82" i="2" s="1"/>
  <c r="K74" i="2"/>
  <c r="J74" i="2"/>
  <c r="L74" i="2" s="1"/>
  <c r="O72" i="2"/>
  <c r="P64" i="2"/>
  <c r="Q64" i="2" s="1"/>
  <c r="N64" i="2"/>
  <c r="P63" i="2"/>
  <c r="Q63" i="2" s="1"/>
  <c r="N63" i="2"/>
  <c r="P62" i="2"/>
  <c r="Q62" i="2" s="1"/>
  <c r="N62" i="2"/>
  <c r="P61" i="2"/>
  <c r="Q61" i="2" s="1"/>
  <c r="N61" i="2"/>
  <c r="P60" i="2"/>
  <c r="Q60" i="2" s="1"/>
  <c r="N60" i="2"/>
  <c r="P59" i="2"/>
  <c r="Q59" i="2" s="1"/>
  <c r="N59" i="2"/>
  <c r="N58" i="2"/>
  <c r="O57" i="2"/>
  <c r="R59" i="2" s="1"/>
  <c r="K51" i="2"/>
  <c r="J51" i="2"/>
  <c r="L51" i="2" s="1"/>
  <c r="M51" i="2" s="1"/>
  <c r="O49" i="2"/>
  <c r="P48" i="2"/>
  <c r="P49" i="2" s="1"/>
  <c r="P41" i="2"/>
  <c r="Q41" i="2" s="1"/>
  <c r="N41" i="2"/>
  <c r="P40" i="2"/>
  <c r="Q40" i="2" s="1"/>
  <c r="N40" i="2"/>
  <c r="P39" i="2"/>
  <c r="Q39" i="2" s="1"/>
  <c r="N39" i="2"/>
  <c r="P38" i="2"/>
  <c r="Q38" i="2" s="1"/>
  <c r="N38" i="2"/>
  <c r="P37" i="2"/>
  <c r="Q37" i="2" s="1"/>
  <c r="N37" i="2"/>
  <c r="P36" i="2"/>
  <c r="Q36" i="2" s="1"/>
  <c r="N36" i="2"/>
  <c r="N35" i="2"/>
  <c r="O34" i="2"/>
  <c r="R36" i="2" s="1"/>
  <c r="S28" i="2"/>
  <c r="K28" i="2"/>
  <c r="J28" i="2"/>
  <c r="L28" i="2" s="1"/>
  <c r="T27" i="2"/>
  <c r="T28" i="2" s="1"/>
  <c r="P25" i="2"/>
  <c r="Q25" i="2" s="1"/>
  <c r="N25" i="2"/>
  <c r="P24" i="2"/>
  <c r="Q24" i="2" s="1"/>
  <c r="N24" i="2"/>
  <c r="P23" i="2"/>
  <c r="Q23" i="2" s="1"/>
  <c r="N23" i="2"/>
  <c r="P22" i="2"/>
  <c r="Q22" i="2" s="1"/>
  <c r="N22" i="2"/>
  <c r="P21" i="2"/>
  <c r="Q21" i="2" s="1"/>
  <c r="N21" i="2"/>
  <c r="P20" i="2"/>
  <c r="Q20" i="2" s="1"/>
  <c r="N20" i="2"/>
  <c r="N19" i="2"/>
  <c r="O18" i="2"/>
  <c r="P19" i="2" s="1"/>
  <c r="Q19" i="2" s="1"/>
  <c r="N891" i="1"/>
  <c r="L891" i="1"/>
  <c r="K891" i="1"/>
  <c r="M891" i="1" s="1"/>
  <c r="P889" i="1"/>
  <c r="Q888" i="1"/>
  <c r="Q889" i="1" s="1"/>
  <c r="R883" i="1"/>
  <c r="Q883" i="1"/>
  <c r="O883" i="1"/>
  <c r="R882" i="1"/>
  <c r="Q882" i="1"/>
  <c r="O882" i="1"/>
  <c r="Q881" i="1"/>
  <c r="R881" i="1" s="1"/>
  <c r="O881" i="1"/>
  <c r="Q880" i="1"/>
  <c r="R880" i="1" s="1"/>
  <c r="O880" i="1"/>
  <c r="Q879" i="1"/>
  <c r="R879" i="1" s="1"/>
  <c r="O879" i="1"/>
  <c r="Q878" i="1"/>
  <c r="R878" i="1" s="1"/>
  <c r="O878" i="1"/>
  <c r="Q877" i="1"/>
  <c r="R877" i="1" s="1"/>
  <c r="O877" i="1"/>
  <c r="Q876" i="1"/>
  <c r="R876" i="1" s="1"/>
  <c r="O876" i="1"/>
  <c r="N869" i="1"/>
  <c r="L869" i="1"/>
  <c r="K869" i="1"/>
  <c r="M869" i="1" s="1"/>
  <c r="P867" i="1"/>
  <c r="Q866" i="1"/>
  <c r="Q867" i="1" s="1"/>
  <c r="R861" i="1"/>
  <c r="Q861" i="1"/>
  <c r="O861" i="1"/>
  <c r="Q860" i="1"/>
  <c r="R860" i="1" s="1"/>
  <c r="O860" i="1"/>
  <c r="Q859" i="1"/>
  <c r="R859" i="1" s="1"/>
  <c r="O859" i="1"/>
  <c r="Q858" i="1"/>
  <c r="R858" i="1" s="1"/>
  <c r="O858" i="1"/>
  <c r="Q857" i="1"/>
  <c r="R857" i="1" s="1"/>
  <c r="O857" i="1"/>
  <c r="Q856" i="1"/>
  <c r="R856" i="1" s="1"/>
  <c r="O856" i="1"/>
  <c r="Q855" i="1"/>
  <c r="R855" i="1" s="1"/>
  <c r="O855" i="1"/>
  <c r="Q854" i="1"/>
  <c r="R854" i="1" s="1"/>
  <c r="O854" i="1"/>
  <c r="L847" i="1"/>
  <c r="K847" i="1"/>
  <c r="M847" i="1" s="1"/>
  <c r="N847" i="1" s="1"/>
  <c r="P845" i="1"/>
  <c r="Q844" i="1"/>
  <c r="Q845" i="1" s="1"/>
  <c r="Q839" i="1"/>
  <c r="R839" i="1" s="1"/>
  <c r="O839" i="1"/>
  <c r="Q838" i="1"/>
  <c r="R838" i="1" s="1"/>
  <c r="O838" i="1"/>
  <c r="Q837" i="1"/>
  <c r="R837" i="1" s="1"/>
  <c r="O837" i="1"/>
  <c r="Q836" i="1"/>
  <c r="R836" i="1" s="1"/>
  <c r="O836" i="1"/>
  <c r="Q835" i="1"/>
  <c r="R835" i="1" s="1"/>
  <c r="O835" i="1"/>
  <c r="Q834" i="1"/>
  <c r="R834" i="1" s="1"/>
  <c r="O834" i="1"/>
  <c r="Q833" i="1"/>
  <c r="R833" i="1" s="1"/>
  <c r="O833" i="1"/>
  <c r="O832" i="1"/>
  <c r="P831" i="1"/>
  <c r="S833" i="1" s="1"/>
  <c r="L825" i="1"/>
  <c r="M825" i="1"/>
  <c r="P823" i="1"/>
  <c r="Q822" i="1"/>
  <c r="Q823" i="1" s="1"/>
  <c r="Q817" i="1"/>
  <c r="R817" i="1" s="1"/>
  <c r="O817" i="1"/>
  <c r="Q816" i="1"/>
  <c r="R816" i="1" s="1"/>
  <c r="O816" i="1"/>
  <c r="Q815" i="1"/>
  <c r="R815" i="1" s="1"/>
  <c r="O815" i="1"/>
  <c r="Q814" i="1"/>
  <c r="R814" i="1" s="1"/>
  <c r="O814" i="1"/>
  <c r="Q813" i="1"/>
  <c r="R813" i="1" s="1"/>
  <c r="O813" i="1"/>
  <c r="Q812" i="1"/>
  <c r="R812" i="1" s="1"/>
  <c r="O812" i="1"/>
  <c r="Q811" i="1"/>
  <c r="R811" i="1" s="1"/>
  <c r="O811" i="1"/>
  <c r="O810" i="1"/>
  <c r="P809" i="1"/>
  <c r="S811" i="1" s="1"/>
  <c r="L803" i="1"/>
  <c r="K803" i="1"/>
  <c r="M803" i="1" s="1"/>
  <c r="P801" i="1"/>
  <c r="Q800" i="1"/>
  <c r="Q801" i="1" s="1"/>
  <c r="Q795" i="1"/>
  <c r="R795" i="1" s="1"/>
  <c r="O795" i="1"/>
  <c r="Q794" i="1"/>
  <c r="R794" i="1" s="1"/>
  <c r="O794" i="1"/>
  <c r="Q793" i="1"/>
  <c r="R793" i="1" s="1"/>
  <c r="O793" i="1"/>
  <c r="Q792" i="1"/>
  <c r="R792" i="1" s="1"/>
  <c r="O792" i="1"/>
  <c r="Q791" i="1"/>
  <c r="R791" i="1" s="1"/>
  <c r="O791" i="1"/>
  <c r="Q790" i="1"/>
  <c r="R790" i="1" s="1"/>
  <c r="O790" i="1"/>
  <c r="Q789" i="1"/>
  <c r="R789" i="1" s="1"/>
  <c r="O789" i="1"/>
  <c r="O788" i="1"/>
  <c r="P787" i="1"/>
  <c r="S789" i="1" s="1"/>
  <c r="L781" i="1"/>
  <c r="K781" i="1"/>
  <c r="M781" i="1" s="1"/>
  <c r="P779" i="1"/>
  <c r="Q778" i="1"/>
  <c r="Q779" i="1" s="1"/>
  <c r="Q773" i="1"/>
  <c r="R773" i="1" s="1"/>
  <c r="O773" i="1"/>
  <c r="Q772" i="1"/>
  <c r="R772" i="1" s="1"/>
  <c r="O772" i="1"/>
  <c r="Q771" i="1"/>
  <c r="R771" i="1" s="1"/>
  <c r="O771" i="1"/>
  <c r="Q770" i="1"/>
  <c r="R770" i="1" s="1"/>
  <c r="O770" i="1"/>
  <c r="Q769" i="1"/>
  <c r="R769" i="1" s="1"/>
  <c r="O769" i="1"/>
  <c r="Q768" i="1"/>
  <c r="R768" i="1" s="1"/>
  <c r="O768" i="1"/>
  <c r="Q767" i="1"/>
  <c r="R767" i="1" s="1"/>
  <c r="O767" i="1"/>
  <c r="O766" i="1"/>
  <c r="P765" i="1"/>
  <c r="S767" i="1" s="1"/>
  <c r="L759" i="1"/>
  <c r="K759" i="1"/>
  <c r="M759" i="1" s="1"/>
  <c r="P757" i="1"/>
  <c r="Q756" i="1"/>
  <c r="Q757" i="1" s="1"/>
  <c r="Q751" i="1"/>
  <c r="R751" i="1" s="1"/>
  <c r="O751" i="1"/>
  <c r="Q750" i="1"/>
  <c r="R750" i="1" s="1"/>
  <c r="O750" i="1"/>
  <c r="Q749" i="1"/>
  <c r="R749" i="1" s="1"/>
  <c r="O749" i="1"/>
  <c r="Q748" i="1"/>
  <c r="R748" i="1" s="1"/>
  <c r="O748" i="1"/>
  <c r="Q747" i="1"/>
  <c r="R747" i="1" s="1"/>
  <c r="O747" i="1"/>
  <c r="Q746" i="1"/>
  <c r="R746" i="1" s="1"/>
  <c r="O746" i="1"/>
  <c r="Q745" i="1"/>
  <c r="R745" i="1" s="1"/>
  <c r="O745" i="1"/>
  <c r="O744" i="1"/>
  <c r="P743" i="1"/>
  <c r="Q744" i="1" s="1"/>
  <c r="R744" i="1" s="1"/>
  <c r="L737" i="1"/>
  <c r="K737" i="1"/>
  <c r="M737" i="1" s="1"/>
  <c r="P735" i="1"/>
  <c r="Q734" i="1"/>
  <c r="Q735" i="1" s="1"/>
  <c r="Q729" i="1"/>
  <c r="R729" i="1" s="1"/>
  <c r="O729" i="1"/>
  <c r="Q728" i="1"/>
  <c r="R728" i="1" s="1"/>
  <c r="O728" i="1"/>
  <c r="Q727" i="1"/>
  <c r="R727" i="1" s="1"/>
  <c r="O727" i="1"/>
  <c r="Q726" i="1"/>
  <c r="R726" i="1" s="1"/>
  <c r="O726" i="1"/>
  <c r="Q725" i="1"/>
  <c r="R725" i="1" s="1"/>
  <c r="O725" i="1"/>
  <c r="Q724" i="1"/>
  <c r="R724" i="1" s="1"/>
  <c r="O724" i="1"/>
  <c r="Q723" i="1"/>
  <c r="R723" i="1" s="1"/>
  <c r="O723" i="1"/>
  <c r="O722" i="1"/>
  <c r="P721" i="1"/>
  <c r="S723" i="1" s="1"/>
  <c r="L715" i="1"/>
  <c r="M715" i="1"/>
  <c r="P713" i="1"/>
  <c r="Q712" i="1"/>
  <c r="Q713" i="1" s="1"/>
  <c r="Q707" i="1"/>
  <c r="R707" i="1" s="1"/>
  <c r="O707" i="1"/>
  <c r="Q706" i="1"/>
  <c r="R706" i="1" s="1"/>
  <c r="O706" i="1"/>
  <c r="Q705" i="1"/>
  <c r="R705" i="1" s="1"/>
  <c r="O705" i="1"/>
  <c r="Q704" i="1"/>
  <c r="R704" i="1" s="1"/>
  <c r="O704" i="1"/>
  <c r="Q703" i="1"/>
  <c r="R703" i="1" s="1"/>
  <c r="O703" i="1"/>
  <c r="Q702" i="1"/>
  <c r="R702" i="1" s="1"/>
  <c r="O702" i="1"/>
  <c r="Q701" i="1"/>
  <c r="R701" i="1" s="1"/>
  <c r="O701" i="1"/>
  <c r="O700" i="1"/>
  <c r="P699" i="1"/>
  <c r="S701" i="1" s="1"/>
  <c r="L693" i="1"/>
  <c r="K693" i="1"/>
  <c r="M693" i="1" s="1"/>
  <c r="P691" i="1"/>
  <c r="Q690" i="1"/>
  <c r="Q691" i="1" s="1"/>
  <c r="Q684" i="1"/>
  <c r="R684" i="1" s="1"/>
  <c r="O684" i="1"/>
  <c r="Q683" i="1"/>
  <c r="R683" i="1" s="1"/>
  <c r="O683" i="1"/>
  <c r="Q682" i="1"/>
  <c r="R682" i="1" s="1"/>
  <c r="O682" i="1"/>
  <c r="Q681" i="1"/>
  <c r="R681" i="1" s="1"/>
  <c r="O681" i="1"/>
  <c r="Q680" i="1"/>
  <c r="R680" i="1" s="1"/>
  <c r="O680" i="1"/>
  <c r="Q679" i="1"/>
  <c r="R679" i="1" s="1"/>
  <c r="O679" i="1"/>
  <c r="Q678" i="1"/>
  <c r="R678" i="1" s="1"/>
  <c r="O678" i="1"/>
  <c r="O677" i="1"/>
  <c r="P676" i="1"/>
  <c r="S678" i="1" s="1"/>
  <c r="L670" i="1"/>
  <c r="K670" i="1"/>
  <c r="M670" i="1" s="1"/>
  <c r="P668" i="1"/>
  <c r="Q667" i="1"/>
  <c r="Q668" i="1" s="1"/>
  <c r="Q661" i="1"/>
  <c r="R661" i="1" s="1"/>
  <c r="O661" i="1"/>
  <c r="Q660" i="1"/>
  <c r="R660" i="1" s="1"/>
  <c r="O660" i="1"/>
  <c r="Q659" i="1"/>
  <c r="R659" i="1" s="1"/>
  <c r="O659" i="1"/>
  <c r="Q658" i="1"/>
  <c r="R658" i="1" s="1"/>
  <c r="O658" i="1"/>
  <c r="Q657" i="1"/>
  <c r="R657" i="1" s="1"/>
  <c r="O657" i="1"/>
  <c r="Q656" i="1"/>
  <c r="R656" i="1" s="1"/>
  <c r="O656" i="1"/>
  <c r="Q655" i="1"/>
  <c r="R655" i="1" s="1"/>
  <c r="O655" i="1"/>
  <c r="O654" i="1"/>
  <c r="P653" i="1"/>
  <c r="S655" i="1" s="1"/>
  <c r="L647" i="1"/>
  <c r="K647" i="1"/>
  <c r="M647" i="1" s="1"/>
  <c r="P645" i="1"/>
  <c r="Q644" i="1"/>
  <c r="Q645" i="1" s="1"/>
  <c r="Q638" i="1"/>
  <c r="R638" i="1" s="1"/>
  <c r="O638" i="1"/>
  <c r="Q637" i="1"/>
  <c r="R637" i="1" s="1"/>
  <c r="O637" i="1"/>
  <c r="Q636" i="1"/>
  <c r="R636" i="1" s="1"/>
  <c r="O636" i="1"/>
  <c r="Q635" i="1"/>
  <c r="R635" i="1" s="1"/>
  <c r="O635" i="1"/>
  <c r="Q634" i="1"/>
  <c r="R634" i="1" s="1"/>
  <c r="O634" i="1"/>
  <c r="Q633" i="1"/>
  <c r="R633" i="1" s="1"/>
  <c r="O633" i="1"/>
  <c r="Q632" i="1"/>
  <c r="R632" i="1" s="1"/>
  <c r="O632" i="1"/>
  <c r="O631" i="1"/>
  <c r="P630" i="1"/>
  <c r="Q631" i="1" s="1"/>
  <c r="R631" i="1" s="1"/>
  <c r="L624" i="1"/>
  <c r="K624" i="1"/>
  <c r="M624" i="1" s="1"/>
  <c r="P622" i="1"/>
  <c r="Q621" i="1"/>
  <c r="Q622" i="1" s="1"/>
  <c r="Q615" i="1"/>
  <c r="R615" i="1" s="1"/>
  <c r="O615" i="1"/>
  <c r="Q614" i="1"/>
  <c r="R614" i="1" s="1"/>
  <c r="O614" i="1"/>
  <c r="Q613" i="1"/>
  <c r="R613" i="1" s="1"/>
  <c r="O613" i="1"/>
  <c r="Q612" i="1"/>
  <c r="R612" i="1" s="1"/>
  <c r="O612" i="1"/>
  <c r="Q611" i="1"/>
  <c r="R611" i="1" s="1"/>
  <c r="O611" i="1"/>
  <c r="Q610" i="1"/>
  <c r="R610" i="1" s="1"/>
  <c r="O610" i="1"/>
  <c r="Q609" i="1"/>
  <c r="R609" i="1" s="1"/>
  <c r="O609" i="1"/>
  <c r="O608" i="1"/>
  <c r="P607" i="1"/>
  <c r="T609" i="1" s="1"/>
  <c r="L601" i="1"/>
  <c r="K601" i="1"/>
  <c r="M601" i="1" s="1"/>
  <c r="P599" i="1"/>
  <c r="Q598" i="1"/>
  <c r="Q599" i="1" s="1"/>
  <c r="Q592" i="1"/>
  <c r="R592" i="1" s="1"/>
  <c r="O592" i="1"/>
  <c r="Q591" i="1"/>
  <c r="R591" i="1" s="1"/>
  <c r="O591" i="1"/>
  <c r="Q590" i="1"/>
  <c r="R590" i="1" s="1"/>
  <c r="O590" i="1"/>
  <c r="Q589" i="1"/>
  <c r="R589" i="1" s="1"/>
  <c r="O589" i="1"/>
  <c r="Q588" i="1"/>
  <c r="R588" i="1" s="1"/>
  <c r="O588" i="1"/>
  <c r="Q587" i="1"/>
  <c r="R587" i="1" s="1"/>
  <c r="O587" i="1"/>
  <c r="Q586" i="1"/>
  <c r="R586" i="1" s="1"/>
  <c r="O586" i="1"/>
  <c r="O585" i="1"/>
  <c r="P584" i="1"/>
  <c r="S586" i="1" s="1"/>
  <c r="L578" i="1"/>
  <c r="K578" i="1"/>
  <c r="M578" i="1" s="1"/>
  <c r="P576" i="1"/>
  <c r="Q575" i="1"/>
  <c r="Q576" i="1" s="1"/>
  <c r="Q569" i="1"/>
  <c r="R569" i="1" s="1"/>
  <c r="O569" i="1"/>
  <c r="Q568" i="1"/>
  <c r="R568" i="1" s="1"/>
  <c r="O568" i="1"/>
  <c r="Q567" i="1"/>
  <c r="R567" i="1" s="1"/>
  <c r="O567" i="1"/>
  <c r="Q566" i="1"/>
  <c r="R566" i="1" s="1"/>
  <c r="O566" i="1"/>
  <c r="Q565" i="1"/>
  <c r="R565" i="1" s="1"/>
  <c r="O565" i="1"/>
  <c r="Q564" i="1"/>
  <c r="R564" i="1" s="1"/>
  <c r="O564" i="1"/>
  <c r="Q563" i="1"/>
  <c r="R563" i="1" s="1"/>
  <c r="O563" i="1"/>
  <c r="O562" i="1"/>
  <c r="P561" i="1"/>
  <c r="Q562" i="1" s="1"/>
  <c r="R562" i="1" s="1"/>
  <c r="L555" i="1"/>
  <c r="K555" i="1"/>
  <c r="M555" i="1" s="1"/>
  <c r="P553" i="1"/>
  <c r="Q552" i="1"/>
  <c r="Q553" i="1" s="1"/>
  <c r="Q546" i="1"/>
  <c r="R546" i="1" s="1"/>
  <c r="O546" i="1"/>
  <c r="Q545" i="1"/>
  <c r="R545" i="1" s="1"/>
  <c r="O545" i="1"/>
  <c r="Q544" i="1"/>
  <c r="R544" i="1" s="1"/>
  <c r="O544" i="1"/>
  <c r="Q543" i="1"/>
  <c r="R543" i="1" s="1"/>
  <c r="O543" i="1"/>
  <c r="Q542" i="1"/>
  <c r="R542" i="1" s="1"/>
  <c r="O542" i="1"/>
  <c r="Q541" i="1"/>
  <c r="R541" i="1" s="1"/>
  <c r="O541" i="1"/>
  <c r="Q540" i="1"/>
  <c r="R540" i="1" s="1"/>
  <c r="O540" i="1"/>
  <c r="O539" i="1"/>
  <c r="P538" i="1"/>
  <c r="S540" i="1" s="1"/>
  <c r="L532" i="1"/>
  <c r="K532" i="1"/>
  <c r="M532" i="1" s="1"/>
  <c r="P530" i="1"/>
  <c r="Q529" i="1"/>
  <c r="Q530" i="1" s="1"/>
  <c r="Q523" i="1"/>
  <c r="R523" i="1" s="1"/>
  <c r="O523" i="1"/>
  <c r="Q522" i="1"/>
  <c r="R522" i="1" s="1"/>
  <c r="O522" i="1"/>
  <c r="Q521" i="1"/>
  <c r="R521" i="1" s="1"/>
  <c r="O521" i="1"/>
  <c r="Q520" i="1"/>
  <c r="R520" i="1" s="1"/>
  <c r="O520" i="1"/>
  <c r="Q519" i="1"/>
  <c r="R519" i="1" s="1"/>
  <c r="O519" i="1"/>
  <c r="Q518" i="1"/>
  <c r="R518" i="1" s="1"/>
  <c r="O518" i="1"/>
  <c r="Q517" i="1"/>
  <c r="R517" i="1" s="1"/>
  <c r="O517" i="1"/>
  <c r="O516" i="1"/>
  <c r="P515" i="1"/>
  <c r="S517" i="1" s="1"/>
  <c r="L509" i="1"/>
  <c r="K509" i="1"/>
  <c r="M509" i="1" s="1"/>
  <c r="P507" i="1"/>
  <c r="Q506" i="1"/>
  <c r="Q507" i="1" s="1"/>
  <c r="Q500" i="1"/>
  <c r="R500" i="1" s="1"/>
  <c r="O500" i="1"/>
  <c r="Q499" i="1"/>
  <c r="R499" i="1" s="1"/>
  <c r="O499" i="1"/>
  <c r="Q498" i="1"/>
  <c r="R498" i="1" s="1"/>
  <c r="O498" i="1"/>
  <c r="Q497" i="1"/>
  <c r="R497" i="1" s="1"/>
  <c r="O497" i="1"/>
  <c r="Q496" i="1"/>
  <c r="R496" i="1" s="1"/>
  <c r="O496" i="1"/>
  <c r="Q495" i="1"/>
  <c r="R495" i="1" s="1"/>
  <c r="O495" i="1"/>
  <c r="Q494" i="1"/>
  <c r="R494" i="1" s="1"/>
  <c r="O494" i="1"/>
  <c r="O493" i="1"/>
  <c r="P492" i="1"/>
  <c r="S494" i="1" s="1"/>
  <c r="L486" i="1"/>
  <c r="K486" i="1"/>
  <c r="Q483" i="1" s="1"/>
  <c r="Q484" i="1" s="1"/>
  <c r="P484" i="1"/>
  <c r="Q477" i="1"/>
  <c r="R477" i="1" s="1"/>
  <c r="O477" i="1"/>
  <c r="Q476" i="1"/>
  <c r="R476" i="1" s="1"/>
  <c r="O476" i="1"/>
  <c r="Q475" i="1"/>
  <c r="R475" i="1" s="1"/>
  <c r="O475" i="1"/>
  <c r="Q474" i="1"/>
  <c r="R474" i="1" s="1"/>
  <c r="O474" i="1"/>
  <c r="Q473" i="1"/>
  <c r="R473" i="1" s="1"/>
  <c r="O473" i="1"/>
  <c r="Q472" i="1"/>
  <c r="R472" i="1" s="1"/>
  <c r="O472" i="1"/>
  <c r="Q471" i="1"/>
  <c r="R471" i="1" s="1"/>
  <c r="O471" i="1"/>
  <c r="O470" i="1"/>
  <c r="P469" i="1"/>
  <c r="Q470" i="1" s="1"/>
  <c r="R470" i="1" s="1"/>
  <c r="L463" i="1"/>
  <c r="K463" i="1"/>
  <c r="P461" i="1"/>
  <c r="Q454" i="1"/>
  <c r="R454" i="1" s="1"/>
  <c r="O454" i="1"/>
  <c r="Q453" i="1"/>
  <c r="R453" i="1" s="1"/>
  <c r="O453" i="1"/>
  <c r="Q452" i="1"/>
  <c r="R452" i="1" s="1"/>
  <c r="O452" i="1"/>
  <c r="Q451" i="1"/>
  <c r="R451" i="1" s="1"/>
  <c r="O451" i="1"/>
  <c r="Q450" i="1"/>
  <c r="R450" i="1" s="1"/>
  <c r="O450" i="1"/>
  <c r="Q449" i="1"/>
  <c r="R449" i="1" s="1"/>
  <c r="O449" i="1"/>
  <c r="Q448" i="1"/>
  <c r="R448" i="1" s="1"/>
  <c r="O448" i="1"/>
  <c r="O447" i="1"/>
  <c r="P446" i="1"/>
  <c r="S448" i="1" s="1"/>
  <c r="L440" i="1"/>
  <c r="K440" i="1"/>
  <c r="M440" i="1" s="1"/>
  <c r="N440" i="1" s="1"/>
  <c r="P438" i="1"/>
  <c r="Q431" i="1"/>
  <c r="R431" i="1" s="1"/>
  <c r="O431" i="1"/>
  <c r="Q430" i="1"/>
  <c r="R430" i="1" s="1"/>
  <c r="O430" i="1"/>
  <c r="Q429" i="1"/>
  <c r="R429" i="1" s="1"/>
  <c r="O429" i="1"/>
  <c r="Q428" i="1"/>
  <c r="R428" i="1" s="1"/>
  <c r="O428" i="1"/>
  <c r="Q427" i="1"/>
  <c r="R427" i="1" s="1"/>
  <c r="O427" i="1"/>
  <c r="Q426" i="1"/>
  <c r="R426" i="1" s="1"/>
  <c r="O426" i="1"/>
  <c r="Q425" i="1"/>
  <c r="R425" i="1" s="1"/>
  <c r="O425" i="1"/>
  <c r="O424" i="1"/>
  <c r="P423" i="1"/>
  <c r="S425" i="1" s="1"/>
  <c r="L417" i="1"/>
  <c r="K417" i="1"/>
  <c r="M417" i="1" s="1"/>
  <c r="P415" i="1"/>
  <c r="Q414" i="1"/>
  <c r="Q415" i="1" s="1"/>
  <c r="Q408" i="1"/>
  <c r="R408" i="1" s="1"/>
  <c r="O408" i="1"/>
  <c r="Q407" i="1"/>
  <c r="R407" i="1" s="1"/>
  <c r="O407" i="1"/>
  <c r="Q406" i="1"/>
  <c r="R406" i="1" s="1"/>
  <c r="O406" i="1"/>
  <c r="Q405" i="1"/>
  <c r="R405" i="1" s="1"/>
  <c r="O405" i="1"/>
  <c r="Q404" i="1"/>
  <c r="R404" i="1" s="1"/>
  <c r="O404" i="1"/>
  <c r="Q403" i="1"/>
  <c r="R403" i="1" s="1"/>
  <c r="O403" i="1"/>
  <c r="Q402" i="1"/>
  <c r="R402" i="1" s="1"/>
  <c r="O402" i="1"/>
  <c r="O401" i="1"/>
  <c r="P400" i="1"/>
  <c r="S402" i="1" s="1"/>
  <c r="L394" i="1"/>
  <c r="K394" i="1"/>
  <c r="Q391" i="1" s="1"/>
  <c r="Q392" i="1" s="1"/>
  <c r="P392" i="1"/>
  <c r="Q385" i="1"/>
  <c r="R385" i="1" s="1"/>
  <c r="O385" i="1"/>
  <c r="Q384" i="1"/>
  <c r="R384" i="1" s="1"/>
  <c r="O384" i="1"/>
  <c r="Q383" i="1"/>
  <c r="R383" i="1" s="1"/>
  <c r="O383" i="1"/>
  <c r="Q382" i="1"/>
  <c r="R382" i="1" s="1"/>
  <c r="O382" i="1"/>
  <c r="Q381" i="1"/>
  <c r="R381" i="1" s="1"/>
  <c r="O381" i="1"/>
  <c r="Q380" i="1"/>
  <c r="R380" i="1" s="1"/>
  <c r="O380" i="1"/>
  <c r="Q379" i="1"/>
  <c r="R379" i="1" s="1"/>
  <c r="O379" i="1"/>
  <c r="O378" i="1"/>
  <c r="P377" i="1"/>
  <c r="S379" i="1" s="1"/>
  <c r="L371" i="1"/>
  <c r="K371" i="1"/>
  <c r="P369" i="1"/>
  <c r="Q362" i="1"/>
  <c r="R362" i="1" s="1"/>
  <c r="O362" i="1"/>
  <c r="Q361" i="1"/>
  <c r="R361" i="1" s="1"/>
  <c r="O361" i="1"/>
  <c r="Q360" i="1"/>
  <c r="R360" i="1" s="1"/>
  <c r="O360" i="1"/>
  <c r="Q359" i="1"/>
  <c r="R359" i="1" s="1"/>
  <c r="O359" i="1"/>
  <c r="Q358" i="1"/>
  <c r="R358" i="1" s="1"/>
  <c r="O358" i="1"/>
  <c r="Q357" i="1"/>
  <c r="R357" i="1" s="1"/>
  <c r="O357" i="1"/>
  <c r="Q356" i="1"/>
  <c r="R356" i="1" s="1"/>
  <c r="O356" i="1"/>
  <c r="O355" i="1"/>
  <c r="P354" i="1"/>
  <c r="Q355" i="1" s="1"/>
  <c r="R355" i="1" s="1"/>
  <c r="L348" i="1"/>
  <c r="K348" i="1"/>
  <c r="M348" i="1" s="1"/>
  <c r="P346" i="1"/>
  <c r="R339" i="1"/>
  <c r="Q339" i="1"/>
  <c r="O339" i="1"/>
  <c r="R338" i="1"/>
  <c r="Q338" i="1"/>
  <c r="O338" i="1"/>
  <c r="R337" i="1"/>
  <c r="Q337" i="1"/>
  <c r="O337" i="1"/>
  <c r="R336" i="1"/>
  <c r="Q336" i="1"/>
  <c r="O336" i="1"/>
  <c r="R335" i="1"/>
  <c r="Q335" i="1"/>
  <c r="O335" i="1"/>
  <c r="R334" i="1"/>
  <c r="Q334" i="1"/>
  <c r="O334" i="1"/>
  <c r="R333" i="1"/>
  <c r="Q333" i="1"/>
  <c r="O333" i="1"/>
  <c r="R332" i="1"/>
  <c r="Q332" i="1"/>
  <c r="O332" i="1"/>
  <c r="P331" i="1"/>
  <c r="S333" i="1" s="1"/>
  <c r="L325" i="1"/>
  <c r="K325" i="1"/>
  <c r="M325" i="1" s="1"/>
  <c r="P323" i="1"/>
  <c r="Q316" i="1"/>
  <c r="R316" i="1" s="1"/>
  <c r="O316" i="1"/>
  <c r="Q315" i="1"/>
  <c r="R315" i="1" s="1"/>
  <c r="O315" i="1"/>
  <c r="Q314" i="1"/>
  <c r="R314" i="1" s="1"/>
  <c r="O314" i="1"/>
  <c r="Q313" i="1"/>
  <c r="R313" i="1" s="1"/>
  <c r="O313" i="1"/>
  <c r="Q312" i="1"/>
  <c r="R312" i="1" s="1"/>
  <c r="O312" i="1"/>
  <c r="Q311" i="1"/>
  <c r="R311" i="1" s="1"/>
  <c r="O311" i="1"/>
  <c r="Q310" i="1"/>
  <c r="R310" i="1" s="1"/>
  <c r="O310" i="1"/>
  <c r="O309" i="1"/>
  <c r="P308" i="1"/>
  <c r="S310" i="1" s="1"/>
  <c r="L302" i="1"/>
  <c r="K302" i="1"/>
  <c r="U297" i="1" s="1"/>
  <c r="U298" i="1" s="1"/>
  <c r="T298" i="1"/>
  <c r="Q295" i="1"/>
  <c r="R295" i="1" s="1"/>
  <c r="O295" i="1"/>
  <c r="Q294" i="1"/>
  <c r="R294" i="1" s="1"/>
  <c r="O294" i="1"/>
  <c r="Q293" i="1"/>
  <c r="R293" i="1" s="1"/>
  <c r="O293" i="1"/>
  <c r="Q292" i="1"/>
  <c r="R292" i="1" s="1"/>
  <c r="O292" i="1"/>
  <c r="Q291" i="1"/>
  <c r="R291" i="1" s="1"/>
  <c r="O291" i="1"/>
  <c r="Q290" i="1"/>
  <c r="R290" i="1" s="1"/>
  <c r="O290" i="1"/>
  <c r="Q289" i="1"/>
  <c r="R289" i="1" s="1"/>
  <c r="O289" i="1"/>
  <c r="O288" i="1"/>
  <c r="P287" i="1"/>
  <c r="L280" i="1"/>
  <c r="K280" i="1"/>
  <c r="M280" i="1" s="1"/>
  <c r="T279" i="1"/>
  <c r="U278" i="1"/>
  <c r="U279" i="1" s="1"/>
  <c r="Q275" i="1"/>
  <c r="R275" i="1" s="1"/>
  <c r="O275" i="1"/>
  <c r="Q274" i="1"/>
  <c r="R274" i="1" s="1"/>
  <c r="O274" i="1"/>
  <c r="Q273" i="1"/>
  <c r="R273" i="1" s="1"/>
  <c r="O273" i="1"/>
  <c r="Q272" i="1"/>
  <c r="R272" i="1" s="1"/>
  <c r="O272" i="1"/>
  <c r="Q271" i="1"/>
  <c r="R271" i="1" s="1"/>
  <c r="O271" i="1"/>
  <c r="Q270" i="1"/>
  <c r="R270" i="1" s="1"/>
  <c r="O270" i="1"/>
  <c r="Q269" i="1"/>
  <c r="R269" i="1" s="1"/>
  <c r="O269" i="1"/>
  <c r="O268" i="1"/>
  <c r="P267" i="1"/>
  <c r="AJ120" i="1" s="1"/>
  <c r="T263" i="1"/>
  <c r="U262" i="1"/>
  <c r="U263" i="1" s="1"/>
  <c r="L262" i="1"/>
  <c r="K262" i="1"/>
  <c r="M262" i="1" s="1"/>
  <c r="Q259" i="1"/>
  <c r="R259" i="1" s="1"/>
  <c r="O259" i="1"/>
  <c r="Q258" i="1"/>
  <c r="R258" i="1" s="1"/>
  <c r="O258" i="1"/>
  <c r="Q257" i="1"/>
  <c r="R257" i="1" s="1"/>
  <c r="O257" i="1"/>
  <c r="Q256" i="1"/>
  <c r="R256" i="1" s="1"/>
  <c r="O256" i="1"/>
  <c r="Q255" i="1"/>
  <c r="R255" i="1" s="1"/>
  <c r="O255" i="1"/>
  <c r="Q254" i="1"/>
  <c r="R254" i="1" s="1"/>
  <c r="O254" i="1"/>
  <c r="Q253" i="1"/>
  <c r="R253" i="1" s="1"/>
  <c r="O253" i="1"/>
  <c r="O252" i="1"/>
  <c r="P251" i="1"/>
  <c r="L247" i="1"/>
  <c r="K247" i="1"/>
  <c r="M247" i="1" s="1"/>
  <c r="T246" i="1"/>
  <c r="U245" i="1"/>
  <c r="U246" i="1" s="1"/>
  <c r="Q242" i="1"/>
  <c r="R242" i="1" s="1"/>
  <c r="O242" i="1"/>
  <c r="Q241" i="1"/>
  <c r="R241" i="1" s="1"/>
  <c r="O241" i="1"/>
  <c r="Q240" i="1"/>
  <c r="R240" i="1" s="1"/>
  <c r="O240" i="1"/>
  <c r="Q239" i="1"/>
  <c r="R239" i="1" s="1"/>
  <c r="O239" i="1"/>
  <c r="Q238" i="1"/>
  <c r="R238" i="1" s="1"/>
  <c r="O238" i="1"/>
  <c r="Q237" i="1"/>
  <c r="R237" i="1" s="1"/>
  <c r="O237" i="1"/>
  <c r="Q236" i="1"/>
  <c r="R236" i="1" s="1"/>
  <c r="O236" i="1"/>
  <c r="O235" i="1"/>
  <c r="P234" i="1"/>
  <c r="Q235" i="1" s="1"/>
  <c r="R235" i="1" s="1"/>
  <c r="L230" i="1"/>
  <c r="K230" i="1"/>
  <c r="T228" i="1"/>
  <c r="Q224" i="1"/>
  <c r="R224" i="1" s="1"/>
  <c r="O224" i="1"/>
  <c r="Q223" i="1"/>
  <c r="R223" i="1" s="1"/>
  <c r="O223" i="1"/>
  <c r="Q222" i="1"/>
  <c r="R222" i="1" s="1"/>
  <c r="O222" i="1"/>
  <c r="Q221" i="1"/>
  <c r="R221" i="1" s="1"/>
  <c r="O221" i="1"/>
  <c r="Q220" i="1"/>
  <c r="R220" i="1" s="1"/>
  <c r="O220" i="1"/>
  <c r="Q219" i="1"/>
  <c r="R219" i="1" s="1"/>
  <c r="O219" i="1"/>
  <c r="Q218" i="1"/>
  <c r="R218" i="1" s="1"/>
  <c r="O218" i="1"/>
  <c r="O217" i="1"/>
  <c r="P216" i="1"/>
  <c r="L212" i="1"/>
  <c r="K212" i="1"/>
  <c r="M212" i="1" s="1"/>
  <c r="T211" i="1"/>
  <c r="U210" i="1"/>
  <c r="U211" i="1" s="1"/>
  <c r="Q207" i="1"/>
  <c r="R207" i="1" s="1"/>
  <c r="O207" i="1"/>
  <c r="Q206" i="1"/>
  <c r="R206" i="1" s="1"/>
  <c r="O206" i="1"/>
  <c r="Q205" i="1"/>
  <c r="R205" i="1" s="1"/>
  <c r="O205" i="1"/>
  <c r="Q204" i="1"/>
  <c r="R204" i="1" s="1"/>
  <c r="O204" i="1"/>
  <c r="Q203" i="1"/>
  <c r="R203" i="1" s="1"/>
  <c r="O203" i="1"/>
  <c r="Q202" i="1"/>
  <c r="R202" i="1" s="1"/>
  <c r="O202" i="1"/>
  <c r="Q201" i="1"/>
  <c r="R201" i="1" s="1"/>
  <c r="O201" i="1"/>
  <c r="O200" i="1"/>
  <c r="P199" i="1"/>
  <c r="L195" i="1"/>
  <c r="K195" i="1"/>
  <c r="M195" i="1" s="1"/>
  <c r="Q191" i="1"/>
  <c r="R191" i="1" s="1"/>
  <c r="O191" i="1"/>
  <c r="Q190" i="1"/>
  <c r="R190" i="1" s="1"/>
  <c r="O190" i="1"/>
  <c r="Q189" i="1"/>
  <c r="R189" i="1" s="1"/>
  <c r="O189" i="1"/>
  <c r="Q188" i="1"/>
  <c r="R188" i="1" s="1"/>
  <c r="O188" i="1"/>
  <c r="Q187" i="1"/>
  <c r="R187" i="1" s="1"/>
  <c r="O187" i="1"/>
  <c r="Q186" i="1"/>
  <c r="R186" i="1" s="1"/>
  <c r="O186" i="1"/>
  <c r="O185" i="1"/>
  <c r="P184" i="1"/>
  <c r="AE120" i="1" s="1"/>
  <c r="L180" i="1"/>
  <c r="K180" i="1"/>
  <c r="M180" i="1" s="1"/>
  <c r="Q176" i="1"/>
  <c r="R176" i="1" s="1"/>
  <c r="O176" i="1"/>
  <c r="Q175" i="1"/>
  <c r="R175" i="1" s="1"/>
  <c r="O175" i="1"/>
  <c r="Q174" i="1"/>
  <c r="R174" i="1" s="1"/>
  <c r="O174" i="1"/>
  <c r="Q173" i="1"/>
  <c r="R173" i="1" s="1"/>
  <c r="O173" i="1"/>
  <c r="Q172" i="1"/>
  <c r="R172" i="1" s="1"/>
  <c r="O172" i="1"/>
  <c r="Q171" i="1"/>
  <c r="R171" i="1" s="1"/>
  <c r="O171" i="1"/>
  <c r="Q170" i="1"/>
  <c r="R170" i="1" s="1"/>
  <c r="O170" i="1"/>
  <c r="O169" i="1"/>
  <c r="P168" i="1"/>
  <c r="Q169" i="1" s="1"/>
  <c r="R169" i="1" s="1"/>
  <c r="L164" i="1"/>
  <c r="K164" i="1"/>
  <c r="M164" i="1" s="1"/>
  <c r="N164" i="1" s="1"/>
  <c r="Q160" i="1"/>
  <c r="R160" i="1" s="1"/>
  <c r="O160" i="1"/>
  <c r="Q159" i="1"/>
  <c r="R159" i="1" s="1"/>
  <c r="O159" i="1"/>
  <c r="Q158" i="1"/>
  <c r="R158" i="1" s="1"/>
  <c r="O158" i="1"/>
  <c r="Q157" i="1"/>
  <c r="R157" i="1" s="1"/>
  <c r="O157" i="1"/>
  <c r="Q156" i="1"/>
  <c r="R156" i="1" s="1"/>
  <c r="O156" i="1"/>
  <c r="Q155" i="1"/>
  <c r="R155" i="1" s="1"/>
  <c r="O155" i="1"/>
  <c r="Q154" i="1"/>
  <c r="R154" i="1" s="1"/>
  <c r="O154" i="1"/>
  <c r="O153" i="1"/>
  <c r="P152" i="1"/>
  <c r="Q153" i="1" s="1"/>
  <c r="R153" i="1" s="1"/>
  <c r="L148" i="1"/>
  <c r="K148" i="1"/>
  <c r="M148" i="1" s="1"/>
  <c r="Q143" i="1"/>
  <c r="R143" i="1" s="1"/>
  <c r="O143" i="1"/>
  <c r="Q142" i="1"/>
  <c r="R142" i="1" s="1"/>
  <c r="O142" i="1"/>
  <c r="Q141" i="1"/>
  <c r="R141" i="1" s="1"/>
  <c r="O141" i="1"/>
  <c r="Q140" i="1"/>
  <c r="R140" i="1" s="1"/>
  <c r="O140" i="1"/>
  <c r="Q139" i="1"/>
  <c r="R139" i="1" s="1"/>
  <c r="O139" i="1"/>
  <c r="Q138" i="1"/>
  <c r="R138" i="1" s="1"/>
  <c r="O138" i="1"/>
  <c r="Q137" i="1"/>
  <c r="R137" i="1" s="1"/>
  <c r="O137" i="1"/>
  <c r="O136" i="1"/>
  <c r="P135" i="1"/>
  <c r="L131" i="1"/>
  <c r="K131" i="1"/>
  <c r="M131" i="1" s="1"/>
  <c r="Q126" i="1"/>
  <c r="R126" i="1" s="1"/>
  <c r="O126" i="1"/>
  <c r="Q125" i="1"/>
  <c r="R125" i="1" s="1"/>
  <c r="O125" i="1"/>
  <c r="Q124" i="1"/>
  <c r="R124" i="1" s="1"/>
  <c r="O124" i="1"/>
  <c r="Q123" i="1"/>
  <c r="R123" i="1" s="1"/>
  <c r="O123" i="1"/>
  <c r="Q122" i="1"/>
  <c r="R122" i="1" s="1"/>
  <c r="O122" i="1"/>
  <c r="Q121" i="1"/>
  <c r="R121" i="1" s="1"/>
  <c r="O121" i="1"/>
  <c r="Q120" i="1"/>
  <c r="R120" i="1" s="1"/>
  <c r="O120" i="1"/>
  <c r="O119" i="1"/>
  <c r="P118" i="1"/>
  <c r="Q119" i="1" s="1"/>
  <c r="R119" i="1" s="1"/>
  <c r="L114" i="1"/>
  <c r="K114" i="1"/>
  <c r="M114" i="1" s="1"/>
  <c r="Q111" i="1"/>
  <c r="R111" i="1" s="1"/>
  <c r="O111" i="1"/>
  <c r="Q110" i="1"/>
  <c r="R110" i="1" s="1"/>
  <c r="O110" i="1"/>
  <c r="Q109" i="1"/>
  <c r="R109" i="1" s="1"/>
  <c r="O109" i="1"/>
  <c r="Q108" i="1"/>
  <c r="R108" i="1" s="1"/>
  <c r="O108" i="1"/>
  <c r="Q107" i="1"/>
  <c r="R107" i="1" s="1"/>
  <c r="O107" i="1"/>
  <c r="Q106" i="1"/>
  <c r="R106" i="1" s="1"/>
  <c r="O106" i="1"/>
  <c r="Q105" i="1"/>
  <c r="R105" i="1" s="1"/>
  <c r="O105" i="1"/>
  <c r="O104" i="1"/>
  <c r="P103" i="1"/>
  <c r="Z120" i="1" s="1"/>
  <c r="L99" i="1"/>
  <c r="K99" i="1"/>
  <c r="M99" i="1" s="1"/>
  <c r="Q96" i="1"/>
  <c r="R96" i="1" s="1"/>
  <c r="O96" i="1"/>
  <c r="Q95" i="1"/>
  <c r="R95" i="1" s="1"/>
  <c r="O95" i="1"/>
  <c r="Q94" i="1"/>
  <c r="R94" i="1" s="1"/>
  <c r="O94" i="1"/>
  <c r="Q93" i="1"/>
  <c r="R93" i="1" s="1"/>
  <c r="O93" i="1"/>
  <c r="Q92" i="1"/>
  <c r="R92" i="1" s="1"/>
  <c r="O92" i="1"/>
  <c r="Q91" i="1"/>
  <c r="R91" i="1" s="1"/>
  <c r="O91" i="1"/>
  <c r="Q90" i="1"/>
  <c r="R90" i="1" s="1"/>
  <c r="O90" i="1"/>
  <c r="O89" i="1"/>
  <c r="P88" i="1"/>
  <c r="Y120" i="1" s="1"/>
  <c r="L84" i="1"/>
  <c r="K84" i="1"/>
  <c r="M84" i="1" s="1"/>
  <c r="Q80" i="1"/>
  <c r="R80" i="1" s="1"/>
  <c r="O80" i="1"/>
  <c r="Q79" i="1"/>
  <c r="R79" i="1" s="1"/>
  <c r="O79" i="1"/>
  <c r="Q78" i="1"/>
  <c r="R78" i="1" s="1"/>
  <c r="O78" i="1"/>
  <c r="Q77" i="1"/>
  <c r="R77" i="1" s="1"/>
  <c r="O77" i="1"/>
  <c r="Q76" i="1"/>
  <c r="R76" i="1" s="1"/>
  <c r="O76" i="1"/>
  <c r="Q75" i="1"/>
  <c r="R75" i="1" s="1"/>
  <c r="O75" i="1"/>
  <c r="Q74" i="1"/>
  <c r="R74" i="1" s="1"/>
  <c r="O74" i="1"/>
  <c r="O73" i="1"/>
  <c r="P72" i="1"/>
  <c r="X120" i="1" s="1"/>
  <c r="L68" i="1"/>
  <c r="K68" i="1"/>
  <c r="M68" i="1" s="1"/>
  <c r="Q63" i="1"/>
  <c r="R63" i="1" s="1"/>
  <c r="O63" i="1"/>
  <c r="Q62" i="1"/>
  <c r="R62" i="1" s="1"/>
  <c r="O62" i="1"/>
  <c r="Q61" i="1"/>
  <c r="R61" i="1" s="1"/>
  <c r="W100" i="1" s="1"/>
  <c r="O61" i="1"/>
  <c r="Q60" i="1"/>
  <c r="R60" i="1" s="1"/>
  <c r="O60" i="1"/>
  <c r="Q59" i="1"/>
  <c r="R59" i="1" s="1"/>
  <c r="O59" i="1"/>
  <c r="Q58" i="1"/>
  <c r="R58" i="1" s="1"/>
  <c r="O58" i="1"/>
  <c r="Q57" i="1"/>
  <c r="W61" i="1" s="1"/>
  <c r="O57" i="1"/>
  <c r="W22" i="1" s="1"/>
  <c r="O56" i="1"/>
  <c r="W21" i="1" s="1"/>
  <c r="P55" i="1"/>
  <c r="W120" i="1" s="1"/>
  <c r="L51" i="1"/>
  <c r="K51" i="1"/>
  <c r="M51" i="1" s="1"/>
  <c r="Q45" i="1"/>
  <c r="R45" i="1" s="1"/>
  <c r="O45" i="1"/>
  <c r="Q44" i="1"/>
  <c r="R44" i="1" s="1"/>
  <c r="O44" i="1"/>
  <c r="Q43" i="1"/>
  <c r="R43" i="1" s="1"/>
  <c r="O43" i="1"/>
  <c r="Q42" i="1"/>
  <c r="R42" i="1" s="1"/>
  <c r="O42" i="1"/>
  <c r="Q41" i="1"/>
  <c r="R41" i="1" s="1"/>
  <c r="O41" i="1"/>
  <c r="Q40" i="1"/>
  <c r="V68" i="1" s="1"/>
  <c r="O40" i="1"/>
  <c r="V23" i="1" s="1"/>
  <c r="Q39" i="1"/>
  <c r="V61" i="1" s="1"/>
  <c r="O39" i="1"/>
  <c r="V22" i="1" s="1"/>
  <c r="O38" i="1"/>
  <c r="V21" i="1" s="1"/>
  <c r="P37" i="1"/>
  <c r="V120" i="1" s="1"/>
  <c r="L33" i="1"/>
  <c r="K33" i="1"/>
  <c r="M33" i="1" s="1"/>
  <c r="Q28" i="1"/>
  <c r="R28" i="1" s="1"/>
  <c r="O28" i="1"/>
  <c r="Q27" i="1"/>
  <c r="R27" i="1" s="1"/>
  <c r="O27" i="1"/>
  <c r="Q26" i="1"/>
  <c r="R26" i="1" s="1"/>
  <c r="O26" i="1"/>
  <c r="Q25" i="1"/>
  <c r="R25" i="1" s="1"/>
  <c r="O25" i="1"/>
  <c r="Q24" i="1"/>
  <c r="U69" i="1" s="1"/>
  <c r="O24" i="1"/>
  <c r="U24" i="1" s="1"/>
  <c r="Q23" i="1"/>
  <c r="R23" i="1" s="1"/>
  <c r="U101" i="1" s="1"/>
  <c r="O23" i="1"/>
  <c r="U23" i="1" s="1"/>
  <c r="Q22" i="1"/>
  <c r="U61" i="1" s="1"/>
  <c r="O22" i="1"/>
  <c r="U22" i="1" s="1"/>
  <c r="X21" i="1"/>
  <c r="O21" i="1"/>
  <c r="U21" i="1" s="1"/>
  <c r="P20" i="1"/>
  <c r="U120" i="1" s="1"/>
  <c r="K240" i="8" l="1"/>
  <c r="N101" i="7"/>
  <c r="N167" i="7"/>
  <c r="N57" i="7"/>
  <c r="N245" i="6"/>
  <c r="N199" i="6"/>
  <c r="N268" i="6"/>
  <c r="Q183" i="6"/>
  <c r="R183" i="6" s="1"/>
  <c r="N104" i="6"/>
  <c r="N123" i="5"/>
  <c r="N79" i="5"/>
  <c r="N145" i="5"/>
  <c r="N81" i="4"/>
  <c r="Q78" i="4"/>
  <c r="Q79" i="4" s="1"/>
  <c r="N196" i="4"/>
  <c r="N265" i="4"/>
  <c r="N227" i="3"/>
  <c r="N67" i="3"/>
  <c r="N176" i="3"/>
  <c r="Q119" i="3"/>
  <c r="R119" i="3" s="1"/>
  <c r="N83" i="3"/>
  <c r="Y119" i="3"/>
  <c r="N50" i="3"/>
  <c r="N158" i="3"/>
  <c r="N278" i="3"/>
  <c r="M28" i="2"/>
  <c r="N647" i="1"/>
  <c r="N262" i="1"/>
  <c r="N325" i="1"/>
  <c r="N737" i="1"/>
  <c r="N195" i="1"/>
  <c r="S356" i="1"/>
  <c r="S471" i="1"/>
  <c r="N51" i="1"/>
  <c r="N84" i="1"/>
  <c r="N148" i="1"/>
  <c r="N33" i="1"/>
  <c r="N68" i="1"/>
  <c r="N99" i="1"/>
  <c r="AC120" i="1"/>
  <c r="N348" i="1"/>
  <c r="N280" i="1"/>
  <c r="N509" i="1"/>
  <c r="Q345" i="1"/>
  <c r="Q346" i="1" s="1"/>
  <c r="Q89" i="1"/>
  <c r="R89" i="1" s="1"/>
  <c r="N417" i="1"/>
  <c r="N825" i="1"/>
  <c r="N532" i="1"/>
  <c r="P119" i="8"/>
  <c r="P167" i="8"/>
  <c r="N215" i="8"/>
  <c r="O215" i="8" s="1"/>
  <c r="N250" i="8"/>
  <c r="O250" i="8" s="1"/>
  <c r="N102" i="8"/>
  <c r="O102" i="8" s="1"/>
  <c r="K143" i="8"/>
  <c r="K159" i="8"/>
  <c r="S153" i="7"/>
  <c r="S131" i="7"/>
  <c r="Q64" i="7"/>
  <c r="R64" i="7" s="1"/>
  <c r="Q86" i="7"/>
  <c r="R86" i="7" s="1"/>
  <c r="N123" i="7"/>
  <c r="Q19" i="6"/>
  <c r="R19" i="6" s="1"/>
  <c r="Q275" i="6"/>
  <c r="R275" i="6" s="1"/>
  <c r="S109" i="5"/>
  <c r="Q19" i="5"/>
  <c r="R19" i="5" s="1"/>
  <c r="S87" i="5"/>
  <c r="S131" i="5"/>
  <c r="N57" i="5"/>
  <c r="Q111" i="4"/>
  <c r="R111" i="4" s="1"/>
  <c r="Q88" i="4"/>
  <c r="R88" i="4" s="1"/>
  <c r="N35" i="4"/>
  <c r="M238" i="2"/>
  <c r="M215" i="2"/>
  <c r="R174" i="2"/>
  <c r="M378" i="2"/>
  <c r="M189" i="2"/>
  <c r="M261" i="2"/>
  <c r="R364" i="2"/>
  <c r="P81" i="2"/>
  <c r="Q81" i="2" s="1"/>
  <c r="M143" i="2"/>
  <c r="P317" i="2"/>
  <c r="Q317" i="2" s="1"/>
  <c r="M307" i="2"/>
  <c r="P268" i="2"/>
  <c r="Q268" i="2" s="1"/>
  <c r="M284" i="2"/>
  <c r="M120" i="2"/>
  <c r="N578" i="1"/>
  <c r="N693" i="1"/>
  <c r="N601" i="1"/>
  <c r="U68" i="1"/>
  <c r="V696" i="1"/>
  <c r="R40" i="1"/>
  <c r="V101" i="1" s="1"/>
  <c r="N624" i="1"/>
  <c r="Q268" i="1"/>
  <c r="R268" i="1" s="1"/>
  <c r="N555" i="1"/>
  <c r="Q608" i="1"/>
  <c r="R608" i="1" s="1"/>
  <c r="Q766" i="1"/>
  <c r="R766" i="1" s="1"/>
  <c r="AA120" i="1"/>
  <c r="T632" i="1"/>
  <c r="Q654" i="1"/>
  <c r="R654" i="1" s="1"/>
  <c r="AD120" i="1"/>
  <c r="Q378" i="1"/>
  <c r="R378" i="1" s="1"/>
  <c r="X826" i="1"/>
  <c r="Q437" i="1"/>
  <c r="Q438" i="1" s="1"/>
  <c r="M486" i="1"/>
  <c r="N486" i="1" s="1"/>
  <c r="S745" i="1"/>
  <c r="S563" i="1"/>
  <c r="N781" i="1"/>
  <c r="Q677" i="1"/>
  <c r="R677" i="1" s="1"/>
  <c r="R57" i="1"/>
  <c r="Q447" i="1"/>
  <c r="R447" i="1" s="1"/>
  <c r="M394" i="1"/>
  <c r="N394" i="1" s="1"/>
  <c r="N114" i="1"/>
  <c r="N759" i="1"/>
  <c r="P291" i="2"/>
  <c r="Q291" i="2" s="1"/>
  <c r="S175" i="7"/>
  <c r="Q174" i="7"/>
  <c r="R174" i="7" s="1"/>
  <c r="P135" i="8"/>
  <c r="N134" i="8"/>
  <c r="O134" i="8" s="1"/>
  <c r="AG120" i="1"/>
  <c r="Q217" i="1"/>
  <c r="R217" i="1" s="1"/>
  <c r="Q295" i="4"/>
  <c r="R295" i="4" s="1"/>
  <c r="S296" i="4"/>
  <c r="Q722" i="1"/>
  <c r="R722" i="1" s="1"/>
  <c r="P94" i="2"/>
  <c r="P95" i="2" s="1"/>
  <c r="L97" i="2"/>
  <c r="M97" i="2" s="1"/>
  <c r="R38" i="3"/>
  <c r="V100" i="3" s="1"/>
  <c r="Q136" i="1"/>
  <c r="R136" i="1" s="1"/>
  <c r="AB120" i="1"/>
  <c r="P150" i="2"/>
  <c r="Q150" i="2" s="1"/>
  <c r="N670" i="1"/>
  <c r="P35" i="2"/>
  <c r="Q35" i="2" s="1"/>
  <c r="P127" i="2"/>
  <c r="Q127" i="2" s="1"/>
  <c r="N242" i="4"/>
  <c r="Q288" i="1"/>
  <c r="R288" i="1" s="1"/>
  <c r="AK120" i="1"/>
  <c r="AG119" i="3"/>
  <c r="Q214" i="3"/>
  <c r="R214" i="3" s="1"/>
  <c r="P58" i="2"/>
  <c r="Q58" i="2" s="1"/>
  <c r="S112" i="6"/>
  <c r="Q111" i="6"/>
  <c r="R111" i="6" s="1"/>
  <c r="Q38" i="1"/>
  <c r="Q516" i="1"/>
  <c r="R516" i="1" s="1"/>
  <c r="AB119" i="3"/>
  <c r="Q133" i="3"/>
  <c r="R133" i="3" s="1"/>
  <c r="P232" i="8"/>
  <c r="N231" i="8"/>
  <c r="O231" i="8" s="1"/>
  <c r="AD119" i="3"/>
  <c r="Q165" i="3"/>
  <c r="R165" i="3" s="1"/>
  <c r="R246" i="2"/>
  <c r="P245" i="2"/>
  <c r="Q245" i="2" s="1"/>
  <c r="N247" i="1"/>
  <c r="M302" i="1"/>
  <c r="N302" i="1" s="1"/>
  <c r="Q424" i="1"/>
  <c r="R424" i="1" s="1"/>
  <c r="N176" i="6"/>
  <c r="Q174" i="5"/>
  <c r="R174" i="5" s="1"/>
  <c r="S175" i="5"/>
  <c r="N803" i="1"/>
  <c r="N262" i="3"/>
  <c r="P283" i="8"/>
  <c r="N282" i="8"/>
  <c r="O282" i="8" s="1"/>
  <c r="R22" i="1"/>
  <c r="U100" i="1" s="1"/>
  <c r="R21" i="3"/>
  <c r="U101" i="3" s="1"/>
  <c r="Q180" i="4"/>
  <c r="R180" i="4" s="1"/>
  <c r="Q203" i="4"/>
  <c r="R203" i="4" s="1"/>
  <c r="Q19" i="7"/>
  <c r="R19" i="7" s="1"/>
  <c r="Q108" i="7"/>
  <c r="R108" i="7" s="1"/>
  <c r="P184" i="8"/>
  <c r="M356" i="2"/>
  <c r="Q539" i="1"/>
  <c r="R539" i="1" s="1"/>
  <c r="Q810" i="1"/>
  <c r="R810" i="1" s="1"/>
  <c r="Q832" i="1"/>
  <c r="R832" i="1" s="1"/>
  <c r="AI119" i="3"/>
  <c r="Q302" i="3"/>
  <c r="R302" i="3" s="1"/>
  <c r="Q19" i="4"/>
  <c r="R19" i="4" s="1"/>
  <c r="Q42" i="7"/>
  <c r="R42" i="7" s="1"/>
  <c r="N145" i="7"/>
  <c r="N150" i="8"/>
  <c r="O150" i="8" s="1"/>
  <c r="N199" i="8"/>
  <c r="O199" i="8" s="1"/>
  <c r="N180" i="1"/>
  <c r="Q104" i="1"/>
  <c r="R104" i="1" s="1"/>
  <c r="Q19" i="3"/>
  <c r="N266" i="8"/>
  <c r="O266" i="8" s="1"/>
  <c r="P267" i="8"/>
  <c r="X272" i="6"/>
  <c r="N715" i="1"/>
  <c r="M74" i="2"/>
  <c r="N245" i="3"/>
  <c r="S43" i="5"/>
  <c r="N131" i="1"/>
  <c r="N212" i="1"/>
  <c r="Q55" i="3"/>
  <c r="N81" i="6"/>
  <c r="V650" i="1"/>
  <c r="R72" i="3"/>
  <c r="X99" i="3" s="1"/>
  <c r="X56" i="3"/>
  <c r="S273" i="4"/>
  <c r="Q272" i="4"/>
  <c r="R272" i="4" s="1"/>
  <c r="R24" i="1"/>
  <c r="U102" i="1" s="1"/>
  <c r="R39" i="1"/>
  <c r="V100" i="1" s="1"/>
  <c r="M230" i="1"/>
  <c r="N230" i="1" s="1"/>
  <c r="U227" i="1"/>
  <c r="U228" i="1" s="1"/>
  <c r="Q56" i="1"/>
  <c r="U60" i="3"/>
  <c r="R20" i="3"/>
  <c r="U100" i="3" s="1"/>
  <c r="AF120" i="1"/>
  <c r="Q200" i="1"/>
  <c r="R200" i="1" s="1"/>
  <c r="M463" i="1"/>
  <c r="N463" i="1" s="1"/>
  <c r="Q460" i="1"/>
  <c r="Q461" i="1" s="1"/>
  <c r="Q73" i="1"/>
  <c r="M371" i="1"/>
  <c r="N371" i="1" s="1"/>
  <c r="Q368" i="1"/>
  <c r="Q369" i="1" s="1"/>
  <c r="Q21" i="1"/>
  <c r="Q185" i="1"/>
  <c r="R185" i="1" s="1"/>
  <c r="AI120" i="1"/>
  <c r="Q252" i="1"/>
  <c r="R252" i="1" s="1"/>
  <c r="S89" i="6"/>
  <c r="Q88" i="6"/>
  <c r="R88" i="6" s="1"/>
  <c r="V119" i="3"/>
  <c r="Q37" i="3"/>
  <c r="S153" i="5"/>
  <c r="Q152" i="5"/>
  <c r="R152" i="5" s="1"/>
  <c r="Q124" i="6"/>
  <c r="Q125" i="6" s="1"/>
  <c r="M127" i="6"/>
  <c r="N127" i="6" s="1"/>
  <c r="P104" i="2"/>
  <c r="Q104" i="2" s="1"/>
  <c r="P222" i="2"/>
  <c r="Q222" i="2" s="1"/>
  <c r="P340" i="2"/>
  <c r="Q340" i="2" s="1"/>
  <c r="Q42" i="4"/>
  <c r="R42" i="4" s="1"/>
  <c r="S43" i="4"/>
  <c r="S253" i="6"/>
  <c r="Q252" i="6"/>
  <c r="R252" i="6" s="1"/>
  <c r="S65" i="5"/>
  <c r="Q64" i="5"/>
  <c r="R64" i="5" s="1"/>
  <c r="Q700" i="1"/>
  <c r="R700" i="1" s="1"/>
  <c r="Q788" i="1"/>
  <c r="R788" i="1" s="1"/>
  <c r="P199" i="2"/>
  <c r="Q199" i="2" s="1"/>
  <c r="R60" i="3"/>
  <c r="W100" i="3" s="1"/>
  <c r="X119" i="3"/>
  <c r="Q309" i="1"/>
  <c r="R309" i="1" s="1"/>
  <c r="Q322" i="1"/>
  <c r="Q323" i="1" s="1"/>
  <c r="Q401" i="1"/>
  <c r="R401" i="1" s="1"/>
  <c r="Q493" i="1"/>
  <c r="R493" i="1" s="1"/>
  <c r="Q585" i="1"/>
  <c r="R585" i="1" s="1"/>
  <c r="P71" i="2"/>
  <c r="P72" i="2" s="1"/>
  <c r="S14" i="2"/>
  <c r="N141" i="3"/>
  <c r="Q124" i="4"/>
  <c r="Q125" i="4" s="1"/>
  <c r="M127" i="4"/>
  <c r="N127" i="4" s="1"/>
  <c r="Q32" i="6"/>
  <c r="Q33" i="6" s="1"/>
  <c r="M35" i="6"/>
  <c r="N35" i="6" s="1"/>
  <c r="Q160" i="6"/>
  <c r="R160" i="6" s="1"/>
  <c r="Q55" i="4"/>
  <c r="Q56" i="4" s="1"/>
  <c r="M58" i="4"/>
  <c r="N58" i="4" s="1"/>
  <c r="N104" i="4"/>
  <c r="AH120" i="1"/>
  <c r="Q134" i="4"/>
  <c r="R134" i="4" s="1"/>
  <c r="S135" i="4"/>
  <c r="Z119" i="3"/>
  <c r="Q104" i="3"/>
  <c r="R104" i="3" s="1"/>
  <c r="AF119" i="3"/>
  <c r="Q197" i="3"/>
  <c r="R197" i="3" s="1"/>
  <c r="U206" i="3"/>
  <c r="U207" i="3" s="1"/>
  <c r="N312" i="3"/>
  <c r="S227" i="4"/>
  <c r="S43" i="6"/>
  <c r="S207" i="6"/>
  <c r="AC119" i="3"/>
  <c r="Q233" i="3"/>
  <c r="R233" i="3" s="1"/>
  <c r="Q285" i="3"/>
  <c r="R285" i="3" s="1"/>
  <c r="Q65" i="4"/>
  <c r="R65" i="4" s="1"/>
  <c r="Q157" i="4"/>
  <c r="R157" i="4" s="1"/>
  <c r="Q249" i="4"/>
  <c r="R249" i="4" s="1"/>
  <c r="Q65" i="6"/>
  <c r="R65" i="6" s="1"/>
  <c r="Q78" i="6"/>
  <c r="Q79" i="6" s="1"/>
  <c r="Q137" i="6"/>
  <c r="R137" i="6" s="1"/>
  <c r="Q229" i="6"/>
  <c r="R229" i="6" s="1"/>
  <c r="X167" i="7" l="1"/>
  <c r="R55" i="3"/>
  <c r="W99" i="3" s="1"/>
  <c r="W56" i="3"/>
  <c r="V57" i="1"/>
  <c r="R38" i="1"/>
  <c r="V99" i="1" s="1"/>
  <c r="W168" i="5"/>
  <c r="R19" i="3"/>
  <c r="U99" i="3" s="1"/>
  <c r="U56" i="3"/>
  <c r="W57" i="1"/>
  <c r="R56" i="1"/>
  <c r="W99" i="1" s="1"/>
  <c r="U57" i="1"/>
  <c r="R21" i="1"/>
  <c r="U99" i="1" s="1"/>
  <c r="X57" i="1"/>
  <c r="R73" i="1"/>
  <c r="X99" i="1" s="1"/>
  <c r="R37" i="3"/>
  <c r="V99" i="3" s="1"/>
  <c r="V5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Claret</author>
  </authors>
  <commentList>
    <comment ref="K26" authorId="0" shapeId="0" xr:uid="{1835798E-D0F6-4448-BB3E-F811AD8CEA9E}">
      <text>
        <r>
          <rPr>
            <b/>
            <sz val="9"/>
            <color indexed="81"/>
            <rFont val="Tahoma"/>
            <family val="2"/>
          </rPr>
          <t>Claret:</t>
        </r>
        <r>
          <rPr>
            <sz val="9"/>
            <color indexed="81"/>
            <rFont val="Tahoma"/>
            <family val="2"/>
          </rPr>
          <t xml:space="preserve">
4</t>
        </r>
      </text>
    </comment>
  </commentList>
</comments>
</file>

<file path=xl/sharedStrings.xml><?xml version="1.0" encoding="utf-8"?>
<sst xmlns="http://schemas.openxmlformats.org/spreadsheetml/2006/main" count="4177" uniqueCount="123">
  <si>
    <t>Generación 0102</t>
  </si>
  <si>
    <t>Semestres</t>
  </si>
  <si>
    <t>Eficiencia Terminal</t>
  </si>
  <si>
    <t>Eficiencia de Egreso</t>
  </si>
  <si>
    <t>Rezago Educativo</t>
  </si>
  <si>
    <t>Tasa de Promoción</t>
  </si>
  <si>
    <t>Población</t>
  </si>
  <si>
    <t>Índice de retención</t>
  </si>
  <si>
    <t>Índice de deserción</t>
  </si>
  <si>
    <t>Ciclo</t>
  </si>
  <si>
    <t>Egresados</t>
  </si>
  <si>
    <t>Generación</t>
  </si>
  <si>
    <t>0102</t>
  </si>
  <si>
    <t>Ciclos</t>
  </si>
  <si>
    <t>0201</t>
  </si>
  <si>
    <t>0202</t>
  </si>
  <si>
    <t>0301</t>
  </si>
  <si>
    <t>1 a 2</t>
  </si>
  <si>
    <t>2 a 3</t>
  </si>
  <si>
    <t>3 a 4</t>
  </si>
  <si>
    <t>0302</t>
  </si>
  <si>
    <t>4 a 5</t>
  </si>
  <si>
    <t>0401</t>
  </si>
  <si>
    <t>0402</t>
  </si>
  <si>
    <t>0501</t>
  </si>
  <si>
    <t>0502</t>
  </si>
  <si>
    <t>0601</t>
  </si>
  <si>
    <t>0602</t>
  </si>
  <si>
    <t>0701</t>
  </si>
  <si>
    <t>0702</t>
  </si>
  <si>
    <t>5 a 6</t>
  </si>
  <si>
    <t>Generación 0201</t>
  </si>
  <si>
    <t>6 a 7</t>
  </si>
  <si>
    <t>7 a 8</t>
  </si>
  <si>
    <t>8 a 9</t>
  </si>
  <si>
    <t>0801</t>
  </si>
  <si>
    <t>0802</t>
  </si>
  <si>
    <t>Generación 0202</t>
  </si>
  <si>
    <t>Índice de Retención</t>
  </si>
  <si>
    <t>Generación 0301</t>
  </si>
  <si>
    <t>Generación 0302</t>
  </si>
  <si>
    <t>Índice de Deserción</t>
  </si>
  <si>
    <t>Generación 0401</t>
  </si>
  <si>
    <t>Generación 0402</t>
  </si>
  <si>
    <t>Índice de retencion del 1º al 2º Ciclo (Año)</t>
  </si>
  <si>
    <t>0901</t>
  </si>
  <si>
    <t>0902</t>
  </si>
  <si>
    <t>1001</t>
  </si>
  <si>
    <t>1002</t>
  </si>
  <si>
    <t>Generación 0501</t>
  </si>
  <si>
    <t>Generación 0502</t>
  </si>
  <si>
    <t>1101</t>
  </si>
  <si>
    <t>Generación 0601</t>
  </si>
  <si>
    <t>1102</t>
  </si>
  <si>
    <t>Generación 0602</t>
  </si>
  <si>
    <t>Generación 0701</t>
  </si>
  <si>
    <t>1201</t>
  </si>
  <si>
    <t>1202</t>
  </si>
  <si>
    <t>Titulados</t>
  </si>
  <si>
    <t>1301</t>
  </si>
  <si>
    <t>Tit. Terminal</t>
  </si>
  <si>
    <t>Tit. Egreso</t>
  </si>
  <si>
    <t>Generación 0702</t>
  </si>
  <si>
    <t>1302</t>
  </si>
  <si>
    <t>1401</t>
  </si>
  <si>
    <t>Generación 0801</t>
  </si>
  <si>
    <t>Generación 0802</t>
  </si>
  <si>
    <t>Generación 0901</t>
  </si>
  <si>
    <t>1402</t>
  </si>
  <si>
    <t>1501</t>
  </si>
  <si>
    <t>Generación 0902</t>
  </si>
  <si>
    <t>1502</t>
  </si>
  <si>
    <t>Cohorte Generacional:</t>
  </si>
  <si>
    <t>Semestre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</si>
  <si>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</si>
  <si>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</si>
  <si>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</si>
  <si>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</si>
  <si>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</si>
  <si>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</si>
  <si>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</si>
  <si>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</si>
  <si>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</si>
  <si>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Total de Egresados</t>
  </si>
  <si>
    <t>1601</t>
  </si>
  <si>
    <t>1602</t>
  </si>
  <si>
    <t>1701</t>
  </si>
  <si>
    <t>1702</t>
  </si>
  <si>
    <t>1801</t>
  </si>
  <si>
    <t>1802</t>
  </si>
  <si>
    <t>1901</t>
  </si>
  <si>
    <t>1902</t>
  </si>
  <si>
    <t>2001</t>
  </si>
  <si>
    <t>2002</t>
  </si>
  <si>
    <t>2101</t>
  </si>
  <si>
    <t>2102</t>
  </si>
  <si>
    <t>2201</t>
  </si>
  <si>
    <t>2202</t>
  </si>
  <si>
    <t>No hubo ingresos</t>
  </si>
  <si>
    <t>no aparece en 1902</t>
  </si>
  <si>
    <t>no aparece en 2001</t>
  </si>
  <si>
    <t>no aparece en 2002</t>
  </si>
  <si>
    <t>no aparece en 2101</t>
  </si>
  <si>
    <t>SIN INGRESOS</t>
  </si>
  <si>
    <t>Generación 1001</t>
  </si>
  <si>
    <t>Generación 1002</t>
  </si>
  <si>
    <t>Generación 1101</t>
  </si>
  <si>
    <t>YA NO SE APERTURÓ CON ESTE NOMBRE</t>
  </si>
  <si>
    <t xml:space="preserve">       </t>
  </si>
  <si>
    <t xml:space="preserve">sin ingresos </t>
  </si>
  <si>
    <t>NO HUBO INGRESOS</t>
  </si>
  <si>
    <t>2302</t>
  </si>
  <si>
    <t>2402</t>
  </si>
  <si>
    <t>2501</t>
  </si>
  <si>
    <t>2301</t>
  </si>
  <si>
    <t>2502</t>
  </si>
  <si>
    <t>2601</t>
  </si>
  <si>
    <t>2401</t>
  </si>
  <si>
    <t xml:space="preserve"> </t>
  </si>
  <si>
    <t>2602</t>
  </si>
  <si>
    <t>2701</t>
  </si>
  <si>
    <t>2702</t>
  </si>
  <si>
    <t>2801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</si>
</sst>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3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Open Sans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Open Sans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rgb="FFFF0000"/>
      <name val="Arial"/>
      <family val="2"/>
    </font>
    <font>
      <sz val="14"/>
      <color theme="1"/>
      <name val="Arial"/>
      <family val="2"/>
    </font>
    <font>
      <sz val="10"/>
      <color rgb="FFFF0000"/>
      <name val="Arial"/>
      <family val="2"/>
    </font>
    <font>
      <b/>
      <sz val="14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theme="0"/>
      </patternFill>
    </fill>
    <fill>
      <patternFill patternType="solid">
        <fgColor rgb="FFC4BD97"/>
        <bgColor rgb="FFC4BD97"/>
      </patternFill>
    </fill>
  </fills>
  <borders count="31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82">
    <xf numFmtId="0" fontId="0" fillId="0" borderId="0" xfId="0" applyFont="1" applyAlignment="1"/>
    <xf numFmtId="0" fontId="1" fillId="0" borderId="0" xfId="0" applyFont="1"/>
    <xf numFmtId="10" fontId="1" fillId="0" borderId="0" xfId="0" applyNumberFormat="1" applyFont="1"/>
    <xf numFmtId="0" fontId="2" fillId="0" borderId="0" xfId="0" applyFont="1"/>
    <xf numFmtId="10" fontId="3" fillId="0" borderId="2" xfId="0" applyNumberFormat="1" applyFont="1" applyBorder="1" applyAlignment="1">
      <alignment wrapText="1"/>
    </xf>
    <xf numFmtId="0" fontId="3" fillId="0" borderId="2" xfId="0" applyFont="1" applyBorder="1" applyAlignment="1">
      <alignment wrapText="1"/>
    </xf>
    <xf numFmtId="1" fontId="3" fillId="0" borderId="0" xfId="0" applyNumberFormat="1" applyFont="1" applyAlignment="1">
      <alignment wrapText="1"/>
    </xf>
    <xf numFmtId="10" fontId="3" fillId="0" borderId="0" xfId="0" applyNumberFormat="1" applyFont="1" applyAlignment="1">
      <alignment wrapText="1"/>
    </xf>
    <xf numFmtId="9" fontId="3" fillId="0" borderId="0" xfId="0" applyNumberFormat="1" applyFont="1"/>
    <xf numFmtId="0" fontId="3" fillId="0" borderId="3" xfId="0" applyFont="1" applyBorder="1"/>
    <xf numFmtId="0" fontId="1" fillId="0" borderId="3" xfId="0" applyFont="1" applyBorder="1"/>
    <xf numFmtId="0" fontId="3" fillId="2" borderId="4" xfId="0" applyFont="1" applyFill="1" applyBorder="1"/>
    <xf numFmtId="10" fontId="1" fillId="0" borderId="5" xfId="0" applyNumberFormat="1" applyFont="1" applyBorder="1"/>
    <xf numFmtId="0" fontId="1" fillId="0" borderId="5" xfId="0" applyFont="1" applyBorder="1"/>
    <xf numFmtId="10" fontId="1" fillId="0" borderId="6" xfId="0" applyNumberFormat="1" applyFont="1" applyBorder="1"/>
    <xf numFmtId="1" fontId="1" fillId="0" borderId="0" xfId="0" applyNumberFormat="1" applyFont="1"/>
    <xf numFmtId="9" fontId="3" fillId="0" borderId="7" xfId="0" applyNumberFormat="1" applyFont="1" applyBorder="1" applyAlignment="1">
      <alignment horizontal="center"/>
    </xf>
    <xf numFmtId="9" fontId="3" fillId="0" borderId="0" xfId="0" applyNumberFormat="1" applyFont="1" applyAlignment="1">
      <alignment horizontal="center"/>
    </xf>
    <xf numFmtId="49" fontId="1" fillId="0" borderId="2" xfId="0" applyNumberFormat="1" applyFont="1" applyBorder="1" applyAlignment="1">
      <alignment horizontal="right"/>
    </xf>
    <xf numFmtId="0" fontId="1" fillId="0" borderId="2" xfId="0" applyFont="1" applyBorder="1"/>
    <xf numFmtId="0" fontId="1" fillId="2" borderId="2" xfId="0" applyFont="1" applyFill="1" applyBorder="1"/>
    <xf numFmtId="1" fontId="3" fillId="3" borderId="8" xfId="0" applyNumberFormat="1" applyFont="1" applyFill="1" applyBorder="1"/>
    <xf numFmtId="0" fontId="3" fillId="0" borderId="2" xfId="0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0" fontId="1" fillId="3" borderId="8" xfId="0" applyFont="1" applyFill="1" applyBorder="1"/>
    <xf numFmtId="164" fontId="1" fillId="0" borderId="0" xfId="0" applyNumberFormat="1" applyFont="1"/>
    <xf numFmtId="0" fontId="1" fillId="0" borderId="2" xfId="0" applyFont="1" applyBorder="1" applyAlignment="1">
      <alignment horizontal="right"/>
    </xf>
    <xf numFmtId="164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right"/>
    </xf>
    <xf numFmtId="0" fontId="1" fillId="2" borderId="8" xfId="0" applyFont="1" applyFill="1" applyBorder="1"/>
    <xf numFmtId="49" fontId="5" fillId="0" borderId="0" xfId="0" applyNumberFormat="1" applyFont="1" applyAlignment="1">
      <alignment horizontal="center"/>
    </xf>
    <xf numFmtId="9" fontId="6" fillId="0" borderId="0" xfId="0" applyNumberFormat="1" applyFont="1"/>
    <xf numFmtId="0" fontId="3" fillId="0" borderId="0" xfId="0" applyFont="1"/>
    <xf numFmtId="49" fontId="1" fillId="0" borderId="9" xfId="0" applyNumberFormat="1" applyFont="1" applyBorder="1" applyAlignment="1">
      <alignment horizontal="right"/>
    </xf>
    <xf numFmtId="9" fontId="1" fillId="0" borderId="0" xfId="0" applyNumberFormat="1" applyFont="1" applyAlignment="1">
      <alignment horizontal="right"/>
    </xf>
    <xf numFmtId="9" fontId="1" fillId="0" borderId="0" xfId="0" applyNumberFormat="1" applyFont="1"/>
    <xf numFmtId="0" fontId="5" fillId="0" borderId="2" xfId="0" applyFont="1" applyBorder="1" applyAlignment="1">
      <alignment horizontal="center"/>
    </xf>
    <xf numFmtId="0" fontId="6" fillId="0" borderId="0" xfId="0" applyFont="1"/>
    <xf numFmtId="0" fontId="1" fillId="0" borderId="0" xfId="0" applyFont="1" applyAlignment="1">
      <alignment horizontal="left"/>
    </xf>
    <xf numFmtId="0" fontId="10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1" fillId="0" borderId="6" xfId="0" applyNumberFormat="1" applyFont="1" applyBorder="1" applyAlignment="1">
      <alignment horizontal="center"/>
    </xf>
    <xf numFmtId="1" fontId="12" fillId="4" borderId="15" xfId="0" applyNumberFormat="1" applyFont="1" applyFill="1" applyBorder="1" applyAlignment="1">
      <alignment horizontal="center" vertical="center"/>
    </xf>
    <xf numFmtId="1" fontId="11" fillId="0" borderId="11" xfId="0" applyNumberFormat="1" applyFont="1" applyBorder="1" applyAlignment="1">
      <alignment horizontal="center"/>
    </xf>
    <xf numFmtId="10" fontId="11" fillId="0" borderId="17" xfId="0" applyNumberFormat="1" applyFont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10" fontId="11" fillId="0" borderId="12" xfId="0" applyNumberFormat="1" applyFont="1" applyBorder="1" applyAlignment="1">
      <alignment horizontal="center"/>
    </xf>
    <xf numFmtId="10" fontId="11" fillId="0" borderId="2" xfId="0" applyNumberFormat="1" applyFont="1" applyBorder="1" applyAlignment="1">
      <alignment horizontal="center" vertical="center"/>
    </xf>
    <xf numFmtId="10" fontId="11" fillId="0" borderId="2" xfId="0" applyNumberFormat="1" applyFont="1" applyBorder="1" applyAlignment="1">
      <alignment horizontal="center"/>
    </xf>
    <xf numFmtId="10" fontId="11" fillId="0" borderId="0" xfId="0" applyNumberFormat="1" applyFont="1"/>
    <xf numFmtId="0" fontId="11" fillId="0" borderId="0" xfId="0" applyFont="1"/>
    <xf numFmtId="164" fontId="11" fillId="0" borderId="0" xfId="0" applyNumberFormat="1" applyFont="1"/>
    <xf numFmtId="10" fontId="11" fillId="0" borderId="16" xfId="0" applyNumberFormat="1" applyFont="1" applyBorder="1"/>
    <xf numFmtId="10" fontId="3" fillId="0" borderId="13" xfId="0" applyNumberFormat="1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10" fontId="3" fillId="0" borderId="18" xfId="0" applyNumberFormat="1" applyFont="1" applyBorder="1" applyAlignment="1">
      <alignment horizontal="center"/>
    </xf>
    <xf numFmtId="10" fontId="3" fillId="0" borderId="19" xfId="0" applyNumberFormat="1" applyFont="1" applyBorder="1" applyAlignment="1">
      <alignment horizontal="center"/>
    </xf>
    <xf numFmtId="164" fontId="11" fillId="0" borderId="17" xfId="0" applyNumberFormat="1" applyFont="1" applyBorder="1" applyAlignment="1">
      <alignment horizontal="center" vertical="center"/>
    </xf>
    <xf numFmtId="164" fontId="11" fillId="0" borderId="19" xfId="0" applyNumberFormat="1" applyFont="1" applyBorder="1" applyAlignment="1">
      <alignment horizontal="center"/>
    </xf>
    <xf numFmtId="10" fontId="3" fillId="0" borderId="17" xfId="0" applyNumberFormat="1" applyFont="1" applyBorder="1" applyAlignment="1">
      <alignment horizontal="center"/>
    </xf>
    <xf numFmtId="10" fontId="1" fillId="0" borderId="19" xfId="0" applyNumberFormat="1" applyFont="1" applyBorder="1"/>
    <xf numFmtId="10" fontId="1" fillId="0" borderId="10" xfId="0" applyNumberFormat="1" applyFont="1" applyBorder="1"/>
    <xf numFmtId="0" fontId="1" fillId="0" borderId="10" xfId="0" applyFont="1" applyBorder="1"/>
    <xf numFmtId="0" fontId="1" fillId="0" borderId="17" xfId="0" applyFont="1" applyBorder="1"/>
    <xf numFmtId="0" fontId="9" fillId="0" borderId="2" xfId="0" applyFont="1" applyBorder="1" applyAlignment="1">
      <alignment horizontal="center" vertical="center"/>
    </xf>
    <xf numFmtId="10" fontId="9" fillId="0" borderId="2" xfId="0" applyNumberFormat="1" applyFont="1" applyBorder="1" applyAlignment="1">
      <alignment horizontal="center"/>
    </xf>
    <xf numFmtId="1" fontId="3" fillId="0" borderId="0" xfId="0" applyNumberFormat="1" applyFont="1"/>
    <xf numFmtId="9" fontId="12" fillId="0" borderId="0" xfId="0" applyNumberFormat="1" applyFont="1"/>
    <xf numFmtId="0" fontId="3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10" fontId="9" fillId="0" borderId="0" xfId="0" applyNumberFormat="1" applyFont="1" applyAlignment="1">
      <alignment horizontal="center"/>
    </xf>
    <xf numFmtId="0" fontId="11" fillId="4" borderId="15" xfId="0" applyFont="1" applyFill="1" applyBorder="1" applyAlignment="1">
      <alignment horizontal="center" vertical="center"/>
    </xf>
    <xf numFmtId="164" fontId="11" fillId="0" borderId="7" xfId="0" applyNumberFormat="1" applyFont="1" applyBorder="1"/>
    <xf numFmtId="10" fontId="5" fillId="0" borderId="0" xfId="0" applyNumberFormat="1" applyFont="1"/>
    <xf numFmtId="0" fontId="14" fillId="0" borderId="0" xfId="0" applyFont="1"/>
    <xf numFmtId="0" fontId="12" fillId="2" borderId="2" xfId="0" applyFont="1" applyFill="1" applyBorder="1" applyAlignment="1">
      <alignment horizontal="center" vertical="center"/>
    </xf>
    <xf numFmtId="0" fontId="16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1" fillId="6" borderId="8" xfId="0" applyFont="1" applyFill="1" applyBorder="1"/>
    <xf numFmtId="164" fontId="1" fillId="6" borderId="8" xfId="0" applyNumberFormat="1" applyFont="1" applyFill="1" applyBorder="1"/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/>
    <xf numFmtId="49" fontId="10" fillId="0" borderId="2" xfId="0" applyNumberFormat="1" applyFont="1" applyBorder="1" applyAlignment="1">
      <alignment horizontal="center"/>
    </xf>
    <xf numFmtId="10" fontId="1" fillId="0" borderId="10" xfId="0" applyNumberFormat="1" applyFont="1" applyBorder="1" applyAlignment="1">
      <alignment horizontal="center" vertical="center"/>
    </xf>
    <xf numFmtId="10" fontId="9" fillId="0" borderId="12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9" fontId="0" fillId="0" borderId="0" xfId="0" applyNumberFormat="1" applyFont="1" applyAlignment="1"/>
    <xf numFmtId="10" fontId="0" fillId="0" borderId="0" xfId="0" applyNumberFormat="1" applyFont="1" applyAlignment="1"/>
    <xf numFmtId="164" fontId="0" fillId="0" borderId="0" xfId="0" applyNumberFormat="1" applyFont="1" applyAlignment="1"/>
    <xf numFmtId="9" fontId="21" fillId="0" borderId="0" xfId="1" applyFont="1" applyAlignment="1"/>
    <xf numFmtId="9" fontId="3" fillId="0" borderId="0" xfId="1" applyFont="1"/>
    <xf numFmtId="0" fontId="22" fillId="0" borderId="13" xfId="0" applyFont="1" applyBorder="1" applyAlignment="1">
      <alignment horizontal="center"/>
    </xf>
    <xf numFmtId="164" fontId="22" fillId="0" borderId="19" xfId="0" applyNumberFormat="1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10" fontId="13" fillId="0" borderId="0" xfId="0" applyNumberFormat="1" applyFont="1" applyAlignment="1">
      <alignment horizontal="center" vertical="center"/>
    </xf>
    <xf numFmtId="10" fontId="13" fillId="0" borderId="0" xfId="0" applyNumberFormat="1" applyFont="1" applyAlignment="1">
      <alignment horizontal="center"/>
    </xf>
    <xf numFmtId="10" fontId="13" fillId="0" borderId="18" xfId="0" applyNumberFormat="1" applyFont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1" fillId="0" borderId="2" xfId="0" applyFont="1" applyFill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/>
    <xf numFmtId="0" fontId="9" fillId="0" borderId="6" xfId="0" applyFont="1" applyBorder="1" applyAlignment="1">
      <alignment horizontal="center" vertical="center"/>
    </xf>
    <xf numFmtId="10" fontId="11" fillId="0" borderId="6" xfId="0" applyNumberFormat="1" applyFont="1" applyBorder="1" applyAlignment="1">
      <alignment horizontal="center" vertical="center"/>
    </xf>
    <xf numFmtId="1" fontId="11" fillId="0" borderId="11" xfId="0" applyNumberFormat="1" applyFont="1" applyBorder="1" applyAlignment="1">
      <alignment horizontal="center" vertical="center"/>
    </xf>
    <xf numFmtId="10" fontId="11" fillId="0" borderId="12" xfId="0" applyNumberFormat="1" applyFont="1" applyBorder="1" applyAlignment="1">
      <alignment horizontal="center" vertical="center"/>
    </xf>
    <xf numFmtId="10" fontId="3" fillId="0" borderId="13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10" fontId="3" fillId="0" borderId="18" xfId="0" applyNumberFormat="1" applyFont="1" applyBorder="1" applyAlignment="1">
      <alignment horizontal="center" vertical="center"/>
    </xf>
    <xf numFmtId="10" fontId="3" fillId="0" borderId="19" xfId="0" applyNumberFormat="1" applyFont="1" applyBorder="1" applyAlignment="1">
      <alignment horizontal="center" vertical="center"/>
    </xf>
    <xf numFmtId="164" fontId="11" fillId="0" borderId="19" xfId="0" applyNumberFormat="1" applyFont="1" applyBorder="1" applyAlignment="1">
      <alignment horizontal="center" vertical="center"/>
    </xf>
    <xf numFmtId="10" fontId="3" fillId="0" borderId="17" xfId="0" applyNumberFormat="1" applyFont="1" applyBorder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0" fontId="11" fillId="0" borderId="16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0" fontId="11" fillId="0" borderId="13" xfId="0" applyNumberFormat="1" applyFont="1" applyBorder="1" applyAlignment="1">
      <alignment horizontal="center" vertical="center"/>
    </xf>
    <xf numFmtId="10" fontId="11" fillId="0" borderId="14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10" fontId="11" fillId="0" borderId="7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10" fontId="11" fillId="0" borderId="19" xfId="0" applyNumberFormat="1" applyFont="1" applyBorder="1" applyAlignment="1">
      <alignment horizontal="center" vertical="center"/>
    </xf>
    <xf numFmtId="10" fontId="11" fillId="0" borderId="1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10" fontId="11" fillId="0" borderId="18" xfId="0" applyNumberFormat="1" applyFont="1" applyBorder="1" applyAlignment="1">
      <alignment horizontal="center" vertical="center"/>
    </xf>
    <xf numFmtId="164" fontId="11" fillId="0" borderId="7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/>
    </xf>
    <xf numFmtId="10" fontId="11" fillId="0" borderId="22" xfId="0" applyNumberFormat="1" applyFont="1" applyBorder="1" applyAlignment="1">
      <alignment horizontal="center" vertical="center"/>
    </xf>
    <xf numFmtId="164" fontId="11" fillId="0" borderId="22" xfId="0" applyNumberFormat="1" applyFont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27" xfId="0" applyFont="1" applyFill="1" applyBorder="1" applyAlignment="1">
      <alignment horizontal="center" vertical="center"/>
    </xf>
    <xf numFmtId="10" fontId="13" fillId="0" borderId="18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22" xfId="0" applyFont="1" applyBorder="1" applyAlignment="1"/>
    <xf numFmtId="49" fontId="7" fillId="0" borderId="22" xfId="0" applyNumberFormat="1" applyFont="1" applyBorder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/>
    </xf>
    <xf numFmtId="10" fontId="11" fillId="0" borderId="16" xfId="0" applyNumberFormat="1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2" xfId="0" applyFont="1" applyBorder="1"/>
    <xf numFmtId="0" fontId="17" fillId="0" borderId="22" xfId="0" applyFont="1" applyBorder="1"/>
    <xf numFmtId="0" fontId="5" fillId="0" borderId="22" xfId="0" applyFont="1" applyBorder="1"/>
    <xf numFmtId="0" fontId="11" fillId="4" borderId="23" xfId="0" applyFont="1" applyFill="1" applyBorder="1" applyAlignment="1">
      <alignment horizontal="center" vertical="center"/>
    </xf>
    <xf numFmtId="10" fontId="1" fillId="0" borderId="28" xfId="0" applyNumberFormat="1" applyFont="1" applyBorder="1" applyAlignment="1">
      <alignment horizontal="center" vertical="center"/>
    </xf>
    <xf numFmtId="10" fontId="1" fillId="0" borderId="28" xfId="0" applyNumberFormat="1" applyFont="1" applyBorder="1" applyAlignment="1">
      <alignment horizontal="center"/>
    </xf>
    <xf numFmtId="10" fontId="1" fillId="0" borderId="29" xfId="0" applyNumberFormat="1" applyFont="1" applyBorder="1" applyAlignment="1">
      <alignment horizontal="center"/>
    </xf>
    <xf numFmtId="0" fontId="11" fillId="4" borderId="30" xfId="0" applyFont="1" applyFill="1" applyBorder="1" applyAlignment="1">
      <alignment horizontal="center" vertical="center"/>
    </xf>
    <xf numFmtId="0" fontId="1" fillId="4" borderId="27" xfId="0" applyFont="1" applyFill="1" applyBorder="1" applyAlignment="1">
      <alignment horizontal="center" vertical="center"/>
    </xf>
    <xf numFmtId="10" fontId="11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 vertical="center" wrapText="1"/>
    </xf>
    <xf numFmtId="0" fontId="4" fillId="0" borderId="12" xfId="0" applyFont="1" applyBorder="1"/>
    <xf numFmtId="10" fontId="3" fillId="0" borderId="9" xfId="0" applyNumberFormat="1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wrapText="1"/>
    </xf>
    <xf numFmtId="0" fontId="7" fillId="0" borderId="10" xfId="0" applyFont="1" applyBorder="1" applyAlignment="1">
      <alignment horizontal="center"/>
    </xf>
    <xf numFmtId="0" fontId="4" fillId="0" borderId="10" xfId="0" applyFont="1" applyBorder="1"/>
    <xf numFmtId="0" fontId="8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4" fillId="0" borderId="5" xfId="0" applyFont="1" applyBorder="1"/>
    <xf numFmtId="0" fontId="4" fillId="0" borderId="6" xfId="0" applyFont="1" applyBorder="1"/>
    <xf numFmtId="0" fontId="9" fillId="2" borderId="9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7" fillId="0" borderId="22" xfId="0" applyFont="1" applyBorder="1" applyAlignment="1">
      <alignment horizontal="center"/>
    </xf>
    <xf numFmtId="0" fontId="15" fillId="5" borderId="20" xfId="0" applyFont="1" applyFill="1" applyBorder="1" applyAlignment="1">
      <alignment horizontal="center"/>
    </xf>
    <xf numFmtId="0" fontId="4" fillId="0" borderId="21" xfId="0" applyFont="1" applyBorder="1"/>
    <xf numFmtId="0" fontId="4" fillId="0" borderId="22" xfId="0" applyFont="1" applyBorder="1"/>
    <xf numFmtId="0" fontId="9" fillId="0" borderId="11" xfId="0" applyFont="1" applyBorder="1" applyAlignment="1">
      <alignment horizont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12</xdr:row>
      <xdr:rowOff>152692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634BCBC-CE90-403F-AAF8-9B3E4230F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610921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4DF9919-1486-4C9C-B3F2-36105E329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334696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345C4D-6BE7-4514-BA43-24B89D7B5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A48798-F1F0-4F5F-A073-3AA6CA4F9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629D425-F73E-470D-AD6A-A84F3A965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41C9146-DE7D-4E84-A4C4-22223BAE7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12C6371-9A51-4B59-AC8C-FF4AB8F63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706171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38A9911-0043-4C62-8458-5541EA3DC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8080"/>
  </sheetPr>
  <dimension ref="A1:AK23538"/>
  <sheetViews>
    <sheetView tabSelected="1" topLeftCell="A778" workbookViewId="0">
      <selection activeCell="P800" sqref="P800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1" customWidth="1"/>
    <col min="12" max="18" width="12.85546875" customWidth="1"/>
    <col min="19" max="19" width="10" customWidth="1"/>
    <col min="20" max="20" width="6.5703125" customWidth="1"/>
    <col min="21" max="21" width="8.42578125" customWidth="1"/>
    <col min="22" max="37" width="10" customWidth="1"/>
  </cols>
  <sheetData>
    <row r="1" ht="12.75" x14ac:dyDescent="0.2"/>
    <row r="2" ht="12.75" x14ac:dyDescent="0.2"/>
    <row r="3" ht="12.75" x14ac:dyDescent="0.2"/>
    <row r="4" ht="12.75" x14ac:dyDescent="0.2"/>
    <row r="5" ht="12.75" x14ac:dyDescent="0.2"/>
    <row r="6" ht="12.75" x14ac:dyDescent="0.2"/>
    <row r="7" ht="12.75" x14ac:dyDescent="0.2"/>
    <row r="8" ht="12.75" x14ac:dyDescent="0.2"/>
    <row r="9" ht="12.75" x14ac:dyDescent="0.2"/>
    <row r="10" ht="12.75" x14ac:dyDescent="0.2"/>
    <row r="11" ht="12.75" x14ac:dyDescent="0.2"/>
    <row r="12" ht="12.75" x14ac:dyDescent="0.2"/>
    <row r="13" ht="12.75" x14ac:dyDescent="0.2"/>
    <row r="14" ht="12.75" x14ac:dyDescent="0.2"/>
    <row r="15" ht="12.75" x14ac:dyDescent="0.2"/>
    <row r="16" ht="12.75" x14ac:dyDescent="0.2"/>
    <row r="17" spans="1:28" ht="12.75" customHeight="1" x14ac:dyDescent="0.3">
      <c r="A17" s="3" t="s">
        <v>0</v>
      </c>
      <c r="L17" s="2"/>
      <c r="M17" s="2"/>
      <c r="O17" s="2"/>
    </row>
    <row r="18" spans="1:28" ht="25.5" customHeight="1" x14ac:dyDescent="0.2">
      <c r="B18" s="175" t="s">
        <v>1</v>
      </c>
      <c r="C18" s="176"/>
      <c r="D18" s="176"/>
      <c r="E18" s="176"/>
      <c r="F18" s="176"/>
      <c r="G18" s="176"/>
      <c r="H18" s="176"/>
      <c r="I18" s="176"/>
      <c r="J18" s="176"/>
      <c r="L18" s="4" t="s">
        <v>2</v>
      </c>
      <c r="M18" s="4" t="s">
        <v>3</v>
      </c>
      <c r="N18" s="5" t="s">
        <v>4</v>
      </c>
      <c r="O18" s="4" t="s">
        <v>5</v>
      </c>
      <c r="P18" s="6" t="s">
        <v>6</v>
      </c>
      <c r="Q18" s="6" t="s">
        <v>7</v>
      </c>
      <c r="R18" s="7" t="s">
        <v>8</v>
      </c>
      <c r="U18" s="8" t="s">
        <v>5</v>
      </c>
      <c r="V18" s="8"/>
      <c r="W18" s="8"/>
      <c r="X18" s="8"/>
      <c r="Y18" s="8"/>
      <c r="Z18" s="8"/>
    </row>
    <row r="19" spans="1:28" ht="12.75" customHeight="1" x14ac:dyDescent="0.2">
      <c r="A19" s="9" t="s">
        <v>9</v>
      </c>
      <c r="B19" s="10">
        <v>1</v>
      </c>
      <c r="C19" s="10">
        <v>2</v>
      </c>
      <c r="D19" s="10">
        <v>3</v>
      </c>
      <c r="E19" s="10">
        <v>4</v>
      </c>
      <c r="F19" s="10">
        <v>5</v>
      </c>
      <c r="G19" s="10">
        <v>6</v>
      </c>
      <c r="H19" s="10">
        <v>7</v>
      </c>
      <c r="I19" s="10">
        <v>8</v>
      </c>
      <c r="J19" s="10">
        <v>9</v>
      </c>
      <c r="K19" s="142" t="s">
        <v>10</v>
      </c>
      <c r="L19" s="12"/>
      <c r="M19" s="12"/>
      <c r="N19" s="13"/>
      <c r="O19" s="14"/>
      <c r="P19" s="15"/>
      <c r="Q19" s="15"/>
      <c r="R19" s="2"/>
      <c r="U19" s="16" t="s">
        <v>11</v>
      </c>
      <c r="V19" s="17"/>
      <c r="W19" s="17"/>
      <c r="X19" s="17"/>
      <c r="Y19" s="17"/>
      <c r="Z19" s="17"/>
    </row>
    <row r="20" spans="1:28" ht="12.75" customHeight="1" x14ac:dyDescent="0.2">
      <c r="A20" s="18" t="s">
        <v>12</v>
      </c>
      <c r="B20" s="19">
        <v>72</v>
      </c>
      <c r="C20" s="19"/>
      <c r="D20" s="19"/>
      <c r="E20" s="19"/>
      <c r="F20" s="19"/>
      <c r="G20" s="19"/>
      <c r="H20" s="19"/>
      <c r="I20" s="19"/>
      <c r="J20" s="19"/>
      <c r="K20" s="143"/>
      <c r="L20" s="12"/>
      <c r="M20" s="12"/>
      <c r="N20" s="13"/>
      <c r="O20" s="14"/>
      <c r="P20" s="21">
        <f>B20</f>
        <v>72</v>
      </c>
      <c r="Q20" s="15"/>
      <c r="R20" s="2"/>
      <c r="T20" s="22" t="s">
        <v>13</v>
      </c>
      <c r="U20" s="23" t="s">
        <v>12</v>
      </c>
      <c r="V20" s="23" t="s">
        <v>14</v>
      </c>
      <c r="W20" s="23" t="s">
        <v>15</v>
      </c>
      <c r="X20" s="23" t="s">
        <v>16</v>
      </c>
    </row>
    <row r="21" spans="1:28" ht="12.75" customHeight="1" x14ac:dyDescent="0.2">
      <c r="A21" s="18" t="s">
        <v>14</v>
      </c>
      <c r="B21" s="19"/>
      <c r="C21" s="19">
        <v>57</v>
      </c>
      <c r="D21" s="19"/>
      <c r="E21" s="19"/>
      <c r="F21" s="19"/>
      <c r="G21" s="19"/>
      <c r="H21" s="19"/>
      <c r="I21" s="19"/>
      <c r="J21" s="19"/>
      <c r="K21" s="143"/>
      <c r="L21" s="12"/>
      <c r="M21" s="12"/>
      <c r="N21" s="13"/>
      <c r="O21" s="14">
        <f>C21/B20</f>
        <v>0.79166666666666663</v>
      </c>
      <c r="P21" s="24">
        <v>57</v>
      </c>
      <c r="Q21" s="25">
        <f t="shared" ref="Q21:Q28" si="0">P21/P20</f>
        <v>0.79166666666666663</v>
      </c>
      <c r="R21" s="2">
        <f t="shared" ref="R21:R28" si="1">100%-Q21</f>
        <v>0.20833333333333337</v>
      </c>
      <c r="T21" s="26" t="s">
        <v>17</v>
      </c>
      <c r="U21" s="27">
        <f t="shared" ref="U21:U24" si="2">O21</f>
        <v>0.79166666666666663</v>
      </c>
      <c r="V21" s="2">
        <f t="shared" ref="V21:V23" si="3">O38</f>
        <v>0.83720930232558144</v>
      </c>
      <c r="W21" s="2">
        <f t="shared" ref="W21:W22" si="4">O56</f>
        <v>0.6097560975609756</v>
      </c>
      <c r="X21" s="2">
        <f>O73</f>
        <v>0.65217391304347827</v>
      </c>
    </row>
    <row r="22" spans="1:28" ht="12.75" customHeight="1" x14ac:dyDescent="0.2">
      <c r="A22" s="18" t="s">
        <v>15</v>
      </c>
      <c r="B22" s="19"/>
      <c r="C22" s="19"/>
      <c r="D22" s="19">
        <v>51</v>
      </c>
      <c r="E22" s="19"/>
      <c r="F22" s="19"/>
      <c r="G22" s="19"/>
      <c r="H22" s="19"/>
      <c r="I22" s="19"/>
      <c r="J22" s="19"/>
      <c r="K22" s="143"/>
      <c r="L22" s="12"/>
      <c r="M22" s="12"/>
      <c r="N22" s="13"/>
      <c r="O22" s="14">
        <f>D22/C21</f>
        <v>0.89473684210526316</v>
      </c>
      <c r="P22" s="24">
        <v>53</v>
      </c>
      <c r="Q22" s="25">
        <f t="shared" si="0"/>
        <v>0.92982456140350878</v>
      </c>
      <c r="R22" s="2">
        <f t="shared" si="1"/>
        <v>7.0175438596491224E-2</v>
      </c>
      <c r="T22" s="26" t="s">
        <v>18</v>
      </c>
      <c r="U22" s="27">
        <f t="shared" si="2"/>
        <v>0.89473684210526316</v>
      </c>
      <c r="V22" s="2">
        <f t="shared" si="3"/>
        <v>0.77777777777777779</v>
      </c>
      <c r="W22" s="2">
        <f t="shared" si="4"/>
        <v>0.68</v>
      </c>
    </row>
    <row r="23" spans="1:28" ht="12.75" customHeight="1" x14ac:dyDescent="0.2">
      <c r="A23" s="28" t="s">
        <v>16</v>
      </c>
      <c r="B23" s="1"/>
      <c r="C23" s="1"/>
      <c r="D23" s="1"/>
      <c r="E23" s="1">
        <v>48</v>
      </c>
      <c r="F23" s="1"/>
      <c r="G23" s="1"/>
      <c r="H23" s="1"/>
      <c r="I23" s="1"/>
      <c r="J23" s="1"/>
      <c r="K23" s="144"/>
      <c r="L23" s="2"/>
      <c r="M23" s="2"/>
      <c r="N23" s="1"/>
      <c r="O23" s="14">
        <f>E23/D22</f>
        <v>0.94117647058823528</v>
      </c>
      <c r="P23" s="24">
        <v>49</v>
      </c>
      <c r="Q23" s="25">
        <f t="shared" si="0"/>
        <v>0.92452830188679247</v>
      </c>
      <c r="R23" s="2">
        <f t="shared" si="1"/>
        <v>7.547169811320753E-2</v>
      </c>
      <c r="T23" s="26" t="s">
        <v>19</v>
      </c>
      <c r="U23" s="27">
        <f t="shared" si="2"/>
        <v>0.94117647058823528</v>
      </c>
      <c r="V23" s="2">
        <f t="shared" si="3"/>
        <v>0.75</v>
      </c>
      <c r="AB23" s="30"/>
    </row>
    <row r="24" spans="1:28" ht="12.75" customHeight="1" x14ac:dyDescent="0.3">
      <c r="A24" s="28" t="s">
        <v>20</v>
      </c>
      <c r="B24" s="1"/>
      <c r="C24" s="1"/>
      <c r="D24" s="1"/>
      <c r="E24" s="1"/>
      <c r="F24" s="1">
        <v>47</v>
      </c>
      <c r="G24" s="1"/>
      <c r="H24" s="1"/>
      <c r="I24" s="1"/>
      <c r="J24" s="1"/>
      <c r="K24" s="144"/>
      <c r="L24" s="2"/>
      <c r="M24" s="2"/>
      <c r="N24" s="1"/>
      <c r="O24" s="14">
        <f>F24/E23</f>
        <v>0.97916666666666663</v>
      </c>
      <c r="P24" s="24">
        <v>50</v>
      </c>
      <c r="Q24" s="25">
        <f t="shared" si="0"/>
        <v>1.0204081632653061</v>
      </c>
      <c r="R24" s="2">
        <f t="shared" si="1"/>
        <v>-2.0408163265306145E-2</v>
      </c>
      <c r="T24" s="26" t="s">
        <v>21</v>
      </c>
      <c r="U24" s="27">
        <f t="shared" si="2"/>
        <v>0.97916666666666663</v>
      </c>
      <c r="AB24" s="31"/>
    </row>
    <row r="25" spans="1:28" ht="12.75" customHeight="1" x14ac:dyDescent="0.3">
      <c r="A25" s="28" t="s">
        <v>22</v>
      </c>
      <c r="B25" s="1"/>
      <c r="C25" s="1"/>
      <c r="D25" s="1"/>
      <c r="E25" s="1"/>
      <c r="F25" s="1"/>
      <c r="G25" s="1">
        <v>42</v>
      </c>
      <c r="H25" s="1"/>
      <c r="I25" s="1"/>
      <c r="J25" s="1"/>
      <c r="K25" s="144"/>
      <c r="L25" s="2"/>
      <c r="M25" s="2"/>
      <c r="N25" s="1"/>
      <c r="O25" s="2">
        <f>G25/F24</f>
        <v>0.8936170212765957</v>
      </c>
      <c r="P25" s="24">
        <v>44</v>
      </c>
      <c r="Q25" s="25">
        <f t="shared" si="0"/>
        <v>0.88</v>
      </c>
      <c r="R25" s="2">
        <f t="shared" si="1"/>
        <v>0.12</v>
      </c>
      <c r="T25" s="26"/>
      <c r="U25" s="27"/>
      <c r="AB25" s="31"/>
    </row>
    <row r="26" spans="1:28" ht="12.75" customHeight="1" x14ac:dyDescent="0.3">
      <c r="A26" s="28" t="s">
        <v>23</v>
      </c>
      <c r="B26" s="1"/>
      <c r="C26" s="1"/>
      <c r="D26" s="1"/>
      <c r="E26" s="1"/>
      <c r="F26" s="1"/>
      <c r="G26" s="1"/>
      <c r="H26" s="1">
        <v>39</v>
      </c>
      <c r="I26" s="1"/>
      <c r="J26" s="1"/>
      <c r="K26" s="144"/>
      <c r="L26" s="2"/>
      <c r="M26" s="2"/>
      <c r="N26" s="1"/>
      <c r="O26" s="2">
        <f>H26/G25</f>
        <v>0.9285714285714286</v>
      </c>
      <c r="P26" s="24">
        <v>43</v>
      </c>
      <c r="Q26" s="25">
        <f t="shared" si="0"/>
        <v>0.97727272727272729</v>
      </c>
      <c r="R26" s="2">
        <f t="shared" si="1"/>
        <v>2.2727272727272707E-2</v>
      </c>
      <c r="T26" s="26"/>
      <c r="U26" s="27"/>
      <c r="AB26" s="31"/>
    </row>
    <row r="27" spans="1:28" ht="12.75" customHeight="1" x14ac:dyDescent="0.3">
      <c r="A27" s="28" t="s">
        <v>24</v>
      </c>
      <c r="B27" s="1"/>
      <c r="C27" s="1"/>
      <c r="D27" s="1"/>
      <c r="E27" s="1"/>
      <c r="F27" s="1"/>
      <c r="G27" s="1"/>
      <c r="H27" s="1"/>
      <c r="I27" s="1">
        <v>36</v>
      </c>
      <c r="J27" s="1"/>
      <c r="K27" s="144"/>
      <c r="L27" s="2"/>
      <c r="M27" s="2"/>
      <c r="N27" s="1"/>
      <c r="O27" s="2">
        <f>I27/H26</f>
        <v>0.92307692307692313</v>
      </c>
      <c r="P27" s="24">
        <v>40</v>
      </c>
      <c r="Q27" s="25">
        <f t="shared" si="0"/>
        <v>0.93023255813953487</v>
      </c>
      <c r="R27" s="2">
        <f t="shared" si="1"/>
        <v>6.9767441860465129E-2</v>
      </c>
      <c r="T27" s="26"/>
      <c r="U27" s="27"/>
      <c r="AB27" s="31"/>
    </row>
    <row r="28" spans="1:28" ht="12.75" customHeight="1" x14ac:dyDescent="0.3">
      <c r="A28" s="28" t="s">
        <v>25</v>
      </c>
      <c r="B28" s="1"/>
      <c r="C28" s="1"/>
      <c r="D28" s="1"/>
      <c r="E28" s="1"/>
      <c r="F28" s="1"/>
      <c r="G28" s="1"/>
      <c r="H28" s="1"/>
      <c r="I28" s="1"/>
      <c r="J28" s="1">
        <v>35</v>
      </c>
      <c r="K28" s="144">
        <v>27</v>
      </c>
      <c r="L28" s="2"/>
      <c r="M28" s="2"/>
      <c r="N28" s="1"/>
      <c r="O28" s="2">
        <f>J28/I27</f>
        <v>0.97222222222222221</v>
      </c>
      <c r="P28" s="24">
        <v>39</v>
      </c>
      <c r="Q28" s="25">
        <f t="shared" si="0"/>
        <v>0.97499999999999998</v>
      </c>
      <c r="R28" s="2">
        <f t="shared" si="1"/>
        <v>2.5000000000000022E-2</v>
      </c>
      <c r="T28" s="26"/>
      <c r="U28" s="27"/>
      <c r="AB28" s="31"/>
    </row>
    <row r="29" spans="1:28" ht="12.75" customHeight="1" x14ac:dyDescent="0.3">
      <c r="A29" s="28" t="s">
        <v>26</v>
      </c>
      <c r="B29" s="1"/>
      <c r="C29" s="1"/>
      <c r="D29" s="1"/>
      <c r="E29" s="1"/>
      <c r="F29" s="1"/>
      <c r="G29" s="1"/>
      <c r="H29" s="1"/>
      <c r="I29" s="1"/>
      <c r="J29" s="1">
        <v>3</v>
      </c>
      <c r="K29" s="144">
        <v>2</v>
      </c>
      <c r="L29" s="2"/>
      <c r="M29" s="2"/>
      <c r="N29" s="1"/>
      <c r="O29" s="2"/>
      <c r="P29" s="24">
        <v>6</v>
      </c>
      <c r="Q29" s="25"/>
      <c r="R29" s="2"/>
      <c r="T29" s="26"/>
      <c r="U29" s="27"/>
      <c r="AB29" s="31"/>
    </row>
    <row r="30" spans="1:28" ht="12.75" customHeight="1" x14ac:dyDescent="0.3">
      <c r="A30" s="28" t="s">
        <v>27</v>
      </c>
      <c r="B30" s="1"/>
      <c r="C30" s="1"/>
      <c r="D30" s="1"/>
      <c r="E30" s="1"/>
      <c r="F30" s="1"/>
      <c r="G30" s="1"/>
      <c r="H30" s="1"/>
      <c r="I30" s="1"/>
      <c r="J30" s="1">
        <v>5</v>
      </c>
      <c r="K30" s="144">
        <v>3</v>
      </c>
      <c r="L30" s="2"/>
      <c r="M30" s="2"/>
      <c r="N30" s="1"/>
      <c r="O30" s="2"/>
      <c r="P30" s="24">
        <v>5</v>
      </c>
      <c r="Q30" s="25"/>
      <c r="R30" s="2"/>
      <c r="T30" s="26"/>
      <c r="U30" s="27"/>
      <c r="AB30" s="31"/>
    </row>
    <row r="31" spans="1:28" ht="12.75" customHeight="1" x14ac:dyDescent="0.3">
      <c r="A31" s="28" t="s">
        <v>28</v>
      </c>
      <c r="B31" s="1"/>
      <c r="C31" s="1"/>
      <c r="D31" s="1"/>
      <c r="E31" s="1"/>
      <c r="F31" s="1"/>
      <c r="G31" s="1"/>
      <c r="H31" s="1">
        <v>1</v>
      </c>
      <c r="I31" s="1"/>
      <c r="J31" s="1"/>
      <c r="K31" s="144"/>
      <c r="L31" s="2"/>
      <c r="M31" s="2"/>
      <c r="N31" s="1"/>
      <c r="O31" s="2"/>
      <c r="P31" s="24">
        <v>1</v>
      </c>
      <c r="Q31" s="25"/>
      <c r="R31" s="2"/>
      <c r="T31" s="26"/>
      <c r="U31" s="27"/>
      <c r="AB31" s="31"/>
    </row>
    <row r="32" spans="1:28" ht="12.75" customHeight="1" x14ac:dyDescent="0.3">
      <c r="A32" s="28" t="s">
        <v>29</v>
      </c>
      <c r="B32" s="1"/>
      <c r="C32" s="1"/>
      <c r="D32" s="1"/>
      <c r="E32" s="1"/>
      <c r="F32" s="1"/>
      <c r="G32" s="1"/>
      <c r="H32" s="1"/>
      <c r="I32" s="1"/>
      <c r="J32" s="1">
        <v>1</v>
      </c>
      <c r="K32" s="144"/>
      <c r="L32" s="2"/>
      <c r="M32" s="2"/>
      <c r="N32" s="1"/>
      <c r="O32" s="2"/>
      <c r="P32" s="24">
        <v>1</v>
      </c>
      <c r="Q32" s="25"/>
      <c r="R32" s="2"/>
      <c r="T32" s="26"/>
      <c r="U32" s="27"/>
      <c r="AB32" s="31"/>
    </row>
    <row r="33" spans="1:21" ht="12.75" customHeight="1" x14ac:dyDescent="0.2">
      <c r="K33" s="89">
        <f>SUM(K28:K30)</f>
        <v>32</v>
      </c>
      <c r="L33" s="2">
        <f>K28/B20</f>
        <v>0.375</v>
      </c>
      <c r="M33" s="2">
        <f>K33/B20</f>
        <v>0.44444444444444442</v>
      </c>
      <c r="N33" s="2">
        <f>M33-L33</f>
        <v>6.944444444444442E-2</v>
      </c>
      <c r="O33" s="2"/>
      <c r="T33" s="26" t="s">
        <v>30</v>
      </c>
      <c r="U33" s="27"/>
    </row>
    <row r="34" spans="1:21" ht="12.75" customHeight="1" x14ac:dyDescent="0.3">
      <c r="A34" s="3" t="s">
        <v>31</v>
      </c>
      <c r="L34" s="2"/>
      <c r="M34" s="2"/>
      <c r="O34" s="2"/>
      <c r="T34" s="18" t="s">
        <v>32</v>
      </c>
      <c r="U34" s="27"/>
    </row>
    <row r="35" spans="1:21" ht="25.5" customHeight="1" x14ac:dyDescent="0.2">
      <c r="B35" s="175" t="s">
        <v>1</v>
      </c>
      <c r="C35" s="176"/>
      <c r="D35" s="176"/>
      <c r="E35" s="176"/>
      <c r="F35" s="176"/>
      <c r="G35" s="176"/>
      <c r="H35" s="176"/>
      <c r="I35" s="176"/>
      <c r="J35" s="176"/>
      <c r="L35" s="4" t="s">
        <v>2</v>
      </c>
      <c r="M35" s="4" t="s">
        <v>3</v>
      </c>
      <c r="N35" s="5" t="s">
        <v>4</v>
      </c>
      <c r="O35" s="4" t="s">
        <v>5</v>
      </c>
      <c r="P35" s="6" t="s">
        <v>6</v>
      </c>
      <c r="Q35" s="6" t="s">
        <v>7</v>
      </c>
      <c r="R35" s="7" t="s">
        <v>8</v>
      </c>
      <c r="T35" s="18" t="s">
        <v>33</v>
      </c>
      <c r="U35" s="27"/>
    </row>
    <row r="36" spans="1:21" ht="12.75" customHeight="1" x14ac:dyDescent="0.2">
      <c r="A36" s="9" t="s">
        <v>9</v>
      </c>
      <c r="B36" s="10">
        <v>1</v>
      </c>
      <c r="C36" s="10">
        <v>2</v>
      </c>
      <c r="D36" s="10">
        <v>3</v>
      </c>
      <c r="E36" s="10">
        <v>4</v>
      </c>
      <c r="F36" s="10">
        <v>5</v>
      </c>
      <c r="G36" s="10">
        <v>6</v>
      </c>
      <c r="H36" s="10">
        <v>7</v>
      </c>
      <c r="I36" s="10">
        <v>8</v>
      </c>
      <c r="J36" s="10">
        <v>9</v>
      </c>
      <c r="K36" s="142" t="s">
        <v>10</v>
      </c>
      <c r="L36" s="12"/>
      <c r="M36" s="12"/>
      <c r="N36" s="13"/>
      <c r="O36" s="14"/>
      <c r="P36" s="15"/>
      <c r="Q36" s="15"/>
      <c r="R36" s="2"/>
      <c r="T36" s="18" t="s">
        <v>34</v>
      </c>
      <c r="U36" s="27"/>
    </row>
    <row r="37" spans="1:21" ht="12.75" customHeight="1" x14ac:dyDescent="0.2">
      <c r="A37" s="18" t="s">
        <v>14</v>
      </c>
      <c r="B37" s="19">
        <v>43</v>
      </c>
      <c r="C37" s="19"/>
      <c r="D37" s="19"/>
      <c r="E37" s="19"/>
      <c r="F37" s="19"/>
      <c r="G37" s="19"/>
      <c r="H37" s="19"/>
      <c r="I37" s="19"/>
      <c r="J37" s="19"/>
      <c r="K37" s="143"/>
      <c r="L37" s="12"/>
      <c r="M37" s="12"/>
      <c r="N37" s="13"/>
      <c r="O37" s="14"/>
      <c r="P37" s="21">
        <f>B37</f>
        <v>43</v>
      </c>
      <c r="Q37" s="15"/>
      <c r="R37" s="2"/>
    </row>
    <row r="38" spans="1:21" ht="12.75" customHeight="1" x14ac:dyDescent="0.2">
      <c r="A38" s="18" t="s">
        <v>15</v>
      </c>
      <c r="B38" s="19"/>
      <c r="C38" s="19">
        <v>36</v>
      </c>
      <c r="D38" s="19"/>
      <c r="E38" s="19"/>
      <c r="F38" s="19"/>
      <c r="G38" s="19"/>
      <c r="H38" s="19"/>
      <c r="I38" s="19"/>
      <c r="J38" s="19"/>
      <c r="K38" s="143"/>
      <c r="L38" s="12"/>
      <c r="M38" s="12"/>
      <c r="N38" s="13"/>
      <c r="O38" s="14">
        <f>C38/B37</f>
        <v>0.83720930232558144</v>
      </c>
      <c r="P38" s="24">
        <v>36</v>
      </c>
      <c r="Q38" s="25">
        <f t="shared" ref="Q38:Q45" si="5">P38/P37</f>
        <v>0.83720930232558144</v>
      </c>
      <c r="R38" s="2">
        <f t="shared" ref="R38:R45" si="6">100%-Q38</f>
        <v>0.16279069767441856</v>
      </c>
    </row>
    <row r="39" spans="1:21" ht="12.75" customHeight="1" x14ac:dyDescent="0.2">
      <c r="A39" s="28" t="s">
        <v>16</v>
      </c>
      <c r="B39" s="1"/>
      <c r="C39" s="1"/>
      <c r="D39" s="1">
        <v>28</v>
      </c>
      <c r="E39" s="1"/>
      <c r="F39" s="1"/>
      <c r="G39" s="1"/>
      <c r="H39" s="1"/>
      <c r="I39" s="1"/>
      <c r="J39" s="1"/>
      <c r="K39" s="144"/>
      <c r="L39" s="2"/>
      <c r="M39" s="2"/>
      <c r="N39" s="1"/>
      <c r="O39" s="14">
        <f>D39/C38</f>
        <v>0.77777777777777779</v>
      </c>
      <c r="P39" s="24">
        <v>36</v>
      </c>
      <c r="Q39" s="25">
        <f t="shared" si="5"/>
        <v>1</v>
      </c>
      <c r="R39" s="2">
        <f t="shared" si="6"/>
        <v>0</v>
      </c>
    </row>
    <row r="40" spans="1:21" ht="12.75" customHeight="1" x14ac:dyDescent="0.2">
      <c r="A40" s="28" t="s">
        <v>20</v>
      </c>
      <c r="B40" s="1"/>
      <c r="C40" s="1"/>
      <c r="D40" s="1"/>
      <c r="E40" s="1">
        <v>21</v>
      </c>
      <c r="F40" s="1"/>
      <c r="G40" s="1"/>
      <c r="H40" s="1"/>
      <c r="I40" s="1"/>
      <c r="J40" s="1"/>
      <c r="K40" s="144"/>
      <c r="L40" s="2"/>
      <c r="M40" s="2"/>
      <c r="N40" s="1"/>
      <c r="O40" s="14">
        <f>E40/D39</f>
        <v>0.75</v>
      </c>
      <c r="P40" s="24">
        <v>32</v>
      </c>
      <c r="Q40" s="25">
        <f t="shared" si="5"/>
        <v>0.88888888888888884</v>
      </c>
      <c r="R40" s="2">
        <f t="shared" si="6"/>
        <v>0.11111111111111116</v>
      </c>
    </row>
    <row r="41" spans="1:21" ht="12.75" customHeight="1" x14ac:dyDescent="0.2">
      <c r="A41" s="28" t="s">
        <v>22</v>
      </c>
      <c r="B41" s="1"/>
      <c r="C41" s="1"/>
      <c r="D41" s="1"/>
      <c r="E41" s="1"/>
      <c r="F41" s="1">
        <v>17</v>
      </c>
      <c r="G41" s="1"/>
      <c r="H41" s="1"/>
      <c r="I41" s="1"/>
      <c r="J41" s="1"/>
      <c r="K41" s="144"/>
      <c r="L41" s="2"/>
      <c r="M41" s="2"/>
      <c r="N41" s="1"/>
      <c r="O41" s="2">
        <f>F41/E40</f>
        <v>0.80952380952380953</v>
      </c>
      <c r="P41" s="24">
        <v>26</v>
      </c>
      <c r="Q41" s="25">
        <f t="shared" si="5"/>
        <v>0.8125</v>
      </c>
      <c r="R41" s="2">
        <f t="shared" si="6"/>
        <v>0.1875</v>
      </c>
    </row>
    <row r="42" spans="1:21" ht="12.75" customHeight="1" x14ac:dyDescent="0.2">
      <c r="A42" s="28" t="s">
        <v>23</v>
      </c>
      <c r="B42" s="1"/>
      <c r="C42" s="1"/>
      <c r="D42" s="1"/>
      <c r="E42" s="1"/>
      <c r="F42" s="1"/>
      <c r="G42" s="1">
        <v>15</v>
      </c>
      <c r="H42" s="1"/>
      <c r="I42" s="1"/>
      <c r="J42" s="1"/>
      <c r="K42" s="144"/>
      <c r="L42" s="2"/>
      <c r="M42" s="2"/>
      <c r="N42" s="1"/>
      <c r="O42" s="2">
        <f>G42/F41</f>
        <v>0.88235294117647056</v>
      </c>
      <c r="P42" s="24">
        <v>21</v>
      </c>
      <c r="Q42" s="25">
        <f t="shared" si="5"/>
        <v>0.80769230769230771</v>
      </c>
      <c r="R42" s="2">
        <f t="shared" si="6"/>
        <v>0.19230769230769229</v>
      </c>
    </row>
    <row r="43" spans="1:21" ht="12.75" customHeight="1" x14ac:dyDescent="0.2">
      <c r="A43" s="28" t="s">
        <v>24</v>
      </c>
      <c r="B43" s="1"/>
      <c r="C43" s="1"/>
      <c r="D43" s="1"/>
      <c r="E43" s="1"/>
      <c r="F43" s="1"/>
      <c r="G43" s="1"/>
      <c r="H43" s="1">
        <v>15</v>
      </c>
      <c r="I43" s="1"/>
      <c r="J43" s="1"/>
      <c r="K43" s="144"/>
      <c r="L43" s="2"/>
      <c r="M43" s="2"/>
      <c r="N43" s="1"/>
      <c r="O43" s="2">
        <f>H43/G42</f>
        <v>1</v>
      </c>
      <c r="P43" s="24">
        <v>20</v>
      </c>
      <c r="Q43" s="25">
        <f t="shared" si="5"/>
        <v>0.95238095238095233</v>
      </c>
      <c r="R43" s="2">
        <f t="shared" si="6"/>
        <v>4.7619047619047672E-2</v>
      </c>
    </row>
    <row r="44" spans="1:21" ht="12.75" customHeight="1" x14ac:dyDescent="0.2">
      <c r="A44" s="28" t="s">
        <v>25</v>
      </c>
      <c r="B44" s="1"/>
      <c r="C44" s="1"/>
      <c r="D44" s="1"/>
      <c r="E44" s="1"/>
      <c r="F44" s="1"/>
      <c r="G44" s="1"/>
      <c r="H44" s="1"/>
      <c r="I44" s="1">
        <v>14</v>
      </c>
      <c r="J44" s="1"/>
      <c r="K44" s="144"/>
      <c r="L44" s="2"/>
      <c r="M44" s="2"/>
      <c r="N44" s="1"/>
      <c r="O44" s="2">
        <f>I44/H43</f>
        <v>0.93333333333333335</v>
      </c>
      <c r="P44" s="24">
        <v>19</v>
      </c>
      <c r="Q44" s="25">
        <f t="shared" si="5"/>
        <v>0.95</v>
      </c>
      <c r="R44" s="2">
        <f t="shared" si="6"/>
        <v>5.0000000000000044E-2</v>
      </c>
    </row>
    <row r="45" spans="1:21" ht="12.75" customHeight="1" x14ac:dyDescent="0.2">
      <c r="A45" s="28" t="s">
        <v>26</v>
      </c>
      <c r="B45" s="1"/>
      <c r="C45" s="1"/>
      <c r="D45" s="1"/>
      <c r="E45" s="1"/>
      <c r="F45" s="1"/>
      <c r="G45" s="1"/>
      <c r="H45" s="1"/>
      <c r="I45" s="1"/>
      <c r="J45" s="1">
        <v>14</v>
      </c>
      <c r="K45" s="144">
        <v>12</v>
      </c>
      <c r="L45" s="2"/>
      <c r="M45" s="2"/>
      <c r="N45" s="1"/>
      <c r="O45" s="2">
        <f>J45/I44</f>
        <v>1</v>
      </c>
      <c r="P45" s="24">
        <v>19</v>
      </c>
      <c r="Q45" s="25">
        <f t="shared" si="5"/>
        <v>1</v>
      </c>
      <c r="R45" s="2">
        <f t="shared" si="6"/>
        <v>0</v>
      </c>
    </row>
    <row r="46" spans="1:21" ht="12.75" customHeight="1" x14ac:dyDescent="0.2">
      <c r="A46" s="28" t="s">
        <v>27</v>
      </c>
      <c r="B46" s="1"/>
      <c r="C46" s="1"/>
      <c r="D46" s="1"/>
      <c r="E46" s="1"/>
      <c r="F46" s="1"/>
      <c r="G46" s="1"/>
      <c r="H46" s="1"/>
      <c r="I46" s="1"/>
      <c r="J46" s="1">
        <v>3</v>
      </c>
      <c r="K46" s="144">
        <v>3</v>
      </c>
      <c r="L46" s="2"/>
      <c r="M46" s="2"/>
      <c r="N46" s="1"/>
      <c r="O46" s="2"/>
      <c r="P46" s="24">
        <v>5</v>
      </c>
      <c r="Q46" s="25"/>
      <c r="R46" s="2"/>
    </row>
    <row r="47" spans="1:21" ht="12.75" customHeight="1" x14ac:dyDescent="0.2">
      <c r="A47" s="28" t="s">
        <v>28</v>
      </c>
      <c r="B47" s="1"/>
      <c r="C47" s="1"/>
      <c r="D47" s="1"/>
      <c r="E47" s="1"/>
      <c r="F47" s="1"/>
      <c r="G47" s="1"/>
      <c r="H47" s="1"/>
      <c r="I47" s="1"/>
      <c r="J47" s="1">
        <v>2</v>
      </c>
      <c r="K47" s="144"/>
      <c r="L47" s="2"/>
      <c r="M47" s="2"/>
      <c r="N47" s="1"/>
      <c r="O47" s="2"/>
      <c r="P47" s="24">
        <v>3</v>
      </c>
      <c r="Q47" s="25"/>
      <c r="R47" s="2"/>
    </row>
    <row r="48" spans="1:21" ht="12.75" customHeight="1" x14ac:dyDescent="0.2">
      <c r="A48" s="28" t="s">
        <v>29</v>
      </c>
      <c r="B48" s="1"/>
      <c r="C48" s="1"/>
      <c r="D48" s="1"/>
      <c r="E48" s="1"/>
      <c r="F48" s="1"/>
      <c r="G48" s="1"/>
      <c r="H48" s="1"/>
      <c r="I48" s="1"/>
      <c r="J48" s="1">
        <v>2</v>
      </c>
      <c r="K48" s="144">
        <v>1</v>
      </c>
      <c r="L48" s="2"/>
      <c r="M48" s="2"/>
      <c r="N48" s="1"/>
      <c r="O48" s="2"/>
      <c r="P48" s="24">
        <v>2</v>
      </c>
      <c r="Q48" s="25"/>
      <c r="R48" s="2"/>
    </row>
    <row r="49" spans="1:26" ht="12.75" customHeight="1" x14ac:dyDescent="0.2">
      <c r="A49" s="28" t="s">
        <v>35</v>
      </c>
      <c r="B49" s="1"/>
      <c r="C49" s="1"/>
      <c r="D49" s="1"/>
      <c r="E49" s="1"/>
      <c r="F49" s="1"/>
      <c r="G49" s="1"/>
      <c r="H49" s="1"/>
      <c r="I49" s="1"/>
      <c r="J49" s="1">
        <v>2</v>
      </c>
      <c r="K49" s="144"/>
      <c r="L49" s="2"/>
      <c r="M49" s="2"/>
      <c r="N49" s="1"/>
      <c r="O49" s="2"/>
      <c r="P49" s="24">
        <v>2</v>
      </c>
      <c r="Q49" s="25"/>
      <c r="R49" s="2"/>
    </row>
    <row r="50" spans="1:26" ht="12.75" customHeight="1" x14ac:dyDescent="0.2">
      <c r="A50" s="28" t="s">
        <v>36</v>
      </c>
      <c r="B50" s="1"/>
      <c r="C50" s="1"/>
      <c r="D50" s="1"/>
      <c r="E50" s="1"/>
      <c r="F50" s="1"/>
      <c r="G50" s="1"/>
      <c r="H50" s="1"/>
      <c r="I50" s="1"/>
      <c r="J50" s="1">
        <v>2</v>
      </c>
      <c r="K50" s="144">
        <v>2</v>
      </c>
      <c r="L50" s="2"/>
      <c r="M50" s="2"/>
      <c r="N50" s="1"/>
      <c r="O50" s="2"/>
      <c r="P50" s="24">
        <v>2</v>
      </c>
      <c r="Q50" s="25"/>
      <c r="R50" s="2"/>
    </row>
    <row r="51" spans="1:26" ht="12.75" customHeight="1" x14ac:dyDescent="0.2">
      <c r="K51" s="89">
        <f>SUM(K45:K50)</f>
        <v>18</v>
      </c>
      <c r="L51" s="2">
        <f>K45/B37</f>
        <v>0.27906976744186046</v>
      </c>
      <c r="M51" s="2">
        <f>K51/B37</f>
        <v>0.41860465116279072</v>
      </c>
      <c r="N51" s="2">
        <f>M51-L51</f>
        <v>0.13953488372093026</v>
      </c>
      <c r="O51" s="2"/>
    </row>
    <row r="52" spans="1:26" ht="12.75" customHeight="1" x14ac:dyDescent="0.3">
      <c r="A52" s="3" t="s">
        <v>37</v>
      </c>
      <c r="L52" s="2"/>
      <c r="M52" s="2"/>
      <c r="O52" s="2"/>
    </row>
    <row r="53" spans="1:26" ht="25.5" customHeight="1" x14ac:dyDescent="0.2">
      <c r="B53" s="175" t="s">
        <v>1</v>
      </c>
      <c r="C53" s="176"/>
      <c r="D53" s="176"/>
      <c r="E53" s="176"/>
      <c r="F53" s="176"/>
      <c r="G53" s="176"/>
      <c r="H53" s="176"/>
      <c r="I53" s="176"/>
      <c r="J53" s="176"/>
      <c r="L53" s="4" t="s">
        <v>2</v>
      </c>
      <c r="M53" s="4" t="s">
        <v>3</v>
      </c>
      <c r="N53" s="5" t="s">
        <v>4</v>
      </c>
      <c r="O53" s="4" t="s">
        <v>5</v>
      </c>
      <c r="P53" s="6" t="s">
        <v>6</v>
      </c>
      <c r="Q53" s="6" t="s">
        <v>7</v>
      </c>
      <c r="R53" s="7" t="s">
        <v>8</v>
      </c>
    </row>
    <row r="54" spans="1:26" ht="12.75" customHeight="1" x14ac:dyDescent="0.2">
      <c r="A54" s="9" t="s">
        <v>9</v>
      </c>
      <c r="B54" s="10">
        <v>1</v>
      </c>
      <c r="C54" s="10">
        <v>2</v>
      </c>
      <c r="D54" s="10">
        <v>3</v>
      </c>
      <c r="E54" s="10">
        <v>4</v>
      </c>
      <c r="F54" s="10">
        <v>5</v>
      </c>
      <c r="G54" s="10">
        <v>6</v>
      </c>
      <c r="H54" s="10">
        <v>7</v>
      </c>
      <c r="I54" s="10">
        <v>8</v>
      </c>
      <c r="J54" s="10">
        <v>9</v>
      </c>
      <c r="K54" s="142" t="s">
        <v>10</v>
      </c>
      <c r="L54" s="12"/>
      <c r="M54" s="12"/>
      <c r="N54" s="13"/>
      <c r="O54" s="14"/>
      <c r="P54" s="15"/>
      <c r="Q54" s="15"/>
      <c r="R54" s="2"/>
      <c r="T54" s="32"/>
      <c r="U54" s="8" t="s">
        <v>38</v>
      </c>
      <c r="V54" s="8"/>
      <c r="W54" s="8"/>
      <c r="X54" s="8"/>
      <c r="Y54" s="8"/>
      <c r="Z54" s="8"/>
    </row>
    <row r="55" spans="1:26" ht="12.75" customHeight="1" x14ac:dyDescent="0.2">
      <c r="A55" s="18" t="s">
        <v>15</v>
      </c>
      <c r="B55" s="19">
        <v>82</v>
      </c>
      <c r="C55" s="19"/>
      <c r="D55" s="19"/>
      <c r="E55" s="19"/>
      <c r="F55" s="19"/>
      <c r="G55" s="19"/>
      <c r="H55" s="19"/>
      <c r="I55" s="19"/>
      <c r="J55" s="19"/>
      <c r="K55" s="143"/>
      <c r="L55" s="12"/>
      <c r="M55" s="12"/>
      <c r="N55" s="13"/>
      <c r="O55" s="14"/>
      <c r="P55" s="21">
        <f>B55</f>
        <v>82</v>
      </c>
      <c r="Q55" s="15"/>
      <c r="R55" s="2"/>
      <c r="U55" s="17"/>
      <c r="V55" s="17"/>
      <c r="W55" s="17"/>
      <c r="X55" s="17"/>
      <c r="Y55" s="17"/>
      <c r="Z55" s="17"/>
    </row>
    <row r="56" spans="1:26" ht="12.75" customHeight="1" x14ac:dyDescent="0.2">
      <c r="A56" s="28" t="s">
        <v>16</v>
      </c>
      <c r="B56" s="1"/>
      <c r="C56" s="1">
        <v>50</v>
      </c>
      <c r="D56" s="1"/>
      <c r="E56" s="1"/>
      <c r="F56" s="1"/>
      <c r="G56" s="1"/>
      <c r="H56" s="1"/>
      <c r="I56" s="1"/>
      <c r="J56" s="1"/>
      <c r="K56" s="144"/>
      <c r="L56" s="2"/>
      <c r="M56" s="2"/>
      <c r="N56" s="1"/>
      <c r="O56" s="14">
        <f>C56/B55</f>
        <v>0.6097560975609756</v>
      </c>
      <c r="P56" s="24">
        <v>50</v>
      </c>
      <c r="Q56" s="25">
        <f t="shared" ref="Q56:Q63" si="7">P56/P55</f>
        <v>0.6097560975609756</v>
      </c>
      <c r="R56" s="2">
        <f t="shared" ref="R56:R63" si="8">100%-Q56</f>
        <v>0.3902439024390244</v>
      </c>
      <c r="T56" s="22" t="s">
        <v>13</v>
      </c>
      <c r="U56" s="23" t="s">
        <v>12</v>
      </c>
      <c r="V56" s="23" t="s">
        <v>14</v>
      </c>
      <c r="W56" s="23" t="s">
        <v>15</v>
      </c>
      <c r="X56" s="23" t="s">
        <v>16</v>
      </c>
    </row>
    <row r="57" spans="1:26" ht="12.75" customHeight="1" x14ac:dyDescent="0.2">
      <c r="A57" s="28" t="s">
        <v>20</v>
      </c>
      <c r="B57" s="1"/>
      <c r="C57" s="1"/>
      <c r="D57" s="1">
        <v>34</v>
      </c>
      <c r="E57" s="1"/>
      <c r="F57" s="1"/>
      <c r="G57" s="1"/>
      <c r="H57" s="1"/>
      <c r="I57" s="1"/>
      <c r="J57" s="1"/>
      <c r="K57" s="144"/>
      <c r="L57" s="2"/>
      <c r="M57" s="2"/>
      <c r="N57" s="1"/>
      <c r="O57" s="14">
        <f>D57/C56</f>
        <v>0.68</v>
      </c>
      <c r="P57" s="24">
        <v>45</v>
      </c>
      <c r="Q57" s="25">
        <f t="shared" si="7"/>
        <v>0.9</v>
      </c>
      <c r="R57" s="2">
        <f t="shared" si="8"/>
        <v>9.9999999999999978E-2</v>
      </c>
      <c r="T57" s="26" t="s">
        <v>17</v>
      </c>
      <c r="U57" s="25">
        <f>Q21</f>
        <v>0.79166666666666663</v>
      </c>
      <c r="V57" s="25">
        <f>Q38</f>
        <v>0.83720930232558144</v>
      </c>
      <c r="W57" s="25">
        <f>Q56</f>
        <v>0.6097560975609756</v>
      </c>
      <c r="X57" s="25">
        <f>Q73</f>
        <v>0.65217391304347827</v>
      </c>
    </row>
    <row r="58" spans="1:26" ht="12.75" customHeight="1" x14ac:dyDescent="0.2">
      <c r="A58" s="28" t="s">
        <v>22</v>
      </c>
      <c r="B58" s="1"/>
      <c r="C58" s="1"/>
      <c r="D58" s="1"/>
      <c r="E58" s="1">
        <v>30</v>
      </c>
      <c r="F58" s="1"/>
      <c r="G58" s="1"/>
      <c r="H58" s="1"/>
      <c r="I58" s="1"/>
      <c r="J58" s="1"/>
      <c r="K58" s="144"/>
      <c r="L58" s="2"/>
      <c r="M58" s="2"/>
      <c r="N58" s="1"/>
      <c r="O58" s="14">
        <f>E58/D57</f>
        <v>0.88235294117647056</v>
      </c>
      <c r="P58" s="24">
        <v>39</v>
      </c>
      <c r="Q58" s="25">
        <f t="shared" si="7"/>
        <v>0.8666666666666667</v>
      </c>
      <c r="R58" s="2">
        <f t="shared" si="8"/>
        <v>0.1333333333333333</v>
      </c>
      <c r="T58" s="26"/>
      <c r="U58" s="25"/>
      <c r="V58" s="25"/>
      <c r="W58" s="25"/>
      <c r="X58" s="25"/>
    </row>
    <row r="59" spans="1:26" ht="12.75" customHeight="1" x14ac:dyDescent="0.2">
      <c r="A59" s="28" t="s">
        <v>23</v>
      </c>
      <c r="B59" s="1"/>
      <c r="C59" s="1"/>
      <c r="D59" s="1"/>
      <c r="E59" s="1"/>
      <c r="F59" s="1">
        <v>25</v>
      </c>
      <c r="G59" s="1"/>
      <c r="H59" s="1"/>
      <c r="I59" s="1"/>
      <c r="J59" s="1"/>
      <c r="K59" s="144"/>
      <c r="L59" s="2"/>
      <c r="M59" s="2"/>
      <c r="N59" s="1"/>
      <c r="O59" s="14">
        <f>F59/E58</f>
        <v>0.83333333333333337</v>
      </c>
      <c r="P59" s="24">
        <v>31</v>
      </c>
      <c r="Q59" s="25">
        <f t="shared" si="7"/>
        <v>0.79487179487179482</v>
      </c>
      <c r="R59" s="2">
        <f t="shared" si="8"/>
        <v>0.20512820512820518</v>
      </c>
      <c r="T59" s="26"/>
      <c r="U59" s="25"/>
      <c r="V59" s="25"/>
      <c r="W59" s="25"/>
      <c r="X59" s="25"/>
    </row>
    <row r="60" spans="1:26" ht="12.75" customHeight="1" x14ac:dyDescent="0.2">
      <c r="A60" s="28" t="s">
        <v>24</v>
      </c>
      <c r="B60" s="1"/>
      <c r="C60" s="1"/>
      <c r="D60" s="1"/>
      <c r="E60" s="1"/>
      <c r="F60" s="1"/>
      <c r="G60" s="1">
        <v>25</v>
      </c>
      <c r="H60" s="1"/>
      <c r="I60" s="1"/>
      <c r="J60" s="1"/>
      <c r="K60" s="144"/>
      <c r="L60" s="2"/>
      <c r="M60" s="2"/>
      <c r="N60" s="1"/>
      <c r="O60" s="14">
        <f>G60/F59</f>
        <v>1</v>
      </c>
      <c r="P60" s="24">
        <v>33</v>
      </c>
      <c r="Q60" s="25">
        <f t="shared" si="7"/>
        <v>1.064516129032258</v>
      </c>
      <c r="R60" s="2">
        <f t="shared" si="8"/>
        <v>-6.4516129032258007E-2</v>
      </c>
      <c r="T60" s="26"/>
      <c r="U60" s="25"/>
      <c r="V60" s="25"/>
      <c r="W60" s="25"/>
      <c r="X60" s="25"/>
    </row>
    <row r="61" spans="1:26" ht="12.75" customHeight="1" x14ac:dyDescent="0.2">
      <c r="A61" s="28" t="s">
        <v>25</v>
      </c>
      <c r="H61" s="1">
        <v>22</v>
      </c>
      <c r="K61" s="144"/>
      <c r="L61" s="2"/>
      <c r="M61" s="2"/>
      <c r="O61" s="14">
        <f>H61/G60</f>
        <v>0.88</v>
      </c>
      <c r="P61" s="24">
        <v>31</v>
      </c>
      <c r="Q61" s="25">
        <f t="shared" si="7"/>
        <v>0.93939393939393945</v>
      </c>
      <c r="R61" s="2">
        <f t="shared" si="8"/>
        <v>6.0606060606060552E-2</v>
      </c>
      <c r="T61" s="26" t="s">
        <v>18</v>
      </c>
      <c r="U61" s="25">
        <f>Q22</f>
        <v>0.92982456140350878</v>
      </c>
      <c r="V61" s="25">
        <f>Q39</f>
        <v>1</v>
      </c>
      <c r="W61" s="25">
        <f>Q57</f>
        <v>0.9</v>
      </c>
    </row>
    <row r="62" spans="1:26" ht="12.75" customHeight="1" x14ac:dyDescent="0.2">
      <c r="A62" s="28" t="s">
        <v>26</v>
      </c>
      <c r="I62" s="1">
        <v>22</v>
      </c>
      <c r="K62" s="144"/>
      <c r="L62" s="2"/>
      <c r="M62" s="2"/>
      <c r="O62" s="2">
        <f>I62/H61</f>
        <v>1</v>
      </c>
      <c r="P62" s="24">
        <v>32</v>
      </c>
      <c r="Q62" s="25">
        <f t="shared" si="7"/>
        <v>1.032258064516129</v>
      </c>
      <c r="R62" s="2">
        <f t="shared" si="8"/>
        <v>-3.2258064516129004E-2</v>
      </c>
      <c r="T62" s="26"/>
      <c r="U62" s="25"/>
      <c r="V62" s="25"/>
      <c r="W62" s="25"/>
    </row>
    <row r="63" spans="1:26" ht="12.75" customHeight="1" x14ac:dyDescent="0.2">
      <c r="A63" s="28" t="s">
        <v>27</v>
      </c>
      <c r="J63" s="1">
        <v>22</v>
      </c>
      <c r="K63" s="144">
        <v>18</v>
      </c>
      <c r="L63" s="2"/>
      <c r="M63" s="2"/>
      <c r="O63" s="2">
        <f>J63/I62</f>
        <v>1</v>
      </c>
      <c r="P63" s="24">
        <v>26</v>
      </c>
      <c r="Q63" s="25">
        <f t="shared" si="7"/>
        <v>0.8125</v>
      </c>
      <c r="R63" s="2">
        <f t="shared" si="8"/>
        <v>0.1875</v>
      </c>
      <c r="T63" s="26"/>
      <c r="U63" s="25"/>
      <c r="V63" s="25"/>
      <c r="W63" s="25"/>
    </row>
    <row r="64" spans="1:26" ht="12.75" customHeight="1" x14ac:dyDescent="0.2">
      <c r="A64" s="28" t="s">
        <v>28</v>
      </c>
      <c r="J64" s="1">
        <v>3</v>
      </c>
      <c r="K64" s="144">
        <v>3</v>
      </c>
      <c r="L64" s="2"/>
      <c r="M64" s="2"/>
      <c r="O64" s="2"/>
      <c r="P64" s="24">
        <v>5</v>
      </c>
      <c r="Q64" s="25"/>
      <c r="R64" s="2"/>
      <c r="T64" s="26"/>
      <c r="U64" s="25"/>
      <c r="V64" s="25"/>
      <c r="W64" s="25"/>
    </row>
    <row r="65" spans="1:23" ht="12.75" customHeight="1" x14ac:dyDescent="0.2">
      <c r="A65" s="28" t="s">
        <v>29</v>
      </c>
      <c r="J65" s="1">
        <v>1</v>
      </c>
      <c r="K65" s="144"/>
      <c r="L65" s="2"/>
      <c r="M65" s="2"/>
      <c r="O65" s="2"/>
      <c r="P65" s="24">
        <v>2</v>
      </c>
      <c r="Q65" s="25"/>
      <c r="R65" s="2"/>
      <c r="T65" s="26"/>
      <c r="U65" s="25"/>
      <c r="V65" s="25"/>
      <c r="W65" s="25"/>
    </row>
    <row r="66" spans="1:23" ht="12.75" customHeight="1" x14ac:dyDescent="0.2">
      <c r="A66" s="28" t="s">
        <v>35</v>
      </c>
      <c r="J66" s="1">
        <v>1</v>
      </c>
      <c r="K66" s="144">
        <v>1</v>
      </c>
      <c r="L66" s="2"/>
      <c r="M66" s="2"/>
      <c r="O66" s="2"/>
      <c r="P66" s="24">
        <v>1</v>
      </c>
      <c r="Q66" s="25"/>
      <c r="R66" s="2"/>
      <c r="T66" s="26"/>
      <c r="U66" s="25"/>
      <c r="V66" s="25"/>
      <c r="W66" s="25"/>
    </row>
    <row r="67" spans="1:23" ht="12.75" customHeight="1" x14ac:dyDescent="0.2">
      <c r="A67" s="28" t="s">
        <v>36</v>
      </c>
      <c r="J67" s="1">
        <v>2</v>
      </c>
      <c r="K67" s="144"/>
      <c r="L67" s="2"/>
      <c r="M67" s="2"/>
      <c r="O67" s="2"/>
      <c r="P67" s="24">
        <v>2</v>
      </c>
      <c r="Q67" s="25"/>
      <c r="R67" s="2"/>
      <c r="T67" s="26"/>
      <c r="U67" s="25"/>
      <c r="V67" s="25"/>
      <c r="W67" s="25"/>
    </row>
    <row r="68" spans="1:23" ht="12.75" customHeight="1" x14ac:dyDescent="0.2">
      <c r="K68" s="89">
        <f>SUM(K63:K66)</f>
        <v>22</v>
      </c>
      <c r="L68" s="2">
        <f>K63/B55</f>
        <v>0.21951219512195122</v>
      </c>
      <c r="M68" s="2">
        <f>K68/B55</f>
        <v>0.26829268292682928</v>
      </c>
      <c r="N68" s="2">
        <f>M68-L68</f>
        <v>4.8780487804878064E-2</v>
      </c>
      <c r="O68" s="2"/>
      <c r="T68" s="26" t="s">
        <v>19</v>
      </c>
      <c r="U68" s="25">
        <f t="shared" ref="U68:U69" si="9">Q23</f>
        <v>0.92452830188679247</v>
      </c>
      <c r="V68" s="25">
        <f>Q40</f>
        <v>0.88888888888888884</v>
      </c>
    </row>
    <row r="69" spans="1:23" ht="12.75" customHeight="1" x14ac:dyDescent="0.3">
      <c r="A69" s="3" t="s">
        <v>39</v>
      </c>
      <c r="L69" s="2"/>
      <c r="M69" s="2"/>
      <c r="O69" s="2"/>
      <c r="T69" s="26" t="s">
        <v>21</v>
      </c>
      <c r="U69" s="25">
        <f t="shared" si="9"/>
        <v>1.0204081632653061</v>
      </c>
    </row>
    <row r="70" spans="1:23" ht="25.5" customHeight="1" x14ac:dyDescent="0.2">
      <c r="B70" s="175" t="s">
        <v>1</v>
      </c>
      <c r="C70" s="176"/>
      <c r="D70" s="176"/>
      <c r="E70" s="176"/>
      <c r="F70" s="176"/>
      <c r="G70" s="176"/>
      <c r="H70" s="176"/>
      <c r="I70" s="176"/>
      <c r="J70" s="176"/>
      <c r="L70" s="4" t="s">
        <v>2</v>
      </c>
      <c r="M70" s="4" t="s">
        <v>3</v>
      </c>
      <c r="N70" s="5" t="s">
        <v>4</v>
      </c>
      <c r="O70" s="4" t="s">
        <v>5</v>
      </c>
      <c r="P70" s="6" t="s">
        <v>6</v>
      </c>
      <c r="Q70" s="6" t="s">
        <v>7</v>
      </c>
      <c r="R70" s="7" t="s">
        <v>8</v>
      </c>
      <c r="T70" s="26" t="s">
        <v>30</v>
      </c>
      <c r="U70" s="25"/>
    </row>
    <row r="71" spans="1:23" ht="12.75" customHeight="1" x14ac:dyDescent="0.2">
      <c r="A71" s="9" t="s">
        <v>9</v>
      </c>
      <c r="B71" s="10">
        <v>1</v>
      </c>
      <c r="C71" s="10">
        <v>2</v>
      </c>
      <c r="D71" s="10">
        <v>3</v>
      </c>
      <c r="E71" s="10">
        <v>4</v>
      </c>
      <c r="F71" s="10">
        <v>5</v>
      </c>
      <c r="G71" s="10">
        <v>6</v>
      </c>
      <c r="H71" s="10">
        <v>7</v>
      </c>
      <c r="I71" s="10">
        <v>8</v>
      </c>
      <c r="J71" s="10">
        <v>9</v>
      </c>
      <c r="K71" s="142" t="s">
        <v>10</v>
      </c>
      <c r="L71" s="12"/>
      <c r="M71" s="12"/>
      <c r="N71" s="13"/>
      <c r="O71" s="14"/>
      <c r="P71" s="15"/>
      <c r="Q71" s="15"/>
      <c r="R71" s="2"/>
      <c r="T71" s="18" t="s">
        <v>32</v>
      </c>
      <c r="U71" s="25"/>
    </row>
    <row r="72" spans="1:23" ht="12.75" customHeight="1" x14ac:dyDescent="0.2">
      <c r="A72" s="28" t="s">
        <v>16</v>
      </c>
      <c r="B72" s="19">
        <v>46</v>
      </c>
      <c r="C72" s="19"/>
      <c r="D72" s="19"/>
      <c r="E72" s="19"/>
      <c r="F72" s="19"/>
      <c r="G72" s="19"/>
      <c r="H72" s="19"/>
      <c r="I72" s="19"/>
      <c r="J72" s="19"/>
      <c r="K72" s="144"/>
      <c r="L72" s="12"/>
      <c r="M72" s="12"/>
      <c r="N72" s="13"/>
      <c r="O72" s="14"/>
      <c r="P72" s="21">
        <f>B72</f>
        <v>46</v>
      </c>
      <c r="Q72" s="15"/>
      <c r="R72" s="2"/>
      <c r="T72" s="18" t="s">
        <v>33</v>
      </c>
      <c r="U72" s="27"/>
    </row>
    <row r="73" spans="1:23" ht="12.75" customHeight="1" x14ac:dyDescent="0.2">
      <c r="A73" s="28" t="s">
        <v>20</v>
      </c>
      <c r="C73" s="1">
        <v>30</v>
      </c>
      <c r="K73" s="144"/>
      <c r="L73" s="2"/>
      <c r="M73" s="2"/>
      <c r="O73" s="14">
        <f>C73/B72</f>
        <v>0.65217391304347827</v>
      </c>
      <c r="P73" s="24">
        <v>30</v>
      </c>
      <c r="Q73" s="25">
        <f t="shared" ref="Q73:Q80" si="10">P73/P72</f>
        <v>0.65217391304347827</v>
      </c>
      <c r="R73" s="2">
        <f t="shared" ref="R73:R80" si="11">100%-Q73</f>
        <v>0.34782608695652173</v>
      </c>
      <c r="T73" s="18" t="s">
        <v>34</v>
      </c>
    </row>
    <row r="74" spans="1:23" ht="12.75" customHeight="1" x14ac:dyDescent="0.2">
      <c r="A74" s="28" t="s">
        <v>22</v>
      </c>
      <c r="D74" s="1">
        <v>16</v>
      </c>
      <c r="K74" s="144"/>
      <c r="L74" s="2"/>
      <c r="M74" s="2"/>
      <c r="O74" s="14">
        <f>D74/C73</f>
        <v>0.53333333333333333</v>
      </c>
      <c r="P74" s="24">
        <v>22</v>
      </c>
      <c r="Q74" s="25">
        <f t="shared" si="10"/>
        <v>0.73333333333333328</v>
      </c>
      <c r="R74" s="2">
        <f t="shared" si="11"/>
        <v>0.26666666666666672</v>
      </c>
      <c r="T74" s="28"/>
    </row>
    <row r="75" spans="1:23" ht="12.75" customHeight="1" x14ac:dyDescent="0.2">
      <c r="A75" s="28" t="s">
        <v>23</v>
      </c>
      <c r="E75" s="1">
        <v>13</v>
      </c>
      <c r="K75" s="144"/>
      <c r="L75" s="2"/>
      <c r="M75" s="2"/>
      <c r="O75" s="14">
        <f>E75/D74</f>
        <v>0.8125</v>
      </c>
      <c r="P75" s="24">
        <v>15</v>
      </c>
      <c r="Q75" s="25">
        <f t="shared" si="10"/>
        <v>0.68181818181818177</v>
      </c>
      <c r="R75" s="2">
        <f t="shared" si="11"/>
        <v>0.31818181818181823</v>
      </c>
      <c r="T75" s="28"/>
    </row>
    <row r="76" spans="1:23" ht="12.75" customHeight="1" x14ac:dyDescent="0.2">
      <c r="A76" s="28" t="s">
        <v>24</v>
      </c>
      <c r="F76" s="1">
        <v>12</v>
      </c>
      <c r="K76" s="144"/>
      <c r="L76" s="2"/>
      <c r="M76" s="2"/>
      <c r="O76" s="14">
        <f>F76/E75</f>
        <v>0.92307692307692313</v>
      </c>
      <c r="P76" s="24">
        <v>15</v>
      </c>
      <c r="Q76" s="25">
        <f t="shared" si="10"/>
        <v>1</v>
      </c>
      <c r="R76" s="2">
        <f t="shared" si="11"/>
        <v>0</v>
      </c>
    </row>
    <row r="77" spans="1:23" ht="12.75" customHeight="1" x14ac:dyDescent="0.2">
      <c r="A77" s="28" t="s">
        <v>25</v>
      </c>
      <c r="G77" s="1">
        <v>12</v>
      </c>
      <c r="K77" s="144"/>
      <c r="L77" s="2"/>
      <c r="M77" s="2"/>
      <c r="O77" s="14">
        <f>G77/F76</f>
        <v>1</v>
      </c>
      <c r="P77" s="24">
        <v>26</v>
      </c>
      <c r="Q77" s="25">
        <f t="shared" si="10"/>
        <v>1.7333333333333334</v>
      </c>
      <c r="R77" s="2">
        <f t="shared" si="11"/>
        <v>-0.73333333333333339</v>
      </c>
    </row>
    <row r="78" spans="1:23" ht="12.75" customHeight="1" x14ac:dyDescent="0.2">
      <c r="A78" s="28" t="s">
        <v>26</v>
      </c>
      <c r="H78" s="1">
        <v>11</v>
      </c>
      <c r="K78" s="144"/>
      <c r="L78" s="2"/>
      <c r="M78" s="2"/>
      <c r="O78" s="2">
        <f>H78/G77</f>
        <v>0.91666666666666663</v>
      </c>
      <c r="P78" s="24">
        <v>12</v>
      </c>
      <c r="Q78" s="25">
        <f t="shared" si="10"/>
        <v>0.46153846153846156</v>
      </c>
      <c r="R78" s="2">
        <f t="shared" si="11"/>
        <v>0.53846153846153844</v>
      </c>
    </row>
    <row r="79" spans="1:23" ht="12.75" customHeight="1" x14ac:dyDescent="0.2">
      <c r="A79" s="28" t="s">
        <v>27</v>
      </c>
      <c r="I79" s="1">
        <v>11</v>
      </c>
      <c r="K79" s="144"/>
      <c r="L79" s="2"/>
      <c r="M79" s="2"/>
      <c r="O79" s="2">
        <f>I79/H78</f>
        <v>1</v>
      </c>
      <c r="P79" s="24">
        <v>17</v>
      </c>
      <c r="Q79" s="25">
        <f t="shared" si="10"/>
        <v>1.4166666666666667</v>
      </c>
      <c r="R79" s="2">
        <f t="shared" si="11"/>
        <v>-0.41666666666666674</v>
      </c>
    </row>
    <row r="80" spans="1:23" ht="12.75" customHeight="1" x14ac:dyDescent="0.2">
      <c r="A80" s="28" t="s">
        <v>28</v>
      </c>
      <c r="J80" s="1">
        <v>11</v>
      </c>
      <c r="K80" s="144">
        <v>9</v>
      </c>
      <c r="L80" s="2"/>
      <c r="M80" s="2"/>
      <c r="O80" s="2">
        <f>J80/I79</f>
        <v>1</v>
      </c>
      <c r="P80" s="24">
        <v>16</v>
      </c>
      <c r="Q80" s="25">
        <f t="shared" si="10"/>
        <v>0.94117647058823528</v>
      </c>
      <c r="R80" s="2">
        <f t="shared" si="11"/>
        <v>5.8823529411764719E-2</v>
      </c>
    </row>
    <row r="81" spans="1:26" ht="12.75" customHeight="1" x14ac:dyDescent="0.2">
      <c r="A81" s="28" t="s">
        <v>29</v>
      </c>
      <c r="J81" s="1">
        <v>3</v>
      </c>
      <c r="K81" s="144">
        <v>2</v>
      </c>
      <c r="L81" s="2"/>
      <c r="M81" s="2"/>
      <c r="O81" s="2"/>
      <c r="P81" s="24">
        <v>4</v>
      </c>
      <c r="Q81" s="25"/>
      <c r="R81" s="2"/>
    </row>
    <row r="82" spans="1:26" ht="12.75" customHeight="1" x14ac:dyDescent="0.2">
      <c r="A82" s="28" t="s">
        <v>35</v>
      </c>
      <c r="J82" s="1">
        <v>1</v>
      </c>
      <c r="K82" s="144">
        <v>1</v>
      </c>
      <c r="L82" s="2"/>
      <c r="M82" s="2"/>
      <c r="O82" s="2"/>
      <c r="P82" s="24">
        <v>1</v>
      </c>
      <c r="Q82" s="25"/>
      <c r="R82" s="2"/>
    </row>
    <row r="83" spans="1:26" ht="12.75" customHeight="1" x14ac:dyDescent="0.2">
      <c r="A83" s="28" t="s">
        <v>36</v>
      </c>
      <c r="K83" s="144"/>
      <c r="L83" s="2"/>
      <c r="M83" s="2"/>
      <c r="O83" s="2"/>
      <c r="P83" s="24"/>
      <c r="Q83" s="25"/>
      <c r="R83" s="2"/>
    </row>
    <row r="84" spans="1:26" ht="12.75" customHeight="1" x14ac:dyDescent="0.2">
      <c r="K84" s="89">
        <f>SUM(K80:K82)</f>
        <v>12</v>
      </c>
      <c r="L84" s="2">
        <f>K80/B72</f>
        <v>0.19565217391304349</v>
      </c>
      <c r="M84" s="2">
        <f>K84/B72</f>
        <v>0.2608695652173913</v>
      </c>
      <c r="N84" s="2">
        <f>M84-L84</f>
        <v>6.521739130434781E-2</v>
      </c>
      <c r="O84" s="2"/>
    </row>
    <row r="85" spans="1:26" ht="12.75" customHeight="1" x14ac:dyDescent="0.3">
      <c r="A85" s="3" t="s">
        <v>40</v>
      </c>
      <c r="L85" s="2"/>
      <c r="M85" s="2"/>
      <c r="O85" s="2"/>
    </row>
    <row r="86" spans="1:26" ht="25.5" customHeight="1" x14ac:dyDescent="0.2">
      <c r="B86" s="175" t="s">
        <v>1</v>
      </c>
      <c r="C86" s="176"/>
      <c r="D86" s="176"/>
      <c r="E86" s="176"/>
      <c r="F86" s="176"/>
      <c r="G86" s="176"/>
      <c r="H86" s="176"/>
      <c r="I86" s="176"/>
      <c r="J86" s="176"/>
      <c r="L86" s="4" t="s">
        <v>2</v>
      </c>
      <c r="M86" s="4" t="s">
        <v>3</v>
      </c>
      <c r="N86" s="5" t="s">
        <v>4</v>
      </c>
      <c r="O86" s="4" t="s">
        <v>5</v>
      </c>
      <c r="P86" s="6" t="s">
        <v>6</v>
      </c>
      <c r="Q86" s="6" t="s">
        <v>7</v>
      </c>
      <c r="R86" s="7" t="s">
        <v>8</v>
      </c>
    </row>
    <row r="87" spans="1:26" ht="12.75" customHeight="1" x14ac:dyDescent="0.2">
      <c r="A87" s="9" t="s">
        <v>9</v>
      </c>
      <c r="B87" s="10">
        <v>1</v>
      </c>
      <c r="C87" s="10">
        <v>2</v>
      </c>
      <c r="D87" s="10">
        <v>3</v>
      </c>
      <c r="E87" s="10">
        <v>4</v>
      </c>
      <c r="F87" s="10">
        <v>5</v>
      </c>
      <c r="G87" s="10">
        <v>6</v>
      </c>
      <c r="H87" s="10">
        <v>7</v>
      </c>
      <c r="I87" s="10">
        <v>8</v>
      </c>
      <c r="J87" s="10">
        <v>9</v>
      </c>
      <c r="K87" s="142" t="s">
        <v>10</v>
      </c>
      <c r="L87" s="12"/>
      <c r="M87" s="12"/>
      <c r="N87" s="13"/>
      <c r="O87" s="14"/>
      <c r="P87" s="15"/>
      <c r="Q87" s="15"/>
      <c r="R87" s="2"/>
    </row>
    <row r="88" spans="1:26" ht="12.75" customHeight="1" x14ac:dyDescent="0.2">
      <c r="A88" s="28" t="s">
        <v>20</v>
      </c>
      <c r="B88" s="19">
        <v>81</v>
      </c>
      <c r="C88" s="19"/>
      <c r="D88" s="19"/>
      <c r="E88" s="19"/>
      <c r="F88" s="19"/>
      <c r="G88" s="19"/>
      <c r="H88" s="19"/>
      <c r="I88" s="19"/>
      <c r="J88" s="19"/>
      <c r="K88" s="143"/>
      <c r="L88" s="12"/>
      <c r="M88" s="12"/>
      <c r="N88" s="13"/>
      <c r="O88" s="14"/>
      <c r="P88" s="21">
        <f>B88</f>
        <v>81</v>
      </c>
      <c r="Q88" s="15"/>
      <c r="R88" s="2"/>
    </row>
    <row r="89" spans="1:26" ht="12.75" customHeight="1" x14ac:dyDescent="0.2">
      <c r="A89" s="28" t="s">
        <v>22</v>
      </c>
      <c r="B89" s="1"/>
      <c r="C89" s="1">
        <v>60</v>
      </c>
      <c r="D89" s="1"/>
      <c r="E89" s="1"/>
      <c r="F89" s="1"/>
      <c r="G89" s="1"/>
      <c r="H89" s="1"/>
      <c r="I89" s="1"/>
      <c r="J89" s="1"/>
      <c r="K89" s="144"/>
      <c r="L89" s="2"/>
      <c r="M89" s="2"/>
      <c r="N89" s="1"/>
      <c r="O89" s="14">
        <f>C89/B88</f>
        <v>0.7407407407407407</v>
      </c>
      <c r="P89" s="21">
        <v>61</v>
      </c>
      <c r="Q89" s="25">
        <f t="shared" ref="Q89:Q96" si="12">P89/P88</f>
        <v>0.75308641975308643</v>
      </c>
      <c r="R89" s="2">
        <f t="shared" ref="R89:R96" si="13">100%-Q89</f>
        <v>0.24691358024691357</v>
      </c>
    </row>
    <row r="90" spans="1:26" ht="12.75" customHeight="1" x14ac:dyDescent="0.2">
      <c r="A90" s="28" t="s">
        <v>23</v>
      </c>
      <c r="D90" s="1">
        <v>29</v>
      </c>
      <c r="K90" s="144"/>
      <c r="L90" s="2"/>
      <c r="M90" s="2"/>
      <c r="O90" s="14">
        <f>D90/C89</f>
        <v>0.48333333333333334</v>
      </c>
      <c r="P90" s="21">
        <v>44</v>
      </c>
      <c r="Q90" s="25">
        <f t="shared" si="12"/>
        <v>0.72131147540983609</v>
      </c>
      <c r="R90" s="2">
        <f t="shared" si="13"/>
        <v>0.27868852459016391</v>
      </c>
      <c r="T90" s="32"/>
      <c r="U90" s="8" t="s">
        <v>41</v>
      </c>
      <c r="V90" s="8"/>
      <c r="W90" s="8"/>
      <c r="X90" s="8"/>
      <c r="Y90" s="8"/>
      <c r="Z90" s="8"/>
    </row>
    <row r="91" spans="1:26" ht="12.75" customHeight="1" x14ac:dyDescent="0.2">
      <c r="A91" s="28" t="s">
        <v>24</v>
      </c>
      <c r="E91" s="1">
        <v>23</v>
      </c>
      <c r="K91" s="144"/>
      <c r="L91" s="2"/>
      <c r="M91" s="2"/>
      <c r="O91" s="14">
        <f>E91/D90</f>
        <v>0.7931034482758621</v>
      </c>
      <c r="P91" s="21">
        <v>34</v>
      </c>
      <c r="Q91" s="25">
        <f t="shared" si="12"/>
        <v>0.77272727272727271</v>
      </c>
      <c r="R91" s="2">
        <f t="shared" si="13"/>
        <v>0.22727272727272729</v>
      </c>
      <c r="U91" s="17"/>
      <c r="V91" s="17"/>
      <c r="W91" s="17"/>
      <c r="X91" s="17"/>
      <c r="Y91" s="17"/>
      <c r="Z91" s="17"/>
    </row>
    <row r="92" spans="1:26" ht="12.75" customHeight="1" x14ac:dyDescent="0.2">
      <c r="A92" s="28" t="s">
        <v>25</v>
      </c>
      <c r="F92" s="1">
        <v>22</v>
      </c>
      <c r="K92" s="144"/>
      <c r="L92" s="2"/>
      <c r="M92" s="2"/>
      <c r="O92" s="2">
        <f>F92/E91</f>
        <v>0.95652173913043481</v>
      </c>
      <c r="P92" s="21">
        <v>30</v>
      </c>
      <c r="Q92" s="25">
        <f t="shared" si="12"/>
        <v>0.88235294117647056</v>
      </c>
      <c r="R92" s="2">
        <f t="shared" si="13"/>
        <v>0.11764705882352944</v>
      </c>
      <c r="T92" s="22" t="s">
        <v>13</v>
      </c>
      <c r="U92" s="23" t="s">
        <v>12</v>
      </c>
      <c r="V92" s="23" t="s">
        <v>14</v>
      </c>
      <c r="W92" s="23" t="s">
        <v>15</v>
      </c>
      <c r="X92" s="23" t="s">
        <v>16</v>
      </c>
    </row>
    <row r="93" spans="1:26" ht="12.75" customHeight="1" x14ac:dyDescent="0.2">
      <c r="A93" s="28" t="s">
        <v>26</v>
      </c>
      <c r="G93" s="1">
        <v>19</v>
      </c>
      <c r="K93" s="144"/>
      <c r="L93" s="2"/>
      <c r="M93" s="2"/>
      <c r="O93" s="2">
        <f>G93/F92</f>
        <v>0.86363636363636365</v>
      </c>
      <c r="P93" s="21">
        <v>26</v>
      </c>
      <c r="Q93" s="25">
        <f t="shared" si="12"/>
        <v>0.8666666666666667</v>
      </c>
      <c r="R93" s="2">
        <f t="shared" si="13"/>
        <v>0.1333333333333333</v>
      </c>
      <c r="T93" s="22"/>
      <c r="U93" s="23"/>
      <c r="V93" s="23"/>
      <c r="W93" s="23"/>
      <c r="X93" s="23"/>
    </row>
    <row r="94" spans="1:26" ht="12.75" customHeight="1" x14ac:dyDescent="0.2">
      <c r="A94" s="28" t="s">
        <v>27</v>
      </c>
      <c r="H94" s="1">
        <v>19</v>
      </c>
      <c r="K94" s="144"/>
      <c r="L94" s="2"/>
      <c r="M94" s="2"/>
      <c r="O94" s="2">
        <f>H94/G93</f>
        <v>1</v>
      </c>
      <c r="P94" s="21">
        <v>27</v>
      </c>
      <c r="Q94" s="25">
        <f t="shared" si="12"/>
        <v>1.0384615384615385</v>
      </c>
      <c r="R94" s="2">
        <f t="shared" si="13"/>
        <v>-3.8461538461538547E-2</v>
      </c>
      <c r="T94" s="22"/>
      <c r="U94" s="23"/>
      <c r="V94" s="23"/>
      <c r="W94" s="23"/>
      <c r="X94" s="23"/>
    </row>
    <row r="95" spans="1:26" ht="12.75" customHeight="1" x14ac:dyDescent="0.2">
      <c r="A95" s="28" t="s">
        <v>28</v>
      </c>
      <c r="I95" s="1">
        <v>19</v>
      </c>
      <c r="K95" s="144"/>
      <c r="L95" s="2"/>
      <c r="M95" s="2"/>
      <c r="O95" s="2">
        <f>I95/H94</f>
        <v>1</v>
      </c>
      <c r="P95" s="21">
        <v>24</v>
      </c>
      <c r="Q95" s="25">
        <f t="shared" si="12"/>
        <v>0.88888888888888884</v>
      </c>
      <c r="R95" s="2">
        <f t="shared" si="13"/>
        <v>0.11111111111111116</v>
      </c>
      <c r="T95" s="22"/>
      <c r="U95" s="23"/>
      <c r="V95" s="23"/>
      <c r="W95" s="23"/>
      <c r="X95" s="23"/>
    </row>
    <row r="96" spans="1:26" ht="12.75" customHeight="1" x14ac:dyDescent="0.2">
      <c r="A96" s="28" t="s">
        <v>29</v>
      </c>
      <c r="J96" s="1">
        <v>19</v>
      </c>
      <c r="K96" s="144">
        <v>19</v>
      </c>
      <c r="L96" s="2"/>
      <c r="M96" s="2"/>
      <c r="O96" s="2">
        <f>J96/I95</f>
        <v>1</v>
      </c>
      <c r="P96" s="21">
        <v>27</v>
      </c>
      <c r="Q96" s="25">
        <f t="shared" si="12"/>
        <v>1.125</v>
      </c>
      <c r="R96" s="2">
        <f t="shared" si="13"/>
        <v>-0.125</v>
      </c>
      <c r="T96" s="22"/>
      <c r="U96" s="23"/>
      <c r="V96" s="23"/>
      <c r="W96" s="23"/>
      <c r="X96" s="23"/>
    </row>
    <row r="97" spans="1:24" ht="12.75" customHeight="1" x14ac:dyDescent="0.2">
      <c r="A97" s="28" t="s">
        <v>35</v>
      </c>
      <c r="J97" s="1">
        <v>5</v>
      </c>
      <c r="K97" s="144">
        <v>4</v>
      </c>
      <c r="L97" s="2"/>
      <c r="M97" s="2"/>
      <c r="O97" s="2"/>
      <c r="P97" s="21">
        <v>5</v>
      </c>
      <c r="Q97" s="25"/>
      <c r="R97" s="2"/>
      <c r="T97" s="22"/>
      <c r="U97" s="23"/>
      <c r="V97" s="23"/>
      <c r="W97" s="23"/>
      <c r="X97" s="23"/>
    </row>
    <row r="98" spans="1:24" ht="12.75" customHeight="1" x14ac:dyDescent="0.2">
      <c r="A98" s="28" t="s">
        <v>36</v>
      </c>
      <c r="K98" s="144"/>
      <c r="L98" s="2"/>
      <c r="M98" s="2"/>
      <c r="O98" s="2"/>
      <c r="P98" s="21"/>
      <c r="Q98" s="25"/>
      <c r="R98" s="2"/>
      <c r="T98" s="22"/>
      <c r="U98" s="23"/>
      <c r="V98" s="23"/>
      <c r="W98" s="23"/>
      <c r="X98" s="23"/>
    </row>
    <row r="99" spans="1:24" ht="12.75" customHeight="1" x14ac:dyDescent="0.2">
      <c r="K99" s="89">
        <f>SUM(K96:K97)</f>
        <v>23</v>
      </c>
      <c r="L99" s="2">
        <f>K96/B88</f>
        <v>0.23456790123456789</v>
      </c>
      <c r="M99" s="2">
        <f>K99/B88</f>
        <v>0.2839506172839506</v>
      </c>
      <c r="N99" s="2">
        <f>M99-L99</f>
        <v>4.9382716049382713E-2</v>
      </c>
      <c r="O99" s="2"/>
      <c r="T99" s="26" t="s">
        <v>17</v>
      </c>
      <c r="U99" s="25">
        <f t="shared" ref="U99:U102" si="14">R21</f>
        <v>0.20833333333333337</v>
      </c>
      <c r="V99" s="2">
        <f t="shared" ref="V99:V101" si="15">R38</f>
        <v>0.16279069767441856</v>
      </c>
      <c r="W99" s="2">
        <f>R56</f>
        <v>0.3902439024390244</v>
      </c>
      <c r="X99" s="2">
        <f>R73</f>
        <v>0.34782608695652173</v>
      </c>
    </row>
    <row r="100" spans="1:24" ht="12.75" customHeight="1" x14ac:dyDescent="0.3">
      <c r="A100" s="3" t="s">
        <v>42</v>
      </c>
      <c r="L100" s="2"/>
      <c r="M100" s="2"/>
      <c r="O100" s="2"/>
      <c r="T100" s="26" t="s">
        <v>18</v>
      </c>
      <c r="U100" s="25">
        <f t="shared" si="14"/>
        <v>7.0175438596491224E-2</v>
      </c>
      <c r="V100" s="2">
        <f t="shared" si="15"/>
        <v>0</v>
      </c>
      <c r="W100" s="2">
        <f>R61</f>
        <v>6.0606060606060552E-2</v>
      </c>
    </row>
    <row r="101" spans="1:24" ht="25.5" customHeight="1" x14ac:dyDescent="0.2">
      <c r="B101" s="175" t="s">
        <v>1</v>
      </c>
      <c r="C101" s="176"/>
      <c r="D101" s="176"/>
      <c r="E101" s="176"/>
      <c r="F101" s="176"/>
      <c r="G101" s="176"/>
      <c r="H101" s="176"/>
      <c r="I101" s="176"/>
      <c r="J101" s="176"/>
      <c r="L101" s="4" t="s">
        <v>2</v>
      </c>
      <c r="M101" s="4" t="s">
        <v>3</v>
      </c>
      <c r="N101" s="5" t="s">
        <v>4</v>
      </c>
      <c r="O101" s="4" t="s">
        <v>5</v>
      </c>
      <c r="P101" s="6" t="s">
        <v>6</v>
      </c>
      <c r="Q101" s="6" t="s">
        <v>7</v>
      </c>
      <c r="R101" s="7" t="s">
        <v>8</v>
      </c>
      <c r="T101" s="26" t="s">
        <v>19</v>
      </c>
      <c r="U101" s="25">
        <f t="shared" si="14"/>
        <v>7.547169811320753E-2</v>
      </c>
      <c r="V101" s="2">
        <f t="shared" si="15"/>
        <v>0.11111111111111116</v>
      </c>
    </row>
    <row r="102" spans="1:24" ht="12.75" customHeight="1" x14ac:dyDescent="0.2">
      <c r="A102" s="9" t="s">
        <v>9</v>
      </c>
      <c r="B102" s="10">
        <v>1</v>
      </c>
      <c r="C102" s="10">
        <v>2</v>
      </c>
      <c r="D102" s="10">
        <v>3</v>
      </c>
      <c r="E102" s="10">
        <v>4</v>
      </c>
      <c r="F102" s="10">
        <v>5</v>
      </c>
      <c r="G102" s="10">
        <v>6</v>
      </c>
      <c r="H102" s="10">
        <v>7</v>
      </c>
      <c r="I102" s="10">
        <v>8</v>
      </c>
      <c r="J102" s="10">
        <v>9</v>
      </c>
      <c r="K102" s="142" t="s">
        <v>10</v>
      </c>
      <c r="L102" s="12"/>
      <c r="M102" s="12"/>
      <c r="N102" s="13"/>
      <c r="O102" s="14"/>
      <c r="P102" s="15"/>
      <c r="Q102" s="15"/>
      <c r="R102" s="2"/>
      <c r="T102" s="26" t="s">
        <v>21</v>
      </c>
      <c r="U102" s="25">
        <f t="shared" si="14"/>
        <v>-2.0408163265306145E-2</v>
      </c>
    </row>
    <row r="103" spans="1:24" ht="12.75" customHeight="1" x14ac:dyDescent="0.2">
      <c r="A103" s="28" t="s">
        <v>22</v>
      </c>
      <c r="B103" s="19">
        <v>42</v>
      </c>
      <c r="C103" s="19"/>
      <c r="D103" s="19"/>
      <c r="E103" s="19"/>
      <c r="F103" s="19"/>
      <c r="G103" s="19"/>
      <c r="H103" s="19"/>
      <c r="I103" s="19"/>
      <c r="J103" s="19"/>
      <c r="K103" s="144"/>
      <c r="L103" s="12"/>
      <c r="M103" s="12"/>
      <c r="N103" s="13"/>
      <c r="O103" s="14"/>
      <c r="P103" s="21">
        <f>B103</f>
        <v>42</v>
      </c>
      <c r="Q103" s="15"/>
      <c r="R103" s="2"/>
      <c r="T103" s="26" t="s">
        <v>30</v>
      </c>
      <c r="U103" s="25"/>
    </row>
    <row r="104" spans="1:24" ht="12.75" customHeight="1" x14ac:dyDescent="0.2">
      <c r="A104" s="28" t="s">
        <v>23</v>
      </c>
      <c r="C104" s="1">
        <v>24</v>
      </c>
      <c r="K104" s="144"/>
      <c r="L104" s="2"/>
      <c r="M104" s="2"/>
      <c r="O104" s="14">
        <f>C104/B103</f>
        <v>0.5714285714285714</v>
      </c>
      <c r="P104" s="21">
        <v>25</v>
      </c>
      <c r="Q104" s="25">
        <f t="shared" ref="Q104:Q111" si="16">P104/P103</f>
        <v>0.59523809523809523</v>
      </c>
      <c r="R104" s="2">
        <f t="shared" ref="R104:R111" si="17">100%-Q104</f>
        <v>0.40476190476190477</v>
      </c>
      <c r="T104" s="18" t="s">
        <v>32</v>
      </c>
      <c r="U104" s="27"/>
    </row>
    <row r="105" spans="1:24" ht="12.75" customHeight="1" x14ac:dyDescent="0.2">
      <c r="A105" s="28" t="s">
        <v>24</v>
      </c>
      <c r="D105" s="1">
        <v>18</v>
      </c>
      <c r="K105" s="144"/>
      <c r="L105" s="2"/>
      <c r="M105" s="2"/>
      <c r="O105" s="14">
        <f>D105/C104</f>
        <v>0.75</v>
      </c>
      <c r="P105" s="21">
        <v>31</v>
      </c>
      <c r="Q105" s="25">
        <f t="shared" si="16"/>
        <v>1.24</v>
      </c>
      <c r="R105" s="2">
        <f t="shared" si="17"/>
        <v>-0.24</v>
      </c>
      <c r="T105" s="18"/>
      <c r="U105" s="27"/>
    </row>
    <row r="106" spans="1:24" ht="12.75" customHeight="1" x14ac:dyDescent="0.2">
      <c r="A106" s="28" t="s">
        <v>25</v>
      </c>
      <c r="E106" s="1">
        <v>15</v>
      </c>
      <c r="K106" s="144"/>
      <c r="L106" s="2"/>
      <c r="M106" s="2"/>
      <c r="O106" s="14">
        <f>E106/D105</f>
        <v>0.83333333333333337</v>
      </c>
      <c r="P106" s="24">
        <v>25</v>
      </c>
      <c r="Q106" s="25">
        <f t="shared" si="16"/>
        <v>0.80645161290322576</v>
      </c>
      <c r="R106" s="2">
        <f t="shared" si="17"/>
        <v>0.19354838709677424</v>
      </c>
      <c r="T106" s="18" t="s">
        <v>33</v>
      </c>
      <c r="U106" s="27"/>
    </row>
    <row r="107" spans="1:24" ht="12.75" customHeight="1" x14ac:dyDescent="0.2">
      <c r="A107" s="28" t="s">
        <v>26</v>
      </c>
      <c r="F107" s="1">
        <v>15</v>
      </c>
      <c r="K107" s="144"/>
      <c r="L107" s="2"/>
      <c r="M107" s="2"/>
      <c r="O107" s="2">
        <f>F107/E106</f>
        <v>1</v>
      </c>
      <c r="P107" s="24">
        <v>31</v>
      </c>
      <c r="Q107" s="25">
        <f t="shared" si="16"/>
        <v>1.24</v>
      </c>
      <c r="R107" s="2">
        <f t="shared" si="17"/>
        <v>-0.24</v>
      </c>
      <c r="T107" s="18"/>
      <c r="U107" s="27"/>
    </row>
    <row r="108" spans="1:24" ht="12.75" customHeight="1" x14ac:dyDescent="0.2">
      <c r="A108" s="28" t="s">
        <v>27</v>
      </c>
      <c r="G108" s="1">
        <v>15</v>
      </c>
      <c r="K108" s="144"/>
      <c r="L108" s="2"/>
      <c r="M108" s="2"/>
      <c r="O108" s="2">
        <f>G108/F107</f>
        <v>1</v>
      </c>
      <c r="P108" s="24">
        <v>20</v>
      </c>
      <c r="Q108" s="25">
        <f t="shared" si="16"/>
        <v>0.64516129032258063</v>
      </c>
      <c r="R108" s="2">
        <f t="shared" si="17"/>
        <v>0.35483870967741937</v>
      </c>
      <c r="T108" s="18"/>
      <c r="U108" s="27"/>
    </row>
    <row r="109" spans="1:24" ht="12.75" customHeight="1" x14ac:dyDescent="0.2">
      <c r="A109" s="28" t="s">
        <v>28</v>
      </c>
      <c r="H109" s="1">
        <v>15</v>
      </c>
      <c r="K109" s="144"/>
      <c r="L109" s="2"/>
      <c r="M109" s="2"/>
      <c r="O109" s="2">
        <f>H109/G108</f>
        <v>1</v>
      </c>
      <c r="P109" s="24">
        <v>22</v>
      </c>
      <c r="Q109" s="25">
        <f t="shared" si="16"/>
        <v>1.1000000000000001</v>
      </c>
      <c r="R109" s="2">
        <f t="shared" si="17"/>
        <v>-0.10000000000000009</v>
      </c>
      <c r="T109" s="18"/>
      <c r="U109" s="27"/>
    </row>
    <row r="110" spans="1:24" ht="12.75" customHeight="1" x14ac:dyDescent="0.2">
      <c r="A110" s="28" t="s">
        <v>29</v>
      </c>
      <c r="I110" s="1">
        <v>15</v>
      </c>
      <c r="K110" s="144"/>
      <c r="L110" s="2"/>
      <c r="M110" s="2"/>
      <c r="O110" s="2">
        <f>I110/H109</f>
        <v>1</v>
      </c>
      <c r="P110" s="24">
        <v>22</v>
      </c>
      <c r="Q110" s="25">
        <f t="shared" si="16"/>
        <v>1</v>
      </c>
      <c r="R110" s="2">
        <f t="shared" si="17"/>
        <v>0</v>
      </c>
      <c r="T110" s="18"/>
      <c r="U110" s="27"/>
    </row>
    <row r="111" spans="1:24" ht="12.75" customHeight="1" x14ac:dyDescent="0.2">
      <c r="A111" s="28" t="s">
        <v>35</v>
      </c>
      <c r="J111" s="1">
        <v>15</v>
      </c>
      <c r="K111" s="144">
        <v>15</v>
      </c>
      <c r="L111" s="2"/>
      <c r="M111" s="2"/>
      <c r="O111" s="2">
        <f>J111/I110</f>
        <v>1</v>
      </c>
      <c r="P111" s="24">
        <v>23</v>
      </c>
      <c r="Q111" s="25">
        <f t="shared" si="16"/>
        <v>1.0454545454545454</v>
      </c>
      <c r="R111" s="2">
        <f t="shared" si="17"/>
        <v>-4.5454545454545414E-2</v>
      </c>
      <c r="T111" s="18"/>
      <c r="U111" s="27"/>
    </row>
    <row r="112" spans="1:24" ht="12.75" customHeight="1" x14ac:dyDescent="0.2">
      <c r="A112" s="28" t="s">
        <v>36</v>
      </c>
      <c r="J112" s="1">
        <v>4</v>
      </c>
      <c r="K112" s="144">
        <v>2</v>
      </c>
      <c r="L112" s="2"/>
      <c r="M112" s="2"/>
      <c r="O112" s="2"/>
      <c r="P112" s="24">
        <v>6</v>
      </c>
      <c r="Q112" s="25"/>
      <c r="R112" s="2"/>
      <c r="T112" s="18"/>
      <c r="U112" s="27"/>
    </row>
    <row r="113" spans="1:37" ht="12.75" customHeight="1" x14ac:dyDescent="0.2">
      <c r="A113" s="28"/>
      <c r="K113" s="144"/>
      <c r="L113" s="2"/>
      <c r="M113" s="2"/>
      <c r="O113" s="2"/>
      <c r="P113" s="24"/>
      <c r="Q113" s="25"/>
      <c r="R113" s="2"/>
      <c r="T113" s="18"/>
      <c r="U113" s="27"/>
    </row>
    <row r="114" spans="1:37" ht="12.75" customHeight="1" x14ac:dyDescent="0.2">
      <c r="K114" s="89">
        <f>SUM(K111:K112)</f>
        <v>17</v>
      </c>
      <c r="L114" s="2">
        <f>K111/B103</f>
        <v>0.35714285714285715</v>
      </c>
      <c r="M114" s="2">
        <f>K114/B103</f>
        <v>0.40476190476190477</v>
      </c>
      <c r="N114" s="2">
        <f>M114-L114</f>
        <v>4.7619047619047616E-2</v>
      </c>
      <c r="O114" s="2"/>
      <c r="T114" s="18" t="s">
        <v>34</v>
      </c>
      <c r="U114" s="27"/>
      <c r="V114" s="27"/>
      <c r="W114" s="27"/>
      <c r="X114" s="27"/>
      <c r="Y114" s="27"/>
      <c r="Z114" s="27"/>
    </row>
    <row r="115" spans="1:37" ht="12.75" customHeight="1" x14ac:dyDescent="0.3">
      <c r="A115" s="3" t="s">
        <v>43</v>
      </c>
      <c r="L115" s="2"/>
      <c r="M115" s="2"/>
      <c r="O115" s="2"/>
      <c r="T115" s="33"/>
      <c r="U115" s="34"/>
      <c r="V115" s="34"/>
      <c r="W115" s="34"/>
      <c r="X115" s="34"/>
      <c r="Y115" s="34"/>
      <c r="Z115" s="34"/>
    </row>
    <row r="116" spans="1:37" ht="25.5" customHeight="1" x14ac:dyDescent="0.2">
      <c r="B116" s="175" t="s">
        <v>1</v>
      </c>
      <c r="C116" s="176"/>
      <c r="D116" s="176"/>
      <c r="E116" s="176"/>
      <c r="F116" s="176"/>
      <c r="G116" s="176"/>
      <c r="H116" s="176"/>
      <c r="I116" s="176"/>
      <c r="J116" s="176"/>
      <c r="L116" s="4" t="s">
        <v>2</v>
      </c>
      <c r="M116" s="4" t="s">
        <v>3</v>
      </c>
      <c r="N116" s="5" t="s">
        <v>4</v>
      </c>
      <c r="O116" s="4" t="s">
        <v>5</v>
      </c>
      <c r="P116" s="6" t="s">
        <v>6</v>
      </c>
      <c r="Q116" s="6" t="s">
        <v>7</v>
      </c>
      <c r="R116" s="7" t="s">
        <v>8</v>
      </c>
      <c r="T116" s="28"/>
      <c r="U116" s="34"/>
      <c r="V116" s="34"/>
      <c r="W116" s="34"/>
      <c r="X116" s="34"/>
      <c r="Y116" s="34"/>
      <c r="Z116" s="34"/>
    </row>
    <row r="117" spans="1:37" ht="12.75" customHeight="1" x14ac:dyDescent="0.2">
      <c r="A117" s="9" t="s">
        <v>9</v>
      </c>
      <c r="B117" s="10">
        <v>1</v>
      </c>
      <c r="C117" s="10">
        <v>2</v>
      </c>
      <c r="D117" s="10">
        <v>3</v>
      </c>
      <c r="E117" s="10">
        <v>4</v>
      </c>
      <c r="F117" s="10">
        <v>5</v>
      </c>
      <c r="G117" s="10">
        <v>6</v>
      </c>
      <c r="H117" s="10">
        <v>7</v>
      </c>
      <c r="I117" s="10">
        <v>8</v>
      </c>
      <c r="J117" s="10">
        <v>9</v>
      </c>
      <c r="K117" s="142" t="s">
        <v>10</v>
      </c>
      <c r="L117" s="12"/>
      <c r="M117" s="12"/>
      <c r="N117" s="13"/>
      <c r="O117" s="14"/>
      <c r="P117" s="15"/>
      <c r="Q117" s="15"/>
      <c r="R117" s="2"/>
      <c r="T117" s="28"/>
      <c r="U117" s="34"/>
      <c r="V117" s="34"/>
      <c r="W117" s="34"/>
      <c r="X117" s="34"/>
      <c r="Y117" s="34"/>
      <c r="Z117" s="34"/>
    </row>
    <row r="118" spans="1:37" ht="12.75" customHeight="1" x14ac:dyDescent="0.2">
      <c r="A118" s="28" t="s">
        <v>23</v>
      </c>
      <c r="B118" s="19">
        <v>73</v>
      </c>
      <c r="C118" s="19"/>
      <c r="D118" s="19"/>
      <c r="E118" s="19"/>
      <c r="F118" s="19"/>
      <c r="G118" s="19"/>
      <c r="H118" s="19"/>
      <c r="I118" s="19"/>
      <c r="J118" s="19"/>
      <c r="K118" s="143"/>
      <c r="L118" s="12"/>
      <c r="M118" s="12"/>
      <c r="N118" s="13"/>
      <c r="O118" s="14"/>
      <c r="P118" s="21">
        <f>B118</f>
        <v>73</v>
      </c>
      <c r="Q118" s="15"/>
      <c r="R118" s="2"/>
      <c r="T118" s="1"/>
      <c r="U118" s="8" t="s">
        <v>44</v>
      </c>
      <c r="V118" s="35"/>
      <c r="W118" s="35"/>
      <c r="X118" s="35"/>
      <c r="Y118" s="35"/>
      <c r="Z118" s="35"/>
    </row>
    <row r="119" spans="1:37" ht="12.75" customHeight="1" x14ac:dyDescent="0.2">
      <c r="A119" s="28" t="s">
        <v>24</v>
      </c>
      <c r="C119" s="1">
        <v>43</v>
      </c>
      <c r="K119" s="143"/>
      <c r="L119" s="2"/>
      <c r="M119" s="2"/>
      <c r="O119" s="2">
        <f>C119/B118</f>
        <v>0.58904109589041098</v>
      </c>
      <c r="P119" s="21">
        <v>44</v>
      </c>
      <c r="Q119" s="25">
        <f t="shared" ref="Q119:Q126" si="18">P119/P118</f>
        <v>0.60273972602739723</v>
      </c>
      <c r="R119" s="2">
        <f t="shared" ref="R119:R126" si="19">100%-Q119</f>
        <v>0.39726027397260277</v>
      </c>
      <c r="T119" s="36" t="s">
        <v>13</v>
      </c>
      <c r="U119" s="30" t="s">
        <v>12</v>
      </c>
      <c r="V119" s="30" t="s">
        <v>14</v>
      </c>
      <c r="W119" s="30" t="s">
        <v>15</v>
      </c>
      <c r="X119" s="30" t="s">
        <v>16</v>
      </c>
      <c r="Y119" s="30" t="s">
        <v>20</v>
      </c>
      <c r="Z119" s="30" t="s">
        <v>22</v>
      </c>
      <c r="AA119" s="30" t="s">
        <v>23</v>
      </c>
      <c r="AB119" s="30" t="s">
        <v>24</v>
      </c>
      <c r="AC119" s="30" t="s">
        <v>25</v>
      </c>
      <c r="AD119" s="30" t="s">
        <v>26</v>
      </c>
      <c r="AE119" s="30" t="s">
        <v>27</v>
      </c>
      <c r="AF119" s="30" t="s">
        <v>28</v>
      </c>
      <c r="AG119" s="30" t="s">
        <v>29</v>
      </c>
      <c r="AH119" s="30" t="s">
        <v>35</v>
      </c>
      <c r="AI119" s="30" t="s">
        <v>36</v>
      </c>
      <c r="AJ119" s="30" t="s">
        <v>45</v>
      </c>
      <c r="AK119" s="30" t="s">
        <v>46</v>
      </c>
    </row>
    <row r="120" spans="1:37" ht="12.75" customHeight="1" x14ac:dyDescent="0.3">
      <c r="A120" s="28" t="s">
        <v>25</v>
      </c>
      <c r="D120" s="1">
        <v>30</v>
      </c>
      <c r="K120" s="143"/>
      <c r="L120" s="2"/>
      <c r="M120" s="2"/>
      <c r="O120" s="2">
        <f>D120/C119</f>
        <v>0.69767441860465118</v>
      </c>
      <c r="P120" s="21">
        <v>36</v>
      </c>
      <c r="Q120" s="25">
        <f t="shared" si="18"/>
        <v>0.81818181818181823</v>
      </c>
      <c r="R120" s="2">
        <f t="shared" si="19"/>
        <v>0.18181818181818177</v>
      </c>
      <c r="T120" s="37" t="s">
        <v>17</v>
      </c>
      <c r="U120" s="31">
        <f>P22/P20</f>
        <v>0.73611111111111116</v>
      </c>
      <c r="V120" s="31">
        <f>P39/P37</f>
        <v>0.83720930232558144</v>
      </c>
      <c r="W120" s="31">
        <f>P57/P55</f>
        <v>0.54878048780487809</v>
      </c>
      <c r="X120" s="31">
        <f>P74/P72</f>
        <v>0.47826086956521741</v>
      </c>
      <c r="Y120" s="31">
        <f>P90/P88</f>
        <v>0.54320987654320985</v>
      </c>
      <c r="Z120" s="31">
        <f>P105/P103</f>
        <v>0.73809523809523814</v>
      </c>
      <c r="AA120" s="31">
        <f>P120/P118</f>
        <v>0.49315068493150682</v>
      </c>
      <c r="AB120" s="31">
        <f>P137/P135</f>
        <v>0.56666666666666665</v>
      </c>
      <c r="AC120" s="31">
        <f>P154/P152</f>
        <v>0.75</v>
      </c>
      <c r="AD120" s="31">
        <f>P170/P168</f>
        <v>1</v>
      </c>
      <c r="AE120" s="31">
        <f>P186/P184</f>
        <v>0.77777777777777779</v>
      </c>
      <c r="AF120" s="31">
        <f>P201/P199</f>
        <v>0.88</v>
      </c>
      <c r="AG120" s="31">
        <f>P218/P216</f>
        <v>0.88235294117647056</v>
      </c>
      <c r="AH120" s="31">
        <f>P236/P234</f>
        <v>0.92592592592592593</v>
      </c>
      <c r="AI120" s="31">
        <f>P253/P251</f>
        <v>0.90909090909090906</v>
      </c>
      <c r="AJ120" s="31">
        <f>P269/P267</f>
        <v>0.66666666666666663</v>
      </c>
      <c r="AK120" s="31">
        <f>P289/P287</f>
        <v>0.9107142857142857</v>
      </c>
    </row>
    <row r="121" spans="1:37" ht="12.75" customHeight="1" x14ac:dyDescent="0.3">
      <c r="A121" s="28" t="s">
        <v>26</v>
      </c>
      <c r="E121" s="1">
        <v>29</v>
      </c>
      <c r="K121" s="144"/>
      <c r="L121" s="2"/>
      <c r="M121" s="2"/>
      <c r="O121" s="2">
        <f>E121/D120</f>
        <v>0.96666666666666667</v>
      </c>
      <c r="P121" s="21">
        <v>41</v>
      </c>
      <c r="Q121" s="25">
        <f t="shared" si="18"/>
        <v>1.1388888888888888</v>
      </c>
      <c r="R121" s="2">
        <f t="shared" si="19"/>
        <v>-0.13888888888888884</v>
      </c>
      <c r="T121" s="37"/>
      <c r="U121" s="31"/>
      <c r="V121" s="31"/>
      <c r="W121" s="31"/>
      <c r="X121" s="31"/>
      <c r="Y121" s="31"/>
      <c r="Z121" s="31"/>
      <c r="AA121" s="31"/>
      <c r="AB121" s="31"/>
    </row>
    <row r="122" spans="1:37" ht="12.75" customHeight="1" x14ac:dyDescent="0.3">
      <c r="A122" s="28" t="s">
        <v>27</v>
      </c>
      <c r="F122" s="1">
        <v>29</v>
      </c>
      <c r="K122" s="144"/>
      <c r="L122" s="2"/>
      <c r="M122" s="2"/>
      <c r="O122" s="2">
        <f>F122/E121</f>
        <v>1</v>
      </c>
      <c r="P122" s="21">
        <v>32</v>
      </c>
      <c r="Q122" s="25">
        <f t="shared" si="18"/>
        <v>0.78048780487804881</v>
      </c>
      <c r="R122" s="2">
        <f t="shared" si="19"/>
        <v>0.21951219512195119</v>
      </c>
      <c r="T122" s="37"/>
      <c r="U122" s="31"/>
      <c r="V122" s="31"/>
      <c r="W122" s="31"/>
      <c r="X122" s="31"/>
      <c r="Y122" s="31"/>
      <c r="Z122" s="31"/>
      <c r="AA122" s="31"/>
      <c r="AB122" s="31"/>
    </row>
    <row r="123" spans="1:37" ht="12.75" customHeight="1" x14ac:dyDescent="0.3">
      <c r="A123" s="28" t="s">
        <v>28</v>
      </c>
      <c r="G123" s="1">
        <v>29</v>
      </c>
      <c r="K123" s="144"/>
      <c r="L123" s="2"/>
      <c r="M123" s="2"/>
      <c r="O123" s="2">
        <f>G123/F122</f>
        <v>1</v>
      </c>
      <c r="P123" s="21">
        <v>30</v>
      </c>
      <c r="Q123" s="25">
        <f t="shared" si="18"/>
        <v>0.9375</v>
      </c>
      <c r="R123" s="2">
        <f t="shared" si="19"/>
        <v>6.25E-2</v>
      </c>
      <c r="T123" s="37"/>
      <c r="U123" s="31"/>
      <c r="V123" s="31"/>
      <c r="W123" s="31"/>
      <c r="X123" s="31"/>
      <c r="Y123" s="31"/>
      <c r="Z123" s="31"/>
      <c r="AA123" s="31"/>
      <c r="AB123" s="31"/>
    </row>
    <row r="124" spans="1:37" ht="12.75" customHeight="1" x14ac:dyDescent="0.3">
      <c r="A124" s="28" t="s">
        <v>29</v>
      </c>
      <c r="H124" s="1">
        <v>29</v>
      </c>
      <c r="K124" s="144"/>
      <c r="L124" s="2"/>
      <c r="M124" s="2"/>
      <c r="O124" s="2">
        <f>H124/G123</f>
        <v>1</v>
      </c>
      <c r="P124" s="21">
        <v>33</v>
      </c>
      <c r="Q124" s="25">
        <f t="shared" si="18"/>
        <v>1.1000000000000001</v>
      </c>
      <c r="R124" s="2">
        <f t="shared" si="19"/>
        <v>-0.10000000000000009</v>
      </c>
      <c r="T124" s="37"/>
      <c r="U124" s="31"/>
      <c r="V124" s="31"/>
      <c r="W124" s="31"/>
      <c r="X124" s="31"/>
      <c r="Y124" s="31"/>
      <c r="Z124" s="31"/>
      <c r="AA124" s="31"/>
      <c r="AB124" s="31"/>
    </row>
    <row r="125" spans="1:37" ht="12.75" customHeight="1" x14ac:dyDescent="0.3">
      <c r="A125" s="28" t="s">
        <v>35</v>
      </c>
      <c r="I125" s="1">
        <v>29</v>
      </c>
      <c r="K125" s="144"/>
      <c r="L125" s="2"/>
      <c r="M125" s="2"/>
      <c r="O125" s="2">
        <f>I125/H124</f>
        <v>1</v>
      </c>
      <c r="P125" s="21">
        <v>33</v>
      </c>
      <c r="Q125" s="25">
        <f t="shared" si="18"/>
        <v>1</v>
      </c>
      <c r="R125" s="2">
        <f t="shared" si="19"/>
        <v>0</v>
      </c>
      <c r="T125" s="37"/>
      <c r="U125" s="31"/>
      <c r="V125" s="31"/>
      <c r="W125" s="31"/>
      <c r="X125" s="31"/>
      <c r="Y125" s="31"/>
      <c r="Z125" s="31"/>
      <c r="AA125" s="31"/>
      <c r="AB125" s="31"/>
    </row>
    <row r="126" spans="1:37" ht="12.75" customHeight="1" x14ac:dyDescent="0.3">
      <c r="A126" s="28" t="s">
        <v>36</v>
      </c>
      <c r="J126" s="1">
        <v>28</v>
      </c>
      <c r="K126" s="144">
        <v>26</v>
      </c>
      <c r="L126" s="2"/>
      <c r="M126" s="2"/>
      <c r="O126" s="2">
        <f>J126/I125</f>
        <v>0.96551724137931039</v>
      </c>
      <c r="P126" s="21">
        <v>37</v>
      </c>
      <c r="Q126" s="25">
        <f t="shared" si="18"/>
        <v>1.1212121212121211</v>
      </c>
      <c r="R126" s="2">
        <f t="shared" si="19"/>
        <v>-0.1212121212121211</v>
      </c>
      <c r="T126" s="37"/>
      <c r="U126" s="31"/>
      <c r="V126" s="31"/>
      <c r="W126" s="31"/>
      <c r="X126" s="31"/>
      <c r="Y126" s="31"/>
      <c r="Z126" s="31"/>
      <c r="AA126" s="31"/>
      <c r="AB126" s="31"/>
    </row>
    <row r="127" spans="1:37" ht="12.75" customHeight="1" x14ac:dyDescent="0.3">
      <c r="A127" s="28" t="s">
        <v>45</v>
      </c>
      <c r="J127" s="1">
        <v>6</v>
      </c>
      <c r="K127" s="144">
        <v>6</v>
      </c>
      <c r="L127" s="2"/>
      <c r="M127" s="2"/>
      <c r="O127" s="2"/>
      <c r="P127" s="21">
        <v>9</v>
      </c>
      <c r="Q127" s="25"/>
      <c r="R127" s="2"/>
      <c r="T127" s="37"/>
      <c r="U127" s="31"/>
      <c r="V127" s="31"/>
      <c r="W127" s="31"/>
      <c r="X127" s="31"/>
      <c r="Y127" s="31"/>
      <c r="Z127" s="31"/>
      <c r="AA127" s="31"/>
      <c r="AB127" s="31"/>
    </row>
    <row r="128" spans="1:37" ht="12.75" customHeight="1" x14ac:dyDescent="0.3">
      <c r="A128" s="28" t="s">
        <v>46</v>
      </c>
      <c r="J128" s="1">
        <v>1</v>
      </c>
      <c r="K128" s="144"/>
      <c r="L128" s="2"/>
      <c r="M128" s="2"/>
      <c r="O128" s="2"/>
      <c r="P128" s="21">
        <v>1</v>
      </c>
      <c r="Q128" s="25"/>
      <c r="R128" s="2"/>
      <c r="T128" s="37"/>
      <c r="U128" s="31"/>
      <c r="V128" s="31"/>
      <c r="W128" s="31"/>
      <c r="X128" s="31"/>
      <c r="Y128" s="31"/>
      <c r="Z128" s="31"/>
      <c r="AA128" s="31"/>
      <c r="AB128" s="31"/>
    </row>
    <row r="129" spans="1:28" ht="12.75" customHeight="1" x14ac:dyDescent="0.3">
      <c r="A129" s="28" t="s">
        <v>47</v>
      </c>
      <c r="J129" s="1">
        <v>1</v>
      </c>
      <c r="K129" s="144"/>
      <c r="L129" s="2"/>
      <c r="M129" s="2"/>
      <c r="O129" s="2"/>
      <c r="P129" s="21">
        <v>2</v>
      </c>
      <c r="Q129" s="25"/>
      <c r="R129" s="2"/>
      <c r="T129" s="37"/>
      <c r="U129" s="31"/>
      <c r="V129" s="31"/>
      <c r="W129" s="31"/>
      <c r="X129" s="31"/>
      <c r="Y129" s="31"/>
      <c r="Z129" s="31"/>
      <c r="AA129" s="31"/>
      <c r="AB129" s="31"/>
    </row>
    <row r="130" spans="1:28" ht="12.75" customHeight="1" x14ac:dyDescent="0.3">
      <c r="A130" s="28" t="s">
        <v>48</v>
      </c>
      <c r="J130" s="1">
        <v>1</v>
      </c>
      <c r="K130" s="144"/>
      <c r="L130" s="2"/>
      <c r="M130" s="2"/>
      <c r="O130" s="2"/>
      <c r="P130" s="21">
        <v>1</v>
      </c>
      <c r="Q130" s="25"/>
      <c r="R130" s="2"/>
      <c r="T130" s="37"/>
      <c r="U130" s="31"/>
      <c r="V130" s="31"/>
      <c r="W130" s="31"/>
      <c r="X130" s="31"/>
      <c r="Y130" s="31"/>
      <c r="Z130" s="31"/>
      <c r="AA130" s="31"/>
      <c r="AB130" s="31"/>
    </row>
    <row r="131" spans="1:28" ht="12.75" customHeight="1" x14ac:dyDescent="0.2">
      <c r="K131" s="89">
        <f>SUM(K126:K127)</f>
        <v>32</v>
      </c>
      <c r="L131" s="2">
        <f>K126/B118</f>
        <v>0.35616438356164382</v>
      </c>
      <c r="M131" s="2">
        <f>K131/B118</f>
        <v>0.43835616438356162</v>
      </c>
      <c r="N131" s="2">
        <f>M131-L131</f>
        <v>8.2191780821917804E-2</v>
      </c>
      <c r="O131" s="2"/>
    </row>
    <row r="132" spans="1:28" ht="12.75" customHeight="1" x14ac:dyDescent="0.3">
      <c r="A132" s="3" t="s">
        <v>49</v>
      </c>
      <c r="L132" s="2"/>
      <c r="M132" s="2"/>
      <c r="O132" s="2"/>
    </row>
    <row r="133" spans="1:28" ht="25.5" customHeight="1" x14ac:dyDescent="0.2">
      <c r="B133" s="175" t="s">
        <v>1</v>
      </c>
      <c r="C133" s="176"/>
      <c r="D133" s="176"/>
      <c r="E133" s="176"/>
      <c r="F133" s="176"/>
      <c r="G133" s="176"/>
      <c r="H133" s="176"/>
      <c r="I133" s="176"/>
      <c r="J133" s="176"/>
      <c r="L133" s="4" t="s">
        <v>2</v>
      </c>
      <c r="M133" s="4" t="s">
        <v>3</v>
      </c>
      <c r="N133" s="5" t="s">
        <v>4</v>
      </c>
      <c r="O133" s="4" t="s">
        <v>5</v>
      </c>
      <c r="P133" s="6" t="s">
        <v>6</v>
      </c>
      <c r="Q133" s="6" t="s">
        <v>7</v>
      </c>
      <c r="R133" s="7" t="s">
        <v>8</v>
      </c>
    </row>
    <row r="134" spans="1:28" ht="12.75" customHeight="1" x14ac:dyDescent="0.2">
      <c r="A134" s="9" t="s">
        <v>9</v>
      </c>
      <c r="B134" s="10">
        <v>1</v>
      </c>
      <c r="C134" s="10">
        <v>2</v>
      </c>
      <c r="D134" s="10">
        <v>3</v>
      </c>
      <c r="E134" s="10">
        <v>4</v>
      </c>
      <c r="F134" s="10">
        <v>5</v>
      </c>
      <c r="G134" s="10">
        <v>6</v>
      </c>
      <c r="H134" s="10">
        <v>7</v>
      </c>
      <c r="I134" s="10">
        <v>8</v>
      </c>
      <c r="J134" s="10">
        <v>9</v>
      </c>
      <c r="K134" s="142" t="s">
        <v>10</v>
      </c>
      <c r="L134" s="12"/>
      <c r="M134" s="12"/>
      <c r="N134" s="13"/>
      <c r="O134" s="14"/>
      <c r="P134" s="15"/>
      <c r="Q134" s="15"/>
      <c r="R134" s="2"/>
    </row>
    <row r="135" spans="1:28" ht="12.75" customHeight="1" x14ac:dyDescent="0.2">
      <c r="A135" s="28" t="s">
        <v>24</v>
      </c>
      <c r="B135" s="19">
        <v>30</v>
      </c>
      <c r="C135" s="19"/>
      <c r="D135" s="19"/>
      <c r="E135" s="19"/>
      <c r="F135" s="19"/>
      <c r="G135" s="19"/>
      <c r="H135" s="19"/>
      <c r="I135" s="19"/>
      <c r="J135" s="19"/>
      <c r="K135" s="144"/>
      <c r="L135" s="12"/>
      <c r="M135" s="12"/>
      <c r="N135" s="13"/>
      <c r="O135" s="14"/>
      <c r="P135" s="21">
        <f>B135</f>
        <v>30</v>
      </c>
      <c r="Q135" s="15"/>
      <c r="R135" s="2"/>
    </row>
    <row r="136" spans="1:28" ht="12.75" customHeight="1" x14ac:dyDescent="0.2">
      <c r="A136" s="28" t="s">
        <v>25</v>
      </c>
      <c r="C136" s="1">
        <v>16</v>
      </c>
      <c r="K136" s="144"/>
      <c r="L136" s="2"/>
      <c r="M136" s="2"/>
      <c r="O136" s="2">
        <f>C136/B135</f>
        <v>0.53333333333333333</v>
      </c>
      <c r="P136" s="21">
        <v>17</v>
      </c>
      <c r="Q136" s="25">
        <f t="shared" ref="Q136:Q143" si="20">P136/P135</f>
        <v>0.56666666666666665</v>
      </c>
      <c r="R136" s="2">
        <f t="shared" ref="R136:R143" si="21">100%-Q136</f>
        <v>0.43333333333333335</v>
      </c>
    </row>
    <row r="137" spans="1:28" ht="12.75" customHeight="1" x14ac:dyDescent="0.2">
      <c r="A137" s="28" t="s">
        <v>26</v>
      </c>
      <c r="D137" s="1">
        <v>13</v>
      </c>
      <c r="K137" s="144"/>
      <c r="L137" s="2"/>
      <c r="M137" s="2"/>
      <c r="O137" s="2">
        <f>D137/C136</f>
        <v>0.8125</v>
      </c>
      <c r="P137" s="21">
        <v>17</v>
      </c>
      <c r="Q137" s="25">
        <f t="shared" si="20"/>
        <v>1</v>
      </c>
      <c r="R137" s="2">
        <f t="shared" si="21"/>
        <v>0</v>
      </c>
    </row>
    <row r="138" spans="1:28" ht="12.75" customHeight="1" x14ac:dyDescent="0.2">
      <c r="A138" s="28" t="s">
        <v>27</v>
      </c>
      <c r="E138" s="1">
        <v>13</v>
      </c>
      <c r="K138" s="144"/>
      <c r="L138" s="2"/>
      <c r="M138" s="2"/>
      <c r="O138" s="2">
        <f>E138/D137</f>
        <v>1</v>
      </c>
      <c r="P138" s="21">
        <v>13</v>
      </c>
      <c r="Q138" s="25">
        <f t="shared" si="20"/>
        <v>0.76470588235294112</v>
      </c>
      <c r="R138" s="2">
        <f t="shared" si="21"/>
        <v>0.23529411764705888</v>
      </c>
    </row>
    <row r="139" spans="1:28" ht="12.75" customHeight="1" x14ac:dyDescent="0.2">
      <c r="A139" s="28" t="s">
        <v>28</v>
      </c>
      <c r="F139" s="1">
        <v>13</v>
      </c>
      <c r="K139" s="144"/>
      <c r="L139" s="2"/>
      <c r="M139" s="2"/>
      <c r="O139" s="2">
        <f>F139/E138</f>
        <v>1</v>
      </c>
      <c r="P139" s="21">
        <v>14</v>
      </c>
      <c r="Q139" s="25">
        <f t="shared" si="20"/>
        <v>1.0769230769230769</v>
      </c>
      <c r="R139" s="2">
        <f t="shared" si="21"/>
        <v>-7.6923076923076872E-2</v>
      </c>
    </row>
    <row r="140" spans="1:28" ht="12.75" customHeight="1" x14ac:dyDescent="0.2">
      <c r="A140" s="28" t="s">
        <v>29</v>
      </c>
      <c r="G140" s="1">
        <v>13</v>
      </c>
      <c r="K140" s="144"/>
      <c r="L140" s="2"/>
      <c r="M140" s="2"/>
      <c r="O140" s="2">
        <f>G140/F139</f>
        <v>1</v>
      </c>
      <c r="P140" s="21">
        <v>14</v>
      </c>
      <c r="Q140" s="25">
        <f t="shared" si="20"/>
        <v>1</v>
      </c>
      <c r="R140" s="2">
        <f t="shared" si="21"/>
        <v>0</v>
      </c>
    </row>
    <row r="141" spans="1:28" ht="12.75" customHeight="1" x14ac:dyDescent="0.2">
      <c r="A141" s="28" t="s">
        <v>35</v>
      </c>
      <c r="H141" s="1">
        <v>13</v>
      </c>
      <c r="K141" s="144"/>
      <c r="L141" s="2"/>
      <c r="M141" s="2"/>
      <c r="O141" s="2">
        <f>H141/G140</f>
        <v>1</v>
      </c>
      <c r="P141" s="21">
        <v>14</v>
      </c>
      <c r="Q141" s="25">
        <f t="shared" si="20"/>
        <v>1</v>
      </c>
      <c r="R141" s="2">
        <f t="shared" si="21"/>
        <v>0</v>
      </c>
    </row>
    <row r="142" spans="1:28" ht="12.75" customHeight="1" x14ac:dyDescent="0.2">
      <c r="A142" s="28" t="s">
        <v>36</v>
      </c>
      <c r="I142" s="1">
        <v>13</v>
      </c>
      <c r="K142" s="144"/>
      <c r="L142" s="2"/>
      <c r="M142" s="2"/>
      <c r="O142" s="2">
        <f>I142/H141</f>
        <v>1</v>
      </c>
      <c r="P142" s="21">
        <v>17</v>
      </c>
      <c r="Q142" s="25">
        <f t="shared" si="20"/>
        <v>1.2142857142857142</v>
      </c>
      <c r="R142" s="2">
        <f t="shared" si="21"/>
        <v>-0.21428571428571419</v>
      </c>
    </row>
    <row r="143" spans="1:28" ht="12.75" customHeight="1" x14ac:dyDescent="0.2">
      <c r="A143" s="28" t="s">
        <v>45</v>
      </c>
      <c r="J143" s="1">
        <v>12</v>
      </c>
      <c r="K143" s="144">
        <v>12</v>
      </c>
      <c r="L143" s="2"/>
      <c r="M143" s="2"/>
      <c r="O143" s="2">
        <f>J143/I142</f>
        <v>0.92307692307692313</v>
      </c>
      <c r="P143" s="21">
        <v>16</v>
      </c>
      <c r="Q143" s="25">
        <f t="shared" si="20"/>
        <v>0.94117647058823528</v>
      </c>
      <c r="R143" s="2">
        <f t="shared" si="21"/>
        <v>5.8823529411764719E-2</v>
      </c>
    </row>
    <row r="144" spans="1:28" ht="12.75" customHeight="1" x14ac:dyDescent="0.2">
      <c r="A144" s="28" t="s">
        <v>46</v>
      </c>
      <c r="J144" s="1">
        <v>1</v>
      </c>
      <c r="K144" s="144">
        <v>1</v>
      </c>
      <c r="L144" s="2"/>
      <c r="M144" s="2"/>
      <c r="O144" s="2"/>
      <c r="P144" s="21">
        <v>1</v>
      </c>
      <c r="Q144" s="25"/>
      <c r="R144" s="2"/>
    </row>
    <row r="145" spans="1:18" ht="12.75" customHeight="1" x14ac:dyDescent="0.2">
      <c r="A145" s="28" t="s">
        <v>47</v>
      </c>
      <c r="K145" s="144"/>
      <c r="L145" s="2"/>
      <c r="M145" s="2"/>
      <c r="O145" s="2"/>
      <c r="P145" s="21"/>
      <c r="Q145" s="25"/>
      <c r="R145" s="2"/>
    </row>
    <row r="146" spans="1:18" ht="12.75" customHeight="1" x14ac:dyDescent="0.2">
      <c r="A146" s="28" t="s">
        <v>48</v>
      </c>
      <c r="K146" s="144"/>
      <c r="L146" s="2"/>
      <c r="M146" s="2"/>
      <c r="O146" s="2"/>
      <c r="P146" s="21"/>
      <c r="Q146" s="25"/>
      <c r="R146" s="2"/>
    </row>
    <row r="147" spans="1:18" ht="12.75" customHeight="1" x14ac:dyDescent="0.2">
      <c r="A147" s="28"/>
      <c r="K147" s="144"/>
      <c r="L147" s="2"/>
      <c r="M147" s="2"/>
      <c r="O147" s="2"/>
      <c r="P147" s="21"/>
      <c r="Q147" s="25"/>
      <c r="R147" s="2"/>
    </row>
    <row r="148" spans="1:18" ht="12.75" customHeight="1" x14ac:dyDescent="0.2">
      <c r="K148" s="89">
        <f>SUM(K143:K144)</f>
        <v>13</v>
      </c>
      <c r="L148" s="2">
        <f>K143/B135</f>
        <v>0.4</v>
      </c>
      <c r="M148" s="2">
        <f>K148/B135</f>
        <v>0.43333333333333335</v>
      </c>
      <c r="N148" s="2">
        <f>M148-L148</f>
        <v>3.3333333333333326E-2</v>
      </c>
      <c r="O148" s="2"/>
    </row>
    <row r="149" spans="1:18" ht="12.75" customHeight="1" x14ac:dyDescent="0.3">
      <c r="A149" s="3" t="s">
        <v>50</v>
      </c>
      <c r="L149" s="2"/>
      <c r="M149" s="2"/>
      <c r="O149" s="2"/>
    </row>
    <row r="150" spans="1:18" ht="25.5" customHeight="1" x14ac:dyDescent="0.2">
      <c r="B150" s="175" t="s">
        <v>1</v>
      </c>
      <c r="C150" s="176"/>
      <c r="D150" s="176"/>
      <c r="E150" s="176"/>
      <c r="F150" s="176"/>
      <c r="G150" s="176"/>
      <c r="H150" s="176"/>
      <c r="I150" s="176"/>
      <c r="J150" s="176"/>
      <c r="L150" s="4" t="s">
        <v>2</v>
      </c>
      <c r="M150" s="4" t="s">
        <v>3</v>
      </c>
      <c r="N150" s="5" t="s">
        <v>4</v>
      </c>
      <c r="O150" s="4" t="s">
        <v>5</v>
      </c>
      <c r="P150" s="6" t="s">
        <v>6</v>
      </c>
      <c r="Q150" s="6" t="s">
        <v>7</v>
      </c>
      <c r="R150" s="7" t="s">
        <v>8</v>
      </c>
    </row>
    <row r="151" spans="1:18" ht="12.75" customHeight="1" x14ac:dyDescent="0.2">
      <c r="A151" s="9" t="s">
        <v>9</v>
      </c>
      <c r="B151" s="10">
        <v>1</v>
      </c>
      <c r="C151" s="10">
        <v>2</v>
      </c>
      <c r="D151" s="10">
        <v>3</v>
      </c>
      <c r="E151" s="10">
        <v>4</v>
      </c>
      <c r="F151" s="10">
        <v>5</v>
      </c>
      <c r="G151" s="10">
        <v>6</v>
      </c>
      <c r="H151" s="10">
        <v>7</v>
      </c>
      <c r="I151" s="10">
        <v>8</v>
      </c>
      <c r="J151" s="10">
        <v>9</v>
      </c>
      <c r="K151" s="142" t="s">
        <v>10</v>
      </c>
      <c r="L151" s="12"/>
      <c r="M151" s="12"/>
      <c r="N151" s="13"/>
      <c r="O151" s="14"/>
      <c r="P151" s="15"/>
      <c r="Q151" s="15"/>
      <c r="R151" s="2"/>
    </row>
    <row r="152" spans="1:18" ht="12.75" customHeight="1" x14ac:dyDescent="0.2">
      <c r="A152" s="28" t="s">
        <v>25</v>
      </c>
      <c r="B152" s="19">
        <v>40</v>
      </c>
      <c r="C152" s="19"/>
      <c r="D152" s="19"/>
      <c r="E152" s="19"/>
      <c r="F152" s="19"/>
      <c r="G152" s="19"/>
      <c r="H152" s="19"/>
      <c r="I152" s="19"/>
      <c r="J152" s="19"/>
      <c r="K152" s="144"/>
      <c r="L152" s="12"/>
      <c r="M152" s="12"/>
      <c r="N152" s="13"/>
      <c r="O152" s="14"/>
      <c r="P152" s="21">
        <f>B152</f>
        <v>40</v>
      </c>
      <c r="Q152" s="15"/>
      <c r="R152" s="2"/>
    </row>
    <row r="153" spans="1:18" ht="12.75" customHeight="1" x14ac:dyDescent="0.2">
      <c r="A153" s="28" t="s">
        <v>26</v>
      </c>
      <c r="C153" s="1">
        <v>34</v>
      </c>
      <c r="K153" s="144"/>
      <c r="L153" s="2"/>
      <c r="M153" s="2"/>
      <c r="O153" s="14">
        <f>C153/B152</f>
        <v>0.85</v>
      </c>
      <c r="P153" s="24">
        <v>34</v>
      </c>
      <c r="Q153" s="25">
        <f t="shared" ref="Q153:Q160" si="22">P153/P152</f>
        <v>0.85</v>
      </c>
      <c r="R153" s="2">
        <f t="shared" ref="R153:R160" si="23">100%-Q153</f>
        <v>0.15000000000000002</v>
      </c>
    </row>
    <row r="154" spans="1:18" ht="12.75" customHeight="1" x14ac:dyDescent="0.2">
      <c r="A154" s="28" t="s">
        <v>27</v>
      </c>
      <c r="D154" s="1">
        <v>28</v>
      </c>
      <c r="K154" s="144"/>
      <c r="L154" s="2"/>
      <c r="M154" s="2"/>
      <c r="O154" s="2">
        <f>D154/C153</f>
        <v>0.82352941176470584</v>
      </c>
      <c r="P154" s="24">
        <v>30</v>
      </c>
      <c r="Q154" s="25">
        <f t="shared" si="22"/>
        <v>0.88235294117647056</v>
      </c>
      <c r="R154" s="2">
        <f t="shared" si="23"/>
        <v>0.11764705882352944</v>
      </c>
    </row>
    <row r="155" spans="1:18" ht="12.75" customHeight="1" x14ac:dyDescent="0.2">
      <c r="A155" s="28" t="s">
        <v>28</v>
      </c>
      <c r="E155" s="1">
        <v>27</v>
      </c>
      <c r="K155" s="144"/>
      <c r="L155" s="2"/>
      <c r="M155" s="2"/>
      <c r="O155" s="2">
        <f>E155/D154</f>
        <v>0.9642857142857143</v>
      </c>
      <c r="P155" s="24">
        <v>30</v>
      </c>
      <c r="Q155" s="25">
        <f t="shared" si="22"/>
        <v>1</v>
      </c>
      <c r="R155" s="2">
        <f t="shared" si="23"/>
        <v>0</v>
      </c>
    </row>
    <row r="156" spans="1:18" ht="12.75" customHeight="1" x14ac:dyDescent="0.2">
      <c r="A156" s="28" t="s">
        <v>29</v>
      </c>
      <c r="F156" s="1">
        <v>26</v>
      </c>
      <c r="K156" s="144"/>
      <c r="L156" s="2"/>
      <c r="M156" s="2"/>
      <c r="O156" s="2">
        <f>F156/E155</f>
        <v>0.96296296296296291</v>
      </c>
      <c r="P156" s="24">
        <v>31</v>
      </c>
      <c r="Q156" s="25">
        <f t="shared" si="22"/>
        <v>1.0333333333333334</v>
      </c>
      <c r="R156" s="2">
        <f t="shared" si="23"/>
        <v>-3.3333333333333437E-2</v>
      </c>
    </row>
    <row r="157" spans="1:18" ht="12.75" customHeight="1" x14ac:dyDescent="0.2">
      <c r="A157" s="28" t="s">
        <v>35</v>
      </c>
      <c r="G157" s="1">
        <v>26</v>
      </c>
      <c r="K157" s="144"/>
      <c r="L157" s="2"/>
      <c r="M157" s="2"/>
      <c r="O157" s="2">
        <f>G157/F156</f>
        <v>1</v>
      </c>
      <c r="P157" s="24">
        <v>30</v>
      </c>
      <c r="Q157" s="25">
        <f t="shared" si="22"/>
        <v>0.967741935483871</v>
      </c>
      <c r="R157" s="2">
        <f t="shared" si="23"/>
        <v>3.2258064516129004E-2</v>
      </c>
    </row>
    <row r="158" spans="1:18" ht="12.75" customHeight="1" x14ac:dyDescent="0.2">
      <c r="A158" s="28" t="s">
        <v>36</v>
      </c>
      <c r="H158" s="1">
        <v>24</v>
      </c>
      <c r="K158" s="144"/>
      <c r="L158" s="2"/>
      <c r="M158" s="2"/>
      <c r="O158" s="2">
        <f>H158/G157</f>
        <v>0.92307692307692313</v>
      </c>
      <c r="P158" s="24">
        <v>30</v>
      </c>
      <c r="Q158" s="25">
        <f t="shared" si="22"/>
        <v>1</v>
      </c>
      <c r="R158" s="2">
        <f t="shared" si="23"/>
        <v>0</v>
      </c>
    </row>
    <row r="159" spans="1:18" ht="12.75" customHeight="1" x14ac:dyDescent="0.2">
      <c r="A159" s="28" t="s">
        <v>45</v>
      </c>
      <c r="I159" s="1">
        <v>24</v>
      </c>
      <c r="K159" s="144"/>
      <c r="L159" s="2"/>
      <c r="M159" s="2"/>
      <c r="O159" s="2">
        <f>I159/H158</f>
        <v>1</v>
      </c>
      <c r="P159" s="24">
        <v>30</v>
      </c>
      <c r="Q159" s="25">
        <f t="shared" si="22"/>
        <v>1</v>
      </c>
      <c r="R159" s="2">
        <f t="shared" si="23"/>
        <v>0</v>
      </c>
    </row>
    <row r="160" spans="1:18" ht="12.75" customHeight="1" x14ac:dyDescent="0.2">
      <c r="A160" s="28" t="s">
        <v>46</v>
      </c>
      <c r="J160" s="1">
        <v>24</v>
      </c>
      <c r="K160" s="144">
        <v>22</v>
      </c>
      <c r="L160" s="2"/>
      <c r="M160" s="2"/>
      <c r="O160" s="2">
        <f>J160/I159</f>
        <v>1</v>
      </c>
      <c r="P160" s="24">
        <v>30</v>
      </c>
      <c r="Q160" s="25">
        <f t="shared" si="22"/>
        <v>1</v>
      </c>
      <c r="R160" s="2">
        <f t="shared" si="23"/>
        <v>0</v>
      </c>
    </row>
    <row r="161" spans="1:18" ht="12.75" customHeight="1" x14ac:dyDescent="0.2">
      <c r="A161" s="28" t="s">
        <v>47</v>
      </c>
      <c r="J161" s="1">
        <v>2</v>
      </c>
      <c r="K161" s="144">
        <v>2</v>
      </c>
      <c r="L161" s="2"/>
      <c r="M161" s="2"/>
      <c r="O161" s="2"/>
      <c r="P161" s="24">
        <v>8</v>
      </c>
      <c r="Q161" s="25"/>
      <c r="R161" s="2"/>
    </row>
    <row r="162" spans="1:18" ht="12.75" customHeight="1" x14ac:dyDescent="0.2">
      <c r="A162" s="28" t="s">
        <v>48</v>
      </c>
      <c r="J162" s="1">
        <v>3</v>
      </c>
      <c r="K162" s="144">
        <v>1</v>
      </c>
      <c r="L162" s="2"/>
      <c r="M162" s="2"/>
      <c r="O162" s="2"/>
      <c r="P162" s="24">
        <v>4</v>
      </c>
      <c r="Q162" s="25"/>
      <c r="R162" s="2"/>
    </row>
    <row r="163" spans="1:18" ht="12.75" customHeight="1" x14ac:dyDescent="0.2">
      <c r="A163" s="28" t="s">
        <v>51</v>
      </c>
      <c r="J163" s="1">
        <v>2</v>
      </c>
      <c r="K163" s="144"/>
      <c r="L163" s="2"/>
      <c r="M163" s="2"/>
      <c r="O163" s="2"/>
      <c r="P163" s="24">
        <v>2</v>
      </c>
      <c r="Q163" s="25"/>
      <c r="R163" s="2"/>
    </row>
    <row r="164" spans="1:18" ht="12.75" customHeight="1" x14ac:dyDescent="0.2">
      <c r="K164" s="89">
        <f>SUM(K160:K162)</f>
        <v>25</v>
      </c>
      <c r="L164" s="2">
        <f>K160/B152</f>
        <v>0.55000000000000004</v>
      </c>
      <c r="M164" s="2">
        <f>K164/B152</f>
        <v>0.625</v>
      </c>
      <c r="N164" s="2">
        <f>M164-L164</f>
        <v>7.4999999999999956E-2</v>
      </c>
      <c r="O164" s="2"/>
    </row>
    <row r="165" spans="1:18" ht="12.75" customHeight="1" x14ac:dyDescent="0.3">
      <c r="A165" s="3" t="s">
        <v>52</v>
      </c>
      <c r="L165" s="2"/>
      <c r="M165" s="2"/>
      <c r="O165" s="2"/>
    </row>
    <row r="166" spans="1:18" ht="25.5" customHeight="1" x14ac:dyDescent="0.2">
      <c r="B166" s="175" t="s">
        <v>1</v>
      </c>
      <c r="C166" s="176"/>
      <c r="D166" s="176"/>
      <c r="E166" s="176"/>
      <c r="F166" s="176"/>
      <c r="G166" s="176"/>
      <c r="H166" s="176"/>
      <c r="I166" s="176"/>
      <c r="J166" s="176"/>
      <c r="L166" s="4" t="s">
        <v>2</v>
      </c>
      <c r="M166" s="4" t="s">
        <v>3</v>
      </c>
      <c r="N166" s="5" t="s">
        <v>4</v>
      </c>
      <c r="O166" s="4" t="s">
        <v>5</v>
      </c>
      <c r="P166" s="6" t="s">
        <v>6</v>
      </c>
      <c r="Q166" s="6" t="s">
        <v>7</v>
      </c>
      <c r="R166" s="7" t="s">
        <v>8</v>
      </c>
    </row>
    <row r="167" spans="1:18" ht="12.75" customHeight="1" x14ac:dyDescent="0.2">
      <c r="A167" s="9" t="s">
        <v>9</v>
      </c>
      <c r="B167" s="10">
        <v>1</v>
      </c>
      <c r="C167" s="10">
        <v>2</v>
      </c>
      <c r="D167" s="10">
        <v>3</v>
      </c>
      <c r="E167" s="10">
        <v>4</v>
      </c>
      <c r="F167" s="10">
        <v>5</v>
      </c>
      <c r="G167" s="10">
        <v>6</v>
      </c>
      <c r="H167" s="10">
        <v>7</v>
      </c>
      <c r="I167" s="10">
        <v>8</v>
      </c>
      <c r="J167" s="10">
        <v>9</v>
      </c>
      <c r="K167" s="142" t="s">
        <v>10</v>
      </c>
      <c r="L167" s="12"/>
      <c r="M167" s="12"/>
      <c r="N167" s="13"/>
      <c r="O167" s="14"/>
      <c r="P167" s="15"/>
      <c r="Q167" s="15"/>
      <c r="R167" s="2"/>
    </row>
    <row r="168" spans="1:18" ht="12.75" customHeight="1" x14ac:dyDescent="0.2">
      <c r="A168" s="28" t="s">
        <v>26</v>
      </c>
      <c r="B168" s="19">
        <v>13</v>
      </c>
      <c r="C168" s="19"/>
      <c r="D168" s="19"/>
      <c r="E168" s="19"/>
      <c r="F168" s="19"/>
      <c r="G168" s="19"/>
      <c r="H168" s="19"/>
      <c r="I168" s="19"/>
      <c r="J168" s="19"/>
      <c r="K168" s="144"/>
      <c r="L168" s="12"/>
      <c r="M168" s="12"/>
      <c r="N168" s="13"/>
      <c r="O168" s="14"/>
      <c r="P168" s="21">
        <f>B168</f>
        <v>13</v>
      </c>
      <c r="Q168" s="15"/>
      <c r="R168" s="2"/>
    </row>
    <row r="169" spans="1:18" ht="12.75" customHeight="1" x14ac:dyDescent="0.2">
      <c r="A169" s="28" t="s">
        <v>27</v>
      </c>
      <c r="C169" s="1">
        <v>11</v>
      </c>
      <c r="K169" s="144"/>
      <c r="L169" s="2"/>
      <c r="M169" s="2"/>
      <c r="O169" s="14">
        <f>C169/B168</f>
        <v>0.84615384615384615</v>
      </c>
      <c r="P169" s="24">
        <v>13</v>
      </c>
      <c r="Q169" s="25">
        <f t="shared" ref="Q169:Q176" si="24">P169/P168</f>
        <v>1</v>
      </c>
      <c r="R169" s="2">
        <f t="shared" ref="R169:R176" si="25">100%-Q169</f>
        <v>0</v>
      </c>
    </row>
    <row r="170" spans="1:18" ht="12.75" customHeight="1" x14ac:dyDescent="0.2">
      <c r="A170" s="28" t="s">
        <v>28</v>
      </c>
      <c r="D170" s="1">
        <v>8</v>
      </c>
      <c r="K170" s="144"/>
      <c r="L170" s="2"/>
      <c r="M170" s="2"/>
      <c r="O170" s="2">
        <f>D170/C169</f>
        <v>0.72727272727272729</v>
      </c>
      <c r="P170" s="24">
        <v>13</v>
      </c>
      <c r="Q170" s="25">
        <f t="shared" si="24"/>
        <v>1</v>
      </c>
      <c r="R170" s="2">
        <f t="shared" si="25"/>
        <v>0</v>
      </c>
    </row>
    <row r="171" spans="1:18" ht="12.75" customHeight="1" x14ac:dyDescent="0.2">
      <c r="A171" s="28" t="s">
        <v>29</v>
      </c>
      <c r="E171" s="1">
        <v>8</v>
      </c>
      <c r="K171" s="144"/>
      <c r="L171" s="2"/>
      <c r="M171" s="2"/>
      <c r="O171" s="2">
        <f>E171/D170</f>
        <v>1</v>
      </c>
      <c r="P171" s="24">
        <v>13</v>
      </c>
      <c r="Q171" s="25">
        <f t="shared" si="24"/>
        <v>1</v>
      </c>
      <c r="R171" s="2">
        <f t="shared" si="25"/>
        <v>0</v>
      </c>
    </row>
    <row r="172" spans="1:18" ht="12.75" customHeight="1" x14ac:dyDescent="0.2">
      <c r="A172" s="28" t="s">
        <v>35</v>
      </c>
      <c r="F172" s="1">
        <v>8</v>
      </c>
      <c r="K172" s="144"/>
      <c r="L172" s="2"/>
      <c r="M172" s="2"/>
      <c r="O172" s="2">
        <f>F172/E171</f>
        <v>1</v>
      </c>
      <c r="P172" s="24">
        <v>8</v>
      </c>
      <c r="Q172" s="25">
        <f t="shared" si="24"/>
        <v>0.61538461538461542</v>
      </c>
      <c r="R172" s="2">
        <f t="shared" si="25"/>
        <v>0.38461538461538458</v>
      </c>
    </row>
    <row r="173" spans="1:18" ht="12.75" customHeight="1" x14ac:dyDescent="0.2">
      <c r="A173" s="28" t="s">
        <v>36</v>
      </c>
      <c r="G173" s="1">
        <v>8</v>
      </c>
      <c r="K173" s="144"/>
      <c r="L173" s="2"/>
      <c r="M173" s="2"/>
      <c r="O173" s="2">
        <f>G173/F172</f>
        <v>1</v>
      </c>
      <c r="P173" s="24">
        <v>12</v>
      </c>
      <c r="Q173" s="25">
        <f t="shared" si="24"/>
        <v>1.5</v>
      </c>
      <c r="R173" s="2">
        <f t="shared" si="25"/>
        <v>-0.5</v>
      </c>
    </row>
    <row r="174" spans="1:18" ht="12.75" customHeight="1" x14ac:dyDescent="0.2">
      <c r="A174" s="28" t="s">
        <v>45</v>
      </c>
      <c r="H174" s="1">
        <v>8</v>
      </c>
      <c r="K174" s="144"/>
      <c r="L174" s="2"/>
      <c r="M174" s="2"/>
      <c r="O174" s="2">
        <f>H174/G173</f>
        <v>1</v>
      </c>
      <c r="P174" s="24">
        <v>12</v>
      </c>
      <c r="Q174" s="25">
        <f t="shared" si="24"/>
        <v>1</v>
      </c>
      <c r="R174" s="2">
        <f t="shared" si="25"/>
        <v>0</v>
      </c>
    </row>
    <row r="175" spans="1:18" ht="12.75" customHeight="1" x14ac:dyDescent="0.2">
      <c r="A175" s="28" t="s">
        <v>46</v>
      </c>
      <c r="I175" s="1">
        <v>8</v>
      </c>
      <c r="K175" s="144"/>
      <c r="L175" s="2"/>
      <c r="M175" s="2"/>
      <c r="O175" s="2">
        <f>I175/H174</f>
        <v>1</v>
      </c>
      <c r="P175" s="24">
        <v>16</v>
      </c>
      <c r="Q175" s="25">
        <f t="shared" si="24"/>
        <v>1.3333333333333333</v>
      </c>
      <c r="R175" s="2">
        <f t="shared" si="25"/>
        <v>-0.33333333333333326</v>
      </c>
    </row>
    <row r="176" spans="1:18" ht="12.75" customHeight="1" x14ac:dyDescent="0.2">
      <c r="A176" s="28" t="s">
        <v>47</v>
      </c>
      <c r="J176" s="1">
        <v>8</v>
      </c>
      <c r="K176" s="144">
        <v>8</v>
      </c>
      <c r="L176" s="2"/>
      <c r="M176" s="2"/>
      <c r="O176" s="2">
        <f>J176/I175</f>
        <v>1</v>
      </c>
      <c r="P176" s="24">
        <v>13</v>
      </c>
      <c r="Q176" s="25">
        <f t="shared" si="24"/>
        <v>0.8125</v>
      </c>
      <c r="R176" s="2">
        <f t="shared" si="25"/>
        <v>0.1875</v>
      </c>
    </row>
    <row r="177" spans="1:18" ht="12.75" customHeight="1" x14ac:dyDescent="0.2">
      <c r="A177" s="28" t="s">
        <v>48</v>
      </c>
      <c r="J177" s="1">
        <v>1</v>
      </c>
      <c r="K177" s="144"/>
      <c r="L177" s="2"/>
      <c r="M177" s="2"/>
      <c r="O177" s="2"/>
      <c r="P177" s="24">
        <v>1</v>
      </c>
      <c r="Q177" s="25"/>
      <c r="R177" s="2"/>
    </row>
    <row r="178" spans="1:18" ht="12.75" customHeight="1" x14ac:dyDescent="0.2">
      <c r="A178" s="28" t="s">
        <v>51</v>
      </c>
      <c r="J178" s="1">
        <v>1</v>
      </c>
      <c r="K178" s="144"/>
      <c r="L178" s="2"/>
      <c r="M178" s="2"/>
      <c r="O178" s="2"/>
      <c r="P178" s="24">
        <v>1</v>
      </c>
      <c r="Q178" s="25"/>
      <c r="R178" s="2"/>
    </row>
    <row r="179" spans="1:18" ht="12.75" customHeight="1" x14ac:dyDescent="0.2">
      <c r="A179" s="28" t="s">
        <v>53</v>
      </c>
      <c r="J179" s="1">
        <v>1</v>
      </c>
      <c r="K179" s="144"/>
      <c r="L179" s="2"/>
      <c r="M179" s="2"/>
      <c r="O179" s="2"/>
      <c r="P179" s="24">
        <v>1</v>
      </c>
      <c r="Q179" s="25"/>
      <c r="R179" s="2"/>
    </row>
    <row r="180" spans="1:18" ht="12.75" customHeight="1" x14ac:dyDescent="0.2">
      <c r="K180" s="89">
        <f>SUM(K176)</f>
        <v>8</v>
      </c>
      <c r="L180" s="2">
        <f>K176/B168</f>
        <v>0.61538461538461542</v>
      </c>
      <c r="M180" s="2">
        <f>K180/B168</f>
        <v>0.61538461538461542</v>
      </c>
      <c r="N180" s="2">
        <f>M180-L180</f>
        <v>0</v>
      </c>
      <c r="O180" s="2"/>
    </row>
    <row r="181" spans="1:18" ht="12.75" customHeight="1" x14ac:dyDescent="0.3">
      <c r="A181" s="3" t="s">
        <v>54</v>
      </c>
      <c r="L181" s="2"/>
      <c r="M181" s="2"/>
      <c r="O181" s="2"/>
    </row>
    <row r="182" spans="1:18" ht="25.5" customHeight="1" x14ac:dyDescent="0.2">
      <c r="B182" s="175" t="s">
        <v>1</v>
      </c>
      <c r="C182" s="176"/>
      <c r="D182" s="176"/>
      <c r="E182" s="176"/>
      <c r="F182" s="176"/>
      <c r="G182" s="176"/>
      <c r="H182" s="176"/>
      <c r="I182" s="176"/>
      <c r="J182" s="176"/>
      <c r="L182" s="4" t="s">
        <v>2</v>
      </c>
      <c r="M182" s="4" t="s">
        <v>3</v>
      </c>
      <c r="N182" s="5" t="s">
        <v>4</v>
      </c>
      <c r="O182" s="4" t="s">
        <v>5</v>
      </c>
      <c r="P182" s="6" t="s">
        <v>6</v>
      </c>
      <c r="Q182" s="6" t="s">
        <v>7</v>
      </c>
      <c r="R182" s="7" t="s">
        <v>8</v>
      </c>
    </row>
    <row r="183" spans="1:18" ht="12.75" customHeight="1" x14ac:dyDescent="0.2">
      <c r="A183" s="9" t="s">
        <v>9</v>
      </c>
      <c r="B183" s="10">
        <v>1</v>
      </c>
      <c r="C183" s="10">
        <v>2</v>
      </c>
      <c r="D183" s="10">
        <v>3</v>
      </c>
      <c r="E183" s="10">
        <v>4</v>
      </c>
      <c r="F183" s="10">
        <v>5</v>
      </c>
      <c r="G183" s="10">
        <v>6</v>
      </c>
      <c r="H183" s="10">
        <v>7</v>
      </c>
      <c r="I183" s="10">
        <v>8</v>
      </c>
      <c r="J183" s="10">
        <v>9</v>
      </c>
      <c r="K183" s="142" t="s">
        <v>10</v>
      </c>
      <c r="L183" s="12"/>
      <c r="M183" s="12"/>
      <c r="N183" s="13"/>
      <c r="O183" s="14"/>
      <c r="P183" s="15"/>
      <c r="Q183" s="15"/>
      <c r="R183" s="2"/>
    </row>
    <row r="184" spans="1:18" ht="12.75" customHeight="1" x14ac:dyDescent="0.2">
      <c r="A184" s="28" t="s">
        <v>27</v>
      </c>
      <c r="B184" s="19">
        <v>45</v>
      </c>
      <c r="C184" s="19"/>
      <c r="D184" s="19"/>
      <c r="E184" s="19"/>
      <c r="F184" s="19"/>
      <c r="G184" s="19"/>
      <c r="H184" s="19"/>
      <c r="I184" s="19"/>
      <c r="J184" s="19"/>
      <c r="K184" s="144"/>
      <c r="L184" s="12"/>
      <c r="M184" s="12"/>
      <c r="N184" s="13"/>
      <c r="O184" s="14"/>
      <c r="P184" s="21">
        <f>B184</f>
        <v>45</v>
      </c>
      <c r="Q184" s="15"/>
      <c r="R184" s="2"/>
    </row>
    <row r="185" spans="1:18" ht="12.75" customHeight="1" x14ac:dyDescent="0.2">
      <c r="A185" s="28" t="s">
        <v>28</v>
      </c>
      <c r="C185" s="1">
        <v>37</v>
      </c>
      <c r="K185" s="144"/>
      <c r="L185" s="2"/>
      <c r="M185" s="2"/>
      <c r="O185" s="14">
        <f>C185/B184</f>
        <v>0.82222222222222219</v>
      </c>
      <c r="P185" s="24">
        <v>38</v>
      </c>
      <c r="Q185" s="25">
        <f t="shared" ref="Q185:Q191" si="26">P185/P184</f>
        <v>0.84444444444444444</v>
      </c>
      <c r="R185" s="2">
        <f t="shared" ref="R185:R191" si="27">100%-Q185</f>
        <v>0.15555555555555556</v>
      </c>
    </row>
    <row r="186" spans="1:18" ht="12.75" customHeight="1" x14ac:dyDescent="0.2">
      <c r="A186" s="28" t="s">
        <v>29</v>
      </c>
      <c r="D186" s="1">
        <v>34</v>
      </c>
      <c r="K186" s="144"/>
      <c r="L186" s="2"/>
      <c r="M186" s="2"/>
      <c r="O186" s="2">
        <f>D186/C185</f>
        <v>0.91891891891891897</v>
      </c>
      <c r="P186" s="24">
        <v>35</v>
      </c>
      <c r="Q186" s="25">
        <f t="shared" si="26"/>
        <v>0.92105263157894735</v>
      </c>
      <c r="R186" s="2">
        <f t="shared" si="27"/>
        <v>7.8947368421052655E-2</v>
      </c>
    </row>
    <row r="187" spans="1:18" ht="12.75" customHeight="1" x14ac:dyDescent="0.2">
      <c r="A187" s="28" t="s">
        <v>35</v>
      </c>
      <c r="E187" s="1">
        <v>31</v>
      </c>
      <c r="K187" s="144"/>
      <c r="L187" s="2"/>
      <c r="M187" s="2"/>
      <c r="O187" s="2">
        <f>E187/D186</f>
        <v>0.91176470588235292</v>
      </c>
      <c r="P187" s="24">
        <v>33</v>
      </c>
      <c r="Q187" s="25">
        <f t="shared" si="26"/>
        <v>0.94285714285714284</v>
      </c>
      <c r="R187" s="2">
        <f t="shared" si="27"/>
        <v>5.7142857142857162E-2</v>
      </c>
    </row>
    <row r="188" spans="1:18" ht="12.75" customHeight="1" x14ac:dyDescent="0.2">
      <c r="A188" s="28" t="s">
        <v>36</v>
      </c>
      <c r="F188" s="1">
        <v>30</v>
      </c>
      <c r="K188" s="144"/>
      <c r="L188" s="2"/>
      <c r="M188" s="2"/>
      <c r="O188" s="2">
        <f>F188/E187</f>
        <v>0.967741935483871</v>
      </c>
      <c r="P188" s="24">
        <v>31</v>
      </c>
      <c r="Q188" s="25">
        <f t="shared" si="26"/>
        <v>0.93939393939393945</v>
      </c>
      <c r="R188" s="2">
        <f t="shared" si="27"/>
        <v>6.0606060606060552E-2</v>
      </c>
    </row>
    <row r="189" spans="1:18" ht="12.75" customHeight="1" x14ac:dyDescent="0.2">
      <c r="A189" s="28" t="s">
        <v>45</v>
      </c>
      <c r="G189" s="1">
        <v>27</v>
      </c>
      <c r="K189" s="144"/>
      <c r="L189" s="2"/>
      <c r="M189" s="2"/>
      <c r="O189" s="2">
        <f>G189/F188</f>
        <v>0.9</v>
      </c>
      <c r="P189" s="24">
        <v>31</v>
      </c>
      <c r="Q189" s="25">
        <f t="shared" si="26"/>
        <v>1</v>
      </c>
      <c r="R189" s="2">
        <f t="shared" si="27"/>
        <v>0</v>
      </c>
    </row>
    <row r="190" spans="1:18" ht="12.75" customHeight="1" x14ac:dyDescent="0.2">
      <c r="A190" s="28" t="s">
        <v>46</v>
      </c>
      <c r="H190" s="1">
        <v>27</v>
      </c>
      <c r="K190" s="144"/>
      <c r="L190" s="2"/>
      <c r="M190" s="2"/>
      <c r="O190" s="2">
        <f>H190/G189</f>
        <v>1</v>
      </c>
      <c r="P190" s="24">
        <v>28</v>
      </c>
      <c r="Q190" s="25">
        <f t="shared" si="26"/>
        <v>0.90322580645161288</v>
      </c>
      <c r="R190" s="2">
        <f t="shared" si="27"/>
        <v>9.6774193548387122E-2</v>
      </c>
    </row>
    <row r="191" spans="1:18" ht="12.75" customHeight="1" x14ac:dyDescent="0.2">
      <c r="A191" s="28" t="s">
        <v>47</v>
      </c>
      <c r="I191" s="1">
        <v>27</v>
      </c>
      <c r="K191" s="144"/>
      <c r="L191" s="2"/>
      <c r="M191" s="2"/>
      <c r="O191" s="2">
        <f>I191/H190</f>
        <v>1</v>
      </c>
      <c r="P191" s="24">
        <v>28</v>
      </c>
      <c r="Q191" s="25">
        <f t="shared" si="26"/>
        <v>1</v>
      </c>
      <c r="R191" s="2">
        <f t="shared" si="27"/>
        <v>0</v>
      </c>
    </row>
    <row r="192" spans="1:18" ht="12.75" customHeight="1" x14ac:dyDescent="0.2">
      <c r="A192" s="28" t="s">
        <v>48</v>
      </c>
      <c r="J192" s="1">
        <v>26</v>
      </c>
      <c r="K192" s="144">
        <v>23</v>
      </c>
      <c r="L192" s="2"/>
      <c r="M192" s="2"/>
      <c r="O192" s="2"/>
      <c r="P192" s="24">
        <v>28</v>
      </c>
      <c r="Q192" s="25"/>
      <c r="R192" s="2"/>
    </row>
    <row r="193" spans="1:18" ht="12.75" customHeight="1" x14ac:dyDescent="0.2">
      <c r="A193" s="28" t="s">
        <v>51</v>
      </c>
      <c r="J193" s="1">
        <v>5</v>
      </c>
      <c r="K193" s="144">
        <v>3</v>
      </c>
      <c r="L193" s="2"/>
      <c r="M193" s="2"/>
      <c r="O193" s="2"/>
      <c r="P193" s="24">
        <v>5</v>
      </c>
      <c r="Q193" s="25"/>
      <c r="R193" s="2"/>
    </row>
    <row r="194" spans="1:18" ht="12.75" customHeight="1" x14ac:dyDescent="0.2">
      <c r="A194" s="28" t="s">
        <v>53</v>
      </c>
      <c r="J194" s="1">
        <v>1</v>
      </c>
      <c r="K194" s="144">
        <v>1</v>
      </c>
      <c r="L194" s="2"/>
      <c r="M194" s="2"/>
      <c r="O194" s="2"/>
      <c r="P194" s="24">
        <v>1</v>
      </c>
      <c r="Q194" s="25"/>
      <c r="R194" s="2"/>
    </row>
    <row r="195" spans="1:18" ht="12.75" customHeight="1" x14ac:dyDescent="0.2">
      <c r="K195" s="89">
        <f>SUM(K192:K194)</f>
        <v>27</v>
      </c>
      <c r="L195" s="2">
        <f>K192/B184</f>
        <v>0.51111111111111107</v>
      </c>
      <c r="M195" s="2">
        <f>K195/B184</f>
        <v>0.6</v>
      </c>
      <c r="N195" s="2">
        <f>M195-L195</f>
        <v>8.8888888888888906E-2</v>
      </c>
      <c r="O195" s="2"/>
    </row>
    <row r="196" spans="1:18" ht="12.75" customHeight="1" x14ac:dyDescent="0.3">
      <c r="A196" s="3" t="s">
        <v>55</v>
      </c>
      <c r="L196" s="2"/>
      <c r="M196" s="2"/>
      <c r="O196" s="2"/>
    </row>
    <row r="197" spans="1:18" ht="25.5" customHeight="1" x14ac:dyDescent="0.2">
      <c r="B197" s="175" t="s">
        <v>1</v>
      </c>
      <c r="C197" s="176"/>
      <c r="D197" s="176"/>
      <c r="E197" s="176"/>
      <c r="F197" s="176"/>
      <c r="G197" s="176"/>
      <c r="H197" s="176"/>
      <c r="I197" s="176"/>
      <c r="J197" s="176"/>
      <c r="L197" s="4" t="s">
        <v>2</v>
      </c>
      <c r="M197" s="4" t="s">
        <v>3</v>
      </c>
      <c r="N197" s="5" t="s">
        <v>4</v>
      </c>
      <c r="O197" s="4" t="s">
        <v>5</v>
      </c>
      <c r="P197" s="6" t="s">
        <v>6</v>
      </c>
      <c r="Q197" s="6" t="s">
        <v>7</v>
      </c>
      <c r="R197" s="7" t="s">
        <v>8</v>
      </c>
    </row>
    <row r="198" spans="1:18" ht="12.75" customHeight="1" x14ac:dyDescent="0.2">
      <c r="A198" s="9" t="s">
        <v>9</v>
      </c>
      <c r="B198" s="10">
        <v>1</v>
      </c>
      <c r="C198" s="10">
        <v>2</v>
      </c>
      <c r="D198" s="10">
        <v>3</v>
      </c>
      <c r="E198" s="10">
        <v>4</v>
      </c>
      <c r="F198" s="10">
        <v>5</v>
      </c>
      <c r="G198" s="10">
        <v>6</v>
      </c>
      <c r="H198" s="10">
        <v>7</v>
      </c>
      <c r="I198" s="10">
        <v>8</v>
      </c>
      <c r="J198" s="10">
        <v>9</v>
      </c>
      <c r="K198" s="142" t="s">
        <v>10</v>
      </c>
      <c r="L198" s="12"/>
      <c r="M198" s="12"/>
      <c r="N198" s="13"/>
      <c r="O198" s="14"/>
      <c r="P198" s="15"/>
      <c r="Q198" s="15"/>
      <c r="R198" s="2"/>
    </row>
    <row r="199" spans="1:18" ht="12.75" customHeight="1" x14ac:dyDescent="0.2">
      <c r="A199" s="28" t="s">
        <v>28</v>
      </c>
      <c r="B199" s="19">
        <v>25</v>
      </c>
      <c r="C199" s="19"/>
      <c r="D199" s="19"/>
      <c r="E199" s="19"/>
      <c r="F199" s="19"/>
      <c r="G199" s="19"/>
      <c r="H199" s="19"/>
      <c r="I199" s="19"/>
      <c r="J199" s="19"/>
      <c r="K199" s="144"/>
      <c r="L199" s="12"/>
      <c r="M199" s="12"/>
      <c r="N199" s="13"/>
      <c r="O199" s="14"/>
      <c r="P199" s="21">
        <f>B199</f>
        <v>25</v>
      </c>
      <c r="Q199" s="15"/>
      <c r="R199" s="2"/>
    </row>
    <row r="200" spans="1:18" ht="12.75" customHeight="1" x14ac:dyDescent="0.2">
      <c r="A200" s="28" t="s">
        <v>29</v>
      </c>
      <c r="C200" s="1">
        <v>22</v>
      </c>
      <c r="K200" s="144"/>
      <c r="L200" s="2"/>
      <c r="M200" s="2"/>
      <c r="O200" s="14">
        <f>C200/B199</f>
        <v>0.88</v>
      </c>
      <c r="P200" s="24">
        <v>25</v>
      </c>
      <c r="Q200" s="25">
        <f t="shared" ref="Q200:Q207" si="28">P200/P199</f>
        <v>1</v>
      </c>
      <c r="R200" s="2">
        <f t="shared" ref="R200:R207" si="29">100%-Q200</f>
        <v>0</v>
      </c>
    </row>
    <row r="201" spans="1:18" ht="12.75" customHeight="1" x14ac:dyDescent="0.2">
      <c r="A201" s="28" t="s">
        <v>35</v>
      </c>
      <c r="D201" s="1">
        <v>20</v>
      </c>
      <c r="K201" s="144"/>
      <c r="L201" s="2"/>
      <c r="M201" s="2"/>
      <c r="O201" s="2">
        <f>D201/C200</f>
        <v>0.90909090909090906</v>
      </c>
      <c r="P201" s="24">
        <v>22</v>
      </c>
      <c r="Q201" s="25">
        <f t="shared" si="28"/>
        <v>0.88</v>
      </c>
      <c r="R201" s="2">
        <f t="shared" si="29"/>
        <v>0.12</v>
      </c>
    </row>
    <row r="202" spans="1:18" ht="12.75" customHeight="1" x14ac:dyDescent="0.2">
      <c r="A202" s="28" t="s">
        <v>36</v>
      </c>
      <c r="E202" s="1">
        <v>19</v>
      </c>
      <c r="K202" s="144"/>
      <c r="L202" s="2"/>
      <c r="M202" s="2"/>
      <c r="O202" s="2">
        <f>E202/D201</f>
        <v>0.95</v>
      </c>
      <c r="P202" s="24">
        <v>21</v>
      </c>
      <c r="Q202" s="25">
        <f t="shared" si="28"/>
        <v>0.95454545454545459</v>
      </c>
      <c r="R202" s="2">
        <f t="shared" si="29"/>
        <v>4.5454545454545414E-2</v>
      </c>
    </row>
    <row r="203" spans="1:18" ht="12.75" customHeight="1" x14ac:dyDescent="0.2">
      <c r="A203" s="28" t="s">
        <v>45</v>
      </c>
      <c r="F203" s="1">
        <v>14</v>
      </c>
      <c r="K203" s="144"/>
      <c r="L203" s="2"/>
      <c r="M203" s="2"/>
      <c r="O203" s="2">
        <f>F203/E202</f>
        <v>0.73684210526315785</v>
      </c>
      <c r="P203" s="24">
        <v>18</v>
      </c>
      <c r="Q203" s="25">
        <f t="shared" si="28"/>
        <v>0.8571428571428571</v>
      </c>
      <c r="R203" s="2">
        <f t="shared" si="29"/>
        <v>0.1428571428571429</v>
      </c>
    </row>
    <row r="204" spans="1:18" ht="12.75" customHeight="1" x14ac:dyDescent="0.2">
      <c r="A204" s="28" t="s">
        <v>46</v>
      </c>
      <c r="G204" s="1">
        <v>13</v>
      </c>
      <c r="K204" s="144"/>
      <c r="L204" s="2"/>
      <c r="M204" s="2"/>
      <c r="O204" s="2">
        <f>G204/F203</f>
        <v>0.9285714285714286</v>
      </c>
      <c r="P204" s="24">
        <v>16</v>
      </c>
      <c r="Q204" s="25">
        <f t="shared" si="28"/>
        <v>0.88888888888888884</v>
      </c>
      <c r="R204" s="2">
        <f t="shared" si="29"/>
        <v>0.11111111111111116</v>
      </c>
    </row>
    <row r="205" spans="1:18" ht="12.75" customHeight="1" x14ac:dyDescent="0.2">
      <c r="A205" s="28" t="s">
        <v>47</v>
      </c>
      <c r="H205" s="1">
        <v>13</v>
      </c>
      <c r="K205" s="144"/>
      <c r="L205" s="2"/>
      <c r="M205" s="2"/>
      <c r="O205" s="2">
        <f>H205/G204</f>
        <v>1</v>
      </c>
      <c r="P205" s="24">
        <v>22</v>
      </c>
      <c r="Q205" s="25">
        <f t="shared" si="28"/>
        <v>1.375</v>
      </c>
      <c r="R205" s="2">
        <f t="shared" si="29"/>
        <v>-0.375</v>
      </c>
    </row>
    <row r="206" spans="1:18" ht="12.75" customHeight="1" x14ac:dyDescent="0.2">
      <c r="A206" s="28" t="s">
        <v>48</v>
      </c>
      <c r="I206" s="1">
        <v>12</v>
      </c>
      <c r="K206" s="144"/>
      <c r="L206" s="2"/>
      <c r="M206" s="2"/>
      <c r="O206" s="2">
        <f>I206/H205</f>
        <v>0.92307692307692313</v>
      </c>
      <c r="P206" s="24">
        <v>20</v>
      </c>
      <c r="Q206" s="25">
        <f t="shared" si="28"/>
        <v>0.90909090909090906</v>
      </c>
      <c r="R206" s="2">
        <f t="shared" si="29"/>
        <v>9.0909090909090939E-2</v>
      </c>
    </row>
    <row r="207" spans="1:18" ht="12.75" customHeight="1" x14ac:dyDescent="0.2">
      <c r="A207" s="28" t="s">
        <v>51</v>
      </c>
      <c r="J207" s="1">
        <v>12</v>
      </c>
      <c r="K207" s="144">
        <v>11</v>
      </c>
      <c r="L207" s="2"/>
      <c r="M207" s="2"/>
      <c r="O207" s="2">
        <f>J207/I206</f>
        <v>1</v>
      </c>
      <c r="P207" s="24">
        <v>20</v>
      </c>
      <c r="Q207" s="25">
        <f t="shared" si="28"/>
        <v>1</v>
      </c>
      <c r="R207" s="2">
        <f t="shared" si="29"/>
        <v>0</v>
      </c>
    </row>
    <row r="208" spans="1:18" ht="12.75" customHeight="1" x14ac:dyDescent="0.2">
      <c r="A208" s="28" t="s">
        <v>53</v>
      </c>
      <c r="J208" s="1">
        <v>4</v>
      </c>
      <c r="K208" s="144">
        <v>2</v>
      </c>
      <c r="L208" s="2"/>
      <c r="M208" s="2"/>
      <c r="O208" s="2"/>
      <c r="P208" s="24">
        <v>9</v>
      </c>
      <c r="Q208" s="25"/>
      <c r="R208" s="2"/>
    </row>
    <row r="209" spans="1:22" ht="12.75" customHeight="1" x14ac:dyDescent="0.2">
      <c r="A209" s="28" t="s">
        <v>56</v>
      </c>
      <c r="J209" s="1">
        <v>1</v>
      </c>
      <c r="K209" s="144">
        <v>1</v>
      </c>
      <c r="L209" s="2"/>
      <c r="M209" s="2"/>
      <c r="O209" s="2"/>
      <c r="P209" s="24">
        <v>4</v>
      </c>
      <c r="Q209" s="25"/>
      <c r="R209" s="2"/>
    </row>
    <row r="210" spans="1:22" ht="12.75" customHeight="1" x14ac:dyDescent="0.2">
      <c r="A210" s="28" t="s">
        <v>57</v>
      </c>
      <c r="J210" s="1">
        <v>1</v>
      </c>
      <c r="K210" s="144"/>
      <c r="L210" s="2"/>
      <c r="M210" s="2"/>
      <c r="O210" s="2"/>
      <c r="P210" s="24">
        <v>1</v>
      </c>
      <c r="Q210" s="25"/>
      <c r="R210" s="2"/>
      <c r="S210" s="1" t="s">
        <v>58</v>
      </c>
      <c r="T210" s="1">
        <v>13</v>
      </c>
      <c r="U210" s="1">
        <f>SUM(K207:K209)</f>
        <v>14</v>
      </c>
      <c r="V210" s="1" t="s">
        <v>10</v>
      </c>
    </row>
    <row r="211" spans="1:22" ht="12.75" customHeight="1" x14ac:dyDescent="0.2">
      <c r="A211" s="28" t="s">
        <v>59</v>
      </c>
      <c r="J211" s="1">
        <v>1</v>
      </c>
      <c r="K211" s="144"/>
      <c r="L211" s="2"/>
      <c r="M211" s="2"/>
      <c r="O211" s="2"/>
      <c r="P211" s="24">
        <v>1</v>
      </c>
      <c r="Q211" s="25"/>
      <c r="R211" s="2"/>
      <c r="S211" s="1" t="s">
        <v>60</v>
      </c>
      <c r="T211" s="25">
        <f>T210/B199</f>
        <v>0.52</v>
      </c>
      <c r="U211" s="25">
        <f>T210/U210</f>
        <v>0.9285714285714286</v>
      </c>
      <c r="V211" s="1" t="s">
        <v>61</v>
      </c>
    </row>
    <row r="212" spans="1:22" ht="12.75" customHeight="1" x14ac:dyDescent="0.2">
      <c r="K212" s="89">
        <f>SUM(K207:K209)</f>
        <v>14</v>
      </c>
      <c r="L212" s="2">
        <f>K207/B199</f>
        <v>0.44</v>
      </c>
      <c r="M212" s="2">
        <f>K212/B199</f>
        <v>0.56000000000000005</v>
      </c>
      <c r="N212" s="2">
        <f>M212-L212</f>
        <v>0.12000000000000005</v>
      </c>
      <c r="O212" s="2"/>
    </row>
    <row r="213" spans="1:22" ht="12.75" customHeight="1" x14ac:dyDescent="0.3">
      <c r="A213" s="3" t="s">
        <v>62</v>
      </c>
      <c r="L213" s="2"/>
      <c r="M213" s="2"/>
      <c r="O213" s="2"/>
    </row>
    <row r="214" spans="1:22" ht="25.5" customHeight="1" x14ac:dyDescent="0.2">
      <c r="B214" s="175" t="s">
        <v>1</v>
      </c>
      <c r="C214" s="176"/>
      <c r="D214" s="176"/>
      <c r="E214" s="176"/>
      <c r="F214" s="176"/>
      <c r="G214" s="176"/>
      <c r="H214" s="176"/>
      <c r="I214" s="176"/>
      <c r="J214" s="176"/>
      <c r="L214" s="4" t="s">
        <v>2</v>
      </c>
      <c r="M214" s="4" t="s">
        <v>3</v>
      </c>
      <c r="N214" s="5" t="s">
        <v>4</v>
      </c>
      <c r="O214" s="4" t="s">
        <v>5</v>
      </c>
      <c r="P214" s="6" t="s">
        <v>6</v>
      </c>
      <c r="Q214" s="6" t="s">
        <v>7</v>
      </c>
      <c r="R214" s="7" t="s">
        <v>8</v>
      </c>
    </row>
    <row r="215" spans="1:22" ht="12.75" customHeight="1" x14ac:dyDescent="0.2">
      <c r="A215" s="9" t="s">
        <v>9</v>
      </c>
      <c r="B215" s="10">
        <v>1</v>
      </c>
      <c r="C215" s="10">
        <v>2</v>
      </c>
      <c r="D215" s="10">
        <v>3</v>
      </c>
      <c r="E215" s="10">
        <v>4</v>
      </c>
      <c r="F215" s="10">
        <v>5</v>
      </c>
      <c r="G215" s="10">
        <v>6</v>
      </c>
      <c r="H215" s="10">
        <v>7</v>
      </c>
      <c r="I215" s="10">
        <v>8</v>
      </c>
      <c r="J215" s="10">
        <v>9</v>
      </c>
      <c r="K215" s="142" t="s">
        <v>10</v>
      </c>
      <c r="L215" s="12"/>
      <c r="M215" s="12"/>
      <c r="N215" s="13"/>
      <c r="O215" s="14"/>
      <c r="P215" s="15"/>
      <c r="Q215" s="15"/>
      <c r="R215" s="2"/>
    </row>
    <row r="216" spans="1:22" ht="12.75" customHeight="1" x14ac:dyDescent="0.2">
      <c r="A216" s="28" t="s">
        <v>29</v>
      </c>
      <c r="B216" s="19">
        <v>51</v>
      </c>
      <c r="C216" s="19"/>
      <c r="D216" s="19"/>
      <c r="E216" s="19"/>
      <c r="F216" s="19"/>
      <c r="G216" s="19"/>
      <c r="H216" s="19"/>
      <c r="I216" s="19"/>
      <c r="J216" s="19"/>
      <c r="K216" s="144"/>
      <c r="L216" s="12"/>
      <c r="M216" s="12"/>
      <c r="N216" s="13"/>
      <c r="O216" s="14"/>
      <c r="P216" s="21">
        <f>B216</f>
        <v>51</v>
      </c>
      <c r="Q216" s="15"/>
      <c r="R216" s="2"/>
    </row>
    <row r="217" spans="1:22" ht="12.75" customHeight="1" x14ac:dyDescent="0.2">
      <c r="A217" s="28" t="s">
        <v>35</v>
      </c>
      <c r="C217" s="1">
        <v>50</v>
      </c>
      <c r="K217" s="144"/>
      <c r="L217" s="2"/>
      <c r="M217" s="2"/>
      <c r="O217" s="14">
        <f>C217/B216</f>
        <v>0.98039215686274506</v>
      </c>
      <c r="P217" s="24">
        <v>50</v>
      </c>
      <c r="Q217" s="25">
        <f t="shared" ref="Q217:Q224" si="30">P217/P216</f>
        <v>0.98039215686274506</v>
      </c>
      <c r="R217" s="2">
        <f t="shared" ref="R217:R224" si="31">100%-Q217</f>
        <v>1.9607843137254943E-2</v>
      </c>
    </row>
    <row r="218" spans="1:22" ht="12.75" customHeight="1" x14ac:dyDescent="0.2">
      <c r="A218" s="28" t="s">
        <v>36</v>
      </c>
      <c r="D218" s="1">
        <v>43</v>
      </c>
      <c r="K218" s="144"/>
      <c r="L218" s="2"/>
      <c r="M218" s="2"/>
      <c r="O218" s="2">
        <f>D218/C217</f>
        <v>0.86</v>
      </c>
      <c r="P218" s="24">
        <v>45</v>
      </c>
      <c r="Q218" s="25">
        <f t="shared" si="30"/>
        <v>0.9</v>
      </c>
      <c r="R218" s="2">
        <f t="shared" si="31"/>
        <v>9.9999999999999978E-2</v>
      </c>
    </row>
    <row r="219" spans="1:22" ht="12.75" customHeight="1" x14ac:dyDescent="0.2">
      <c r="A219" s="28" t="s">
        <v>45</v>
      </c>
      <c r="E219" s="1">
        <v>42</v>
      </c>
      <c r="K219" s="144"/>
      <c r="L219" s="2"/>
      <c r="M219" s="2"/>
      <c r="O219" s="2">
        <f>E219/D218</f>
        <v>0.97674418604651159</v>
      </c>
      <c r="P219" s="24">
        <v>45</v>
      </c>
      <c r="Q219" s="25">
        <f t="shared" si="30"/>
        <v>1</v>
      </c>
      <c r="R219" s="2">
        <f t="shared" si="31"/>
        <v>0</v>
      </c>
    </row>
    <row r="220" spans="1:22" ht="12.75" customHeight="1" x14ac:dyDescent="0.2">
      <c r="A220" s="28" t="s">
        <v>46</v>
      </c>
      <c r="F220" s="1">
        <v>39</v>
      </c>
      <c r="K220" s="144"/>
      <c r="L220" s="2"/>
      <c r="M220" s="2"/>
      <c r="O220" s="2">
        <f>F220/E219</f>
        <v>0.9285714285714286</v>
      </c>
      <c r="P220" s="24">
        <v>44</v>
      </c>
      <c r="Q220" s="25">
        <f t="shared" si="30"/>
        <v>0.97777777777777775</v>
      </c>
      <c r="R220" s="2">
        <f t="shared" si="31"/>
        <v>2.2222222222222254E-2</v>
      </c>
    </row>
    <row r="221" spans="1:22" ht="12.75" customHeight="1" x14ac:dyDescent="0.2">
      <c r="A221" s="28" t="s">
        <v>47</v>
      </c>
      <c r="G221" s="1">
        <v>37</v>
      </c>
      <c r="K221" s="144"/>
      <c r="L221" s="2"/>
      <c r="M221" s="2"/>
      <c r="O221" s="2">
        <f>G221/F220</f>
        <v>0.94871794871794868</v>
      </c>
      <c r="P221" s="24">
        <v>42</v>
      </c>
      <c r="Q221" s="25">
        <f t="shared" si="30"/>
        <v>0.95454545454545459</v>
      </c>
      <c r="R221" s="2">
        <f t="shared" si="31"/>
        <v>4.5454545454545414E-2</v>
      </c>
    </row>
    <row r="222" spans="1:22" ht="12.75" customHeight="1" x14ac:dyDescent="0.2">
      <c r="A222" s="28" t="s">
        <v>48</v>
      </c>
      <c r="H222" s="1">
        <v>33</v>
      </c>
      <c r="K222" s="144"/>
      <c r="L222" s="2"/>
      <c r="M222" s="2"/>
      <c r="O222" s="2">
        <f>H222/G221</f>
        <v>0.89189189189189189</v>
      </c>
      <c r="P222" s="24">
        <v>41</v>
      </c>
      <c r="Q222" s="25">
        <f t="shared" si="30"/>
        <v>0.97619047619047616</v>
      </c>
      <c r="R222" s="2">
        <f t="shared" si="31"/>
        <v>2.3809523809523836E-2</v>
      </c>
    </row>
    <row r="223" spans="1:22" ht="12.75" customHeight="1" x14ac:dyDescent="0.2">
      <c r="A223" s="28" t="s">
        <v>51</v>
      </c>
      <c r="I223" s="1">
        <v>33</v>
      </c>
      <c r="K223" s="144"/>
      <c r="L223" s="2"/>
      <c r="M223" s="2"/>
      <c r="O223" s="2">
        <f>I223/H222</f>
        <v>1</v>
      </c>
      <c r="P223" s="24">
        <v>43</v>
      </c>
      <c r="Q223" s="25">
        <f t="shared" si="30"/>
        <v>1.0487804878048781</v>
      </c>
      <c r="R223" s="2">
        <f t="shared" si="31"/>
        <v>-4.8780487804878092E-2</v>
      </c>
    </row>
    <row r="224" spans="1:22" ht="12.75" customHeight="1" x14ac:dyDescent="0.2">
      <c r="A224" s="28" t="s">
        <v>53</v>
      </c>
      <c r="J224" s="1">
        <v>33</v>
      </c>
      <c r="K224" s="144">
        <v>29</v>
      </c>
      <c r="L224" s="2"/>
      <c r="M224" s="2"/>
      <c r="O224" s="2">
        <f>J224/I223</f>
        <v>1</v>
      </c>
      <c r="P224" s="24">
        <v>39</v>
      </c>
      <c r="Q224" s="25">
        <f t="shared" si="30"/>
        <v>0.90697674418604646</v>
      </c>
      <c r="R224" s="2">
        <f t="shared" si="31"/>
        <v>9.3023255813953543E-2</v>
      </c>
    </row>
    <row r="225" spans="1:22" ht="12.75" customHeight="1" x14ac:dyDescent="0.2">
      <c r="A225" s="28" t="s">
        <v>56</v>
      </c>
      <c r="J225" s="1">
        <v>5</v>
      </c>
      <c r="K225" s="144">
        <v>1</v>
      </c>
      <c r="L225" s="2"/>
      <c r="M225" s="2"/>
      <c r="O225" s="2"/>
      <c r="P225" s="24">
        <v>10</v>
      </c>
      <c r="Q225" s="25"/>
      <c r="R225" s="2"/>
    </row>
    <row r="226" spans="1:22" ht="12.75" customHeight="1" x14ac:dyDescent="0.2">
      <c r="A226" s="28" t="s">
        <v>57</v>
      </c>
      <c r="J226" s="1">
        <v>4</v>
      </c>
      <c r="K226" s="144">
        <v>3</v>
      </c>
      <c r="L226" s="2"/>
      <c r="M226" s="2"/>
      <c r="O226" s="2"/>
      <c r="P226" s="24">
        <v>8</v>
      </c>
      <c r="Q226" s="25"/>
      <c r="R226" s="2"/>
    </row>
    <row r="227" spans="1:22" ht="12.75" customHeight="1" x14ac:dyDescent="0.2">
      <c r="A227" s="28" t="s">
        <v>59</v>
      </c>
      <c r="J227" s="1">
        <v>3</v>
      </c>
      <c r="K227" s="144">
        <v>2</v>
      </c>
      <c r="L227" s="2"/>
      <c r="M227" s="2"/>
      <c r="O227" s="2"/>
      <c r="P227" s="24">
        <v>5</v>
      </c>
      <c r="Q227" s="25"/>
      <c r="R227" s="2"/>
      <c r="S227" s="1" t="s">
        <v>58</v>
      </c>
      <c r="T227" s="1">
        <v>34</v>
      </c>
      <c r="U227" s="1">
        <f>K230</f>
        <v>38</v>
      </c>
      <c r="V227" s="1" t="s">
        <v>10</v>
      </c>
    </row>
    <row r="228" spans="1:22" ht="12.75" customHeight="1" x14ac:dyDescent="0.2">
      <c r="A228" s="28" t="s">
        <v>63</v>
      </c>
      <c r="J228" s="1">
        <v>1</v>
      </c>
      <c r="K228" s="144">
        <v>1</v>
      </c>
      <c r="L228" s="2"/>
      <c r="M228" s="2"/>
      <c r="O228" s="2"/>
      <c r="P228" s="24">
        <v>2</v>
      </c>
      <c r="Q228" s="25"/>
      <c r="R228" s="2"/>
      <c r="S228" s="1" t="s">
        <v>60</v>
      </c>
      <c r="T228" s="25">
        <f>T227/B216</f>
        <v>0.66666666666666663</v>
      </c>
      <c r="U228" s="25">
        <f>T227/U227</f>
        <v>0.89473684210526316</v>
      </c>
      <c r="V228" s="1" t="s">
        <v>61</v>
      </c>
    </row>
    <row r="229" spans="1:22" ht="12.75" customHeight="1" x14ac:dyDescent="0.2">
      <c r="A229" s="28" t="s">
        <v>64</v>
      </c>
      <c r="J229" s="1">
        <v>1</v>
      </c>
      <c r="K229" s="144">
        <v>2</v>
      </c>
      <c r="L229" s="2"/>
      <c r="M229" s="2"/>
      <c r="O229" s="2"/>
      <c r="P229" s="24">
        <v>1</v>
      </c>
      <c r="Q229" s="25"/>
      <c r="R229" s="2"/>
    </row>
    <row r="230" spans="1:22" ht="12.75" customHeight="1" x14ac:dyDescent="0.2">
      <c r="K230" s="89">
        <f>SUM(K224:K229)</f>
        <v>38</v>
      </c>
      <c r="L230" s="2">
        <f>K224/B216</f>
        <v>0.56862745098039214</v>
      </c>
      <c r="M230" s="2">
        <f>K230/B216</f>
        <v>0.74509803921568629</v>
      </c>
      <c r="N230" s="2">
        <f>M230-L230</f>
        <v>0.17647058823529416</v>
      </c>
      <c r="O230" s="2"/>
    </row>
    <row r="231" spans="1:22" ht="12.75" customHeight="1" x14ac:dyDescent="0.3">
      <c r="A231" s="3" t="s">
        <v>65</v>
      </c>
      <c r="L231" s="2"/>
      <c r="M231" s="2"/>
      <c r="O231" s="2"/>
    </row>
    <row r="232" spans="1:22" ht="25.5" customHeight="1" x14ac:dyDescent="0.2">
      <c r="B232" s="175" t="s">
        <v>1</v>
      </c>
      <c r="C232" s="176"/>
      <c r="D232" s="176"/>
      <c r="E232" s="176"/>
      <c r="F232" s="176"/>
      <c r="G232" s="176"/>
      <c r="H232" s="176"/>
      <c r="I232" s="176"/>
      <c r="J232" s="176"/>
      <c r="L232" s="4" t="s">
        <v>2</v>
      </c>
      <c r="M232" s="4" t="s">
        <v>3</v>
      </c>
      <c r="N232" s="5" t="s">
        <v>4</v>
      </c>
      <c r="O232" s="4" t="s">
        <v>5</v>
      </c>
      <c r="P232" s="6" t="s">
        <v>6</v>
      </c>
      <c r="Q232" s="6" t="s">
        <v>7</v>
      </c>
      <c r="R232" s="7" t="s">
        <v>8</v>
      </c>
    </row>
    <row r="233" spans="1:22" ht="12.75" customHeight="1" x14ac:dyDescent="0.2">
      <c r="A233" s="9" t="s">
        <v>9</v>
      </c>
      <c r="B233" s="10">
        <v>1</v>
      </c>
      <c r="C233" s="10">
        <v>2</v>
      </c>
      <c r="D233" s="10">
        <v>3</v>
      </c>
      <c r="E233" s="10">
        <v>4</v>
      </c>
      <c r="F233" s="10">
        <v>5</v>
      </c>
      <c r="G233" s="10">
        <v>6</v>
      </c>
      <c r="H233" s="10">
        <v>7</v>
      </c>
      <c r="I233" s="10">
        <v>8</v>
      </c>
      <c r="J233" s="10">
        <v>9</v>
      </c>
      <c r="K233" s="142" t="s">
        <v>10</v>
      </c>
      <c r="L233" s="12"/>
      <c r="M233" s="12"/>
      <c r="N233" s="13"/>
      <c r="O233" s="14"/>
      <c r="P233" s="15"/>
      <c r="Q233" s="15"/>
      <c r="R233" s="2"/>
    </row>
    <row r="234" spans="1:22" ht="12.75" customHeight="1" x14ac:dyDescent="0.2">
      <c r="A234" s="28" t="s">
        <v>35</v>
      </c>
      <c r="B234" s="19">
        <v>27</v>
      </c>
      <c r="C234" s="19"/>
      <c r="D234" s="19"/>
      <c r="E234" s="19"/>
      <c r="F234" s="19"/>
      <c r="G234" s="19"/>
      <c r="H234" s="19"/>
      <c r="I234" s="19"/>
      <c r="J234" s="19"/>
      <c r="K234" s="144"/>
      <c r="L234" s="12"/>
      <c r="M234" s="12"/>
      <c r="N234" s="13"/>
      <c r="O234" s="14"/>
      <c r="P234" s="21">
        <f>B234</f>
        <v>27</v>
      </c>
      <c r="Q234" s="15"/>
      <c r="R234" s="2"/>
    </row>
    <row r="235" spans="1:22" ht="12.75" customHeight="1" x14ac:dyDescent="0.2">
      <c r="A235" s="28" t="s">
        <v>36</v>
      </c>
      <c r="C235" s="1">
        <v>27</v>
      </c>
      <c r="K235" s="144"/>
      <c r="L235" s="2"/>
      <c r="M235" s="2"/>
      <c r="O235" s="14">
        <f>C235/B234</f>
        <v>1</v>
      </c>
      <c r="P235" s="24">
        <v>27</v>
      </c>
      <c r="Q235" s="25">
        <f t="shared" ref="Q235:Q242" si="32">P235/P234</f>
        <v>1</v>
      </c>
      <c r="R235" s="2">
        <f t="shared" ref="R235:R242" si="33">100%-Q235</f>
        <v>0</v>
      </c>
    </row>
    <row r="236" spans="1:22" ht="12.75" customHeight="1" x14ac:dyDescent="0.2">
      <c r="A236" s="28" t="s">
        <v>45</v>
      </c>
      <c r="D236" s="1">
        <v>18</v>
      </c>
      <c r="K236" s="144"/>
      <c r="L236" s="2"/>
      <c r="M236" s="2"/>
      <c r="O236" s="2">
        <f>D236/C235</f>
        <v>0.66666666666666663</v>
      </c>
      <c r="P236" s="24">
        <v>25</v>
      </c>
      <c r="Q236" s="25">
        <f t="shared" si="32"/>
        <v>0.92592592592592593</v>
      </c>
      <c r="R236" s="2">
        <f t="shared" si="33"/>
        <v>7.407407407407407E-2</v>
      </c>
    </row>
    <row r="237" spans="1:22" ht="12.75" customHeight="1" x14ac:dyDescent="0.2">
      <c r="A237" s="28" t="s">
        <v>46</v>
      </c>
      <c r="E237" s="1">
        <v>12</v>
      </c>
      <c r="K237" s="144"/>
      <c r="L237" s="2"/>
      <c r="M237" s="2"/>
      <c r="O237" s="2">
        <f>E237/D236</f>
        <v>0.66666666666666663</v>
      </c>
      <c r="P237" s="24">
        <v>17</v>
      </c>
      <c r="Q237" s="25">
        <f t="shared" si="32"/>
        <v>0.68</v>
      </c>
      <c r="R237" s="2">
        <f t="shared" si="33"/>
        <v>0.31999999999999995</v>
      </c>
    </row>
    <row r="238" spans="1:22" ht="12.75" customHeight="1" x14ac:dyDescent="0.2">
      <c r="A238" s="28" t="s">
        <v>47</v>
      </c>
      <c r="F238" s="1">
        <v>11</v>
      </c>
      <c r="K238" s="144"/>
      <c r="L238" s="2"/>
      <c r="M238" s="2"/>
      <c r="O238" s="2">
        <f>F238/E237</f>
        <v>0.91666666666666663</v>
      </c>
      <c r="P238" s="24">
        <v>19</v>
      </c>
      <c r="Q238" s="25">
        <f t="shared" si="32"/>
        <v>1.1176470588235294</v>
      </c>
      <c r="R238" s="2">
        <f t="shared" si="33"/>
        <v>-0.11764705882352944</v>
      </c>
    </row>
    <row r="239" spans="1:22" ht="12.75" customHeight="1" x14ac:dyDescent="0.2">
      <c r="A239" s="28" t="s">
        <v>48</v>
      </c>
      <c r="G239" s="1">
        <v>11</v>
      </c>
      <c r="K239" s="144"/>
      <c r="L239" s="2"/>
      <c r="M239" s="2"/>
      <c r="O239" s="2">
        <f>G239/F238</f>
        <v>1</v>
      </c>
      <c r="P239" s="24">
        <v>15</v>
      </c>
      <c r="Q239" s="25">
        <f t="shared" si="32"/>
        <v>0.78947368421052633</v>
      </c>
      <c r="R239" s="2">
        <f t="shared" si="33"/>
        <v>0.21052631578947367</v>
      </c>
    </row>
    <row r="240" spans="1:22" ht="12.75" customHeight="1" x14ac:dyDescent="0.2">
      <c r="A240" s="28" t="s">
        <v>51</v>
      </c>
      <c r="H240" s="1">
        <v>10</v>
      </c>
      <c r="K240" s="144"/>
      <c r="L240" s="2"/>
      <c r="M240" s="2"/>
      <c r="O240" s="2">
        <f>H240/G239</f>
        <v>0.90909090909090906</v>
      </c>
      <c r="P240" s="24">
        <v>18</v>
      </c>
      <c r="Q240" s="25">
        <f t="shared" si="32"/>
        <v>1.2</v>
      </c>
      <c r="R240" s="2">
        <f t="shared" si="33"/>
        <v>-0.19999999999999996</v>
      </c>
    </row>
    <row r="241" spans="1:22" ht="12.75" customHeight="1" x14ac:dyDescent="0.2">
      <c r="A241" s="28" t="s">
        <v>53</v>
      </c>
      <c r="I241" s="1">
        <v>10</v>
      </c>
      <c r="K241" s="144"/>
      <c r="L241" s="2"/>
      <c r="M241" s="2"/>
      <c r="O241" s="2">
        <f>I241/H240</f>
        <v>1</v>
      </c>
      <c r="P241" s="24">
        <v>18</v>
      </c>
      <c r="Q241" s="25">
        <f t="shared" si="32"/>
        <v>1</v>
      </c>
      <c r="R241" s="2">
        <f t="shared" si="33"/>
        <v>0</v>
      </c>
    </row>
    <row r="242" spans="1:22" ht="12.75" customHeight="1" x14ac:dyDescent="0.2">
      <c r="A242" s="28" t="s">
        <v>56</v>
      </c>
      <c r="J242" s="1">
        <v>10</v>
      </c>
      <c r="K242" s="144">
        <v>9</v>
      </c>
      <c r="L242" s="2"/>
      <c r="M242" s="2"/>
      <c r="O242" s="2">
        <f>J242/I241</f>
        <v>1</v>
      </c>
      <c r="P242" s="24">
        <v>18</v>
      </c>
      <c r="Q242" s="25">
        <f t="shared" si="32"/>
        <v>1</v>
      </c>
      <c r="R242" s="2">
        <f t="shared" si="33"/>
        <v>0</v>
      </c>
    </row>
    <row r="243" spans="1:22" ht="12.75" customHeight="1" x14ac:dyDescent="0.2">
      <c r="A243" s="28" t="s">
        <v>57</v>
      </c>
      <c r="J243" s="1">
        <v>4</v>
      </c>
      <c r="K243" s="144">
        <v>2</v>
      </c>
      <c r="L243" s="2"/>
      <c r="M243" s="2"/>
      <c r="O243" s="2"/>
      <c r="P243" s="24">
        <v>6</v>
      </c>
      <c r="Q243" s="25"/>
      <c r="R243" s="2"/>
    </row>
    <row r="244" spans="1:22" ht="12.75" customHeight="1" x14ac:dyDescent="0.2">
      <c r="A244" s="28" t="s">
        <v>59</v>
      </c>
      <c r="J244" s="1">
        <v>2</v>
      </c>
      <c r="K244" s="144">
        <v>2</v>
      </c>
      <c r="L244" s="2"/>
      <c r="M244" s="2"/>
      <c r="O244" s="2"/>
      <c r="P244" s="24">
        <v>2</v>
      </c>
      <c r="Q244" s="25"/>
      <c r="R244" s="2"/>
    </row>
    <row r="245" spans="1:22" ht="12.75" customHeight="1" x14ac:dyDescent="0.2">
      <c r="A245" s="28" t="s">
        <v>63</v>
      </c>
      <c r="K245" s="144"/>
      <c r="L245" s="2"/>
      <c r="M245" s="2"/>
      <c r="O245" s="2"/>
      <c r="P245" s="24"/>
      <c r="Q245" s="25"/>
      <c r="R245" s="2"/>
      <c r="S245" s="1" t="s">
        <v>58</v>
      </c>
      <c r="T245" s="1">
        <v>13</v>
      </c>
      <c r="U245" s="1">
        <f>SUM(K242:K244)</f>
        <v>13</v>
      </c>
      <c r="V245" s="1" t="s">
        <v>10</v>
      </c>
    </row>
    <row r="246" spans="1:22" ht="12.75" customHeight="1" x14ac:dyDescent="0.2">
      <c r="A246" s="28" t="s">
        <v>64</v>
      </c>
      <c r="K246" s="144"/>
      <c r="L246" s="2"/>
      <c r="M246" s="2"/>
      <c r="O246" s="2"/>
      <c r="P246" s="24"/>
      <c r="Q246" s="25"/>
      <c r="R246" s="2"/>
      <c r="S246" s="1" t="s">
        <v>60</v>
      </c>
      <c r="T246" s="25">
        <f>T245/B234</f>
        <v>0.48148148148148145</v>
      </c>
      <c r="U246" s="25">
        <f>T245/U245</f>
        <v>1</v>
      </c>
      <c r="V246" s="1" t="s">
        <v>61</v>
      </c>
    </row>
    <row r="247" spans="1:22" ht="12.75" customHeight="1" x14ac:dyDescent="0.2">
      <c r="K247" s="89">
        <f>SUM(K242:K244)</f>
        <v>13</v>
      </c>
      <c r="L247" s="2">
        <f>K242/B234</f>
        <v>0.33333333333333331</v>
      </c>
      <c r="M247" s="2">
        <f>K247/B234</f>
        <v>0.48148148148148145</v>
      </c>
      <c r="N247" s="2">
        <f>M247-L247</f>
        <v>0.14814814814814814</v>
      </c>
      <c r="O247" s="2"/>
    </row>
    <row r="248" spans="1:22" ht="12.75" customHeight="1" x14ac:dyDescent="0.3">
      <c r="A248" s="3" t="s">
        <v>66</v>
      </c>
      <c r="L248" s="2"/>
      <c r="M248" s="2"/>
      <c r="O248" s="2"/>
    </row>
    <row r="249" spans="1:22" ht="25.5" customHeight="1" x14ac:dyDescent="0.2">
      <c r="B249" s="175" t="s">
        <v>1</v>
      </c>
      <c r="C249" s="176"/>
      <c r="D249" s="176"/>
      <c r="E249" s="176"/>
      <c r="F249" s="176"/>
      <c r="G249" s="176"/>
      <c r="H249" s="176"/>
      <c r="I249" s="176"/>
      <c r="J249" s="176"/>
      <c r="L249" s="4" t="s">
        <v>2</v>
      </c>
      <c r="M249" s="4" t="s">
        <v>3</v>
      </c>
      <c r="N249" s="5" t="s">
        <v>4</v>
      </c>
      <c r="O249" s="4" t="s">
        <v>5</v>
      </c>
      <c r="P249" s="6" t="s">
        <v>6</v>
      </c>
      <c r="Q249" s="6" t="s">
        <v>7</v>
      </c>
      <c r="R249" s="7" t="s">
        <v>8</v>
      </c>
    </row>
    <row r="250" spans="1:22" ht="12.75" customHeight="1" x14ac:dyDescent="0.2">
      <c r="A250" s="9" t="s">
        <v>9</v>
      </c>
      <c r="B250" s="10">
        <v>1</v>
      </c>
      <c r="C250" s="10">
        <v>2</v>
      </c>
      <c r="D250" s="10">
        <v>3</v>
      </c>
      <c r="E250" s="10">
        <v>4</v>
      </c>
      <c r="F250" s="10">
        <v>5</v>
      </c>
      <c r="G250" s="10">
        <v>6</v>
      </c>
      <c r="H250" s="10">
        <v>7</v>
      </c>
      <c r="I250" s="10">
        <v>8</v>
      </c>
      <c r="J250" s="10">
        <v>9</v>
      </c>
      <c r="K250" s="142" t="s">
        <v>10</v>
      </c>
      <c r="L250" s="12"/>
      <c r="M250" s="12"/>
      <c r="N250" s="13"/>
      <c r="O250" s="14"/>
      <c r="P250" s="15"/>
      <c r="Q250" s="15"/>
      <c r="R250" s="2"/>
    </row>
    <row r="251" spans="1:22" ht="12.75" customHeight="1" x14ac:dyDescent="0.2">
      <c r="A251" s="28" t="s">
        <v>36</v>
      </c>
      <c r="B251" s="19">
        <v>44</v>
      </c>
      <c r="C251" s="19"/>
      <c r="D251" s="19"/>
      <c r="E251" s="19"/>
      <c r="F251" s="19"/>
      <c r="G251" s="19"/>
      <c r="H251" s="19"/>
      <c r="I251" s="19"/>
      <c r="J251" s="19"/>
      <c r="K251" s="144"/>
      <c r="L251" s="12"/>
      <c r="M251" s="12"/>
      <c r="N251" s="13"/>
      <c r="O251" s="14"/>
      <c r="P251" s="21">
        <f>B251</f>
        <v>44</v>
      </c>
      <c r="Q251" s="15"/>
      <c r="R251" s="2"/>
    </row>
    <row r="252" spans="1:22" ht="12.75" customHeight="1" x14ac:dyDescent="0.2">
      <c r="A252" s="28" t="s">
        <v>45</v>
      </c>
      <c r="C252" s="1">
        <v>42</v>
      </c>
      <c r="K252" s="144"/>
      <c r="L252" s="2"/>
      <c r="M252" s="2"/>
      <c r="O252" s="14">
        <f>C252/B251</f>
        <v>0.95454545454545459</v>
      </c>
      <c r="P252" s="24">
        <v>44</v>
      </c>
      <c r="Q252" s="25">
        <f t="shared" ref="Q252:Q259" si="34">P252/P251</f>
        <v>1</v>
      </c>
      <c r="R252" s="2">
        <f t="shared" ref="R252:R259" si="35">100%-Q252</f>
        <v>0</v>
      </c>
    </row>
    <row r="253" spans="1:22" ht="12.75" customHeight="1" x14ac:dyDescent="0.2">
      <c r="A253" s="28" t="s">
        <v>46</v>
      </c>
      <c r="D253" s="1">
        <v>39</v>
      </c>
      <c r="K253" s="144"/>
      <c r="L253" s="2"/>
      <c r="M253" s="2"/>
      <c r="O253" s="2">
        <f>D253/C252</f>
        <v>0.9285714285714286</v>
      </c>
      <c r="P253" s="24">
        <v>40</v>
      </c>
      <c r="Q253" s="25">
        <f t="shared" si="34"/>
        <v>0.90909090909090906</v>
      </c>
      <c r="R253" s="2">
        <f t="shared" si="35"/>
        <v>9.0909090909090939E-2</v>
      </c>
    </row>
    <row r="254" spans="1:22" ht="12.75" customHeight="1" x14ac:dyDescent="0.2">
      <c r="A254" s="28" t="s">
        <v>47</v>
      </c>
      <c r="E254" s="1">
        <v>35</v>
      </c>
      <c r="K254" s="144"/>
      <c r="L254" s="2"/>
      <c r="M254" s="2"/>
      <c r="O254" s="2">
        <f>E254/D253</f>
        <v>0.89743589743589747</v>
      </c>
      <c r="P254" s="24">
        <v>36</v>
      </c>
      <c r="Q254" s="25">
        <f t="shared" si="34"/>
        <v>0.9</v>
      </c>
      <c r="R254" s="2">
        <f t="shared" si="35"/>
        <v>9.9999999999999978E-2</v>
      </c>
    </row>
    <row r="255" spans="1:22" ht="12.75" customHeight="1" x14ac:dyDescent="0.2">
      <c r="A255" s="28" t="s">
        <v>48</v>
      </c>
      <c r="F255" s="1">
        <v>35</v>
      </c>
      <c r="K255" s="144"/>
      <c r="L255" s="2"/>
      <c r="M255" s="2"/>
      <c r="O255" s="2">
        <f>F255/E254</f>
        <v>1</v>
      </c>
      <c r="P255" s="24">
        <v>37</v>
      </c>
      <c r="Q255" s="25">
        <f t="shared" si="34"/>
        <v>1.0277777777777777</v>
      </c>
      <c r="R255" s="2">
        <f t="shared" si="35"/>
        <v>-2.7777777777777679E-2</v>
      </c>
    </row>
    <row r="256" spans="1:22" ht="12.75" customHeight="1" x14ac:dyDescent="0.2">
      <c r="A256" s="28" t="s">
        <v>51</v>
      </c>
      <c r="G256" s="1">
        <v>34</v>
      </c>
      <c r="K256" s="144"/>
      <c r="L256" s="2"/>
      <c r="M256" s="2"/>
      <c r="O256" s="2">
        <f>G256/F255</f>
        <v>0.97142857142857142</v>
      </c>
      <c r="P256" s="24">
        <v>37</v>
      </c>
      <c r="Q256" s="25">
        <f t="shared" si="34"/>
        <v>1</v>
      </c>
      <c r="R256" s="2">
        <f t="shared" si="35"/>
        <v>0</v>
      </c>
    </row>
    <row r="257" spans="1:22" ht="12.75" customHeight="1" x14ac:dyDescent="0.2">
      <c r="A257" s="28" t="s">
        <v>53</v>
      </c>
      <c r="H257" s="1">
        <v>34</v>
      </c>
      <c r="K257" s="144"/>
      <c r="L257" s="2"/>
      <c r="M257" s="2"/>
      <c r="O257" s="2">
        <f>H257/G256</f>
        <v>1</v>
      </c>
      <c r="P257" s="24">
        <v>37</v>
      </c>
      <c r="Q257" s="25">
        <f t="shared" si="34"/>
        <v>1</v>
      </c>
      <c r="R257" s="2">
        <f t="shared" si="35"/>
        <v>0</v>
      </c>
    </row>
    <row r="258" spans="1:22" ht="12.75" customHeight="1" x14ac:dyDescent="0.2">
      <c r="A258" s="28" t="s">
        <v>56</v>
      </c>
      <c r="I258" s="1">
        <v>33</v>
      </c>
      <c r="K258" s="144"/>
      <c r="L258" s="2"/>
      <c r="M258" s="2"/>
      <c r="O258" s="2">
        <f>I258/H257</f>
        <v>0.97058823529411764</v>
      </c>
      <c r="P258" s="24">
        <v>39</v>
      </c>
      <c r="Q258" s="25">
        <f t="shared" si="34"/>
        <v>1.0540540540540539</v>
      </c>
      <c r="R258" s="2">
        <f t="shared" si="35"/>
        <v>-5.4054054054053946E-2</v>
      </c>
    </row>
    <row r="259" spans="1:22" ht="12.75" customHeight="1" x14ac:dyDescent="0.2">
      <c r="A259" s="28" t="s">
        <v>57</v>
      </c>
      <c r="J259" s="1">
        <v>33</v>
      </c>
      <c r="K259" s="144">
        <v>30</v>
      </c>
      <c r="L259" s="2"/>
      <c r="M259" s="2"/>
      <c r="O259" s="2">
        <f>J259/I258</f>
        <v>1</v>
      </c>
      <c r="P259" s="24">
        <v>42</v>
      </c>
      <c r="Q259" s="25">
        <f t="shared" si="34"/>
        <v>1.0769230769230769</v>
      </c>
      <c r="R259" s="2">
        <f t="shared" si="35"/>
        <v>-7.6923076923076872E-2</v>
      </c>
    </row>
    <row r="260" spans="1:22" ht="12.75" customHeight="1" x14ac:dyDescent="0.2">
      <c r="A260" s="28" t="s">
        <v>59</v>
      </c>
      <c r="J260" s="1">
        <v>5</v>
      </c>
      <c r="K260" s="144">
        <v>3</v>
      </c>
      <c r="L260" s="2"/>
      <c r="M260" s="2"/>
      <c r="O260" s="2"/>
      <c r="P260" s="24">
        <v>8</v>
      </c>
      <c r="Q260" s="25"/>
      <c r="R260" s="2"/>
    </row>
    <row r="261" spans="1:22" ht="12.75" customHeight="1" x14ac:dyDescent="0.2">
      <c r="A261" s="28" t="s">
        <v>63</v>
      </c>
      <c r="J261" s="1">
        <v>3</v>
      </c>
      <c r="K261" s="144">
        <v>3</v>
      </c>
      <c r="L261" s="2"/>
      <c r="M261" s="2"/>
      <c r="O261" s="2"/>
      <c r="P261" s="24">
        <v>3</v>
      </c>
      <c r="Q261" s="25"/>
      <c r="R261" s="2"/>
    </row>
    <row r="262" spans="1:22" ht="12.75" customHeight="1" x14ac:dyDescent="0.2">
      <c r="K262" s="89">
        <f>SUM(K259:K261)</f>
        <v>36</v>
      </c>
      <c r="L262" s="2">
        <f>K259/B251</f>
        <v>0.68181818181818177</v>
      </c>
      <c r="M262" s="2">
        <f>K262/B251</f>
        <v>0.81818181818181823</v>
      </c>
      <c r="N262" s="2">
        <f>M262-L262</f>
        <v>0.13636363636363646</v>
      </c>
      <c r="O262" s="2"/>
      <c r="S262" s="1" t="s">
        <v>58</v>
      </c>
      <c r="T262" s="1">
        <v>33</v>
      </c>
      <c r="U262" s="1">
        <f>SUM(K259:K261)</f>
        <v>36</v>
      </c>
      <c r="V262" s="1" t="s">
        <v>10</v>
      </c>
    </row>
    <row r="263" spans="1:22" ht="12.75" customHeight="1" x14ac:dyDescent="0.2">
      <c r="L263" s="2"/>
      <c r="M263" s="2"/>
      <c r="N263" s="2"/>
      <c r="O263" s="2"/>
      <c r="S263" s="1" t="s">
        <v>60</v>
      </c>
      <c r="T263" s="25">
        <f>T262/B251</f>
        <v>0.75</v>
      </c>
      <c r="U263" s="25">
        <f>T262/U262</f>
        <v>0.91666666666666663</v>
      </c>
      <c r="V263" s="1" t="s">
        <v>61</v>
      </c>
    </row>
    <row r="264" spans="1:22" ht="12.75" customHeight="1" x14ac:dyDescent="0.3">
      <c r="A264" s="3" t="s">
        <v>67</v>
      </c>
      <c r="L264" s="2"/>
      <c r="M264" s="2"/>
      <c r="O264" s="2"/>
    </row>
    <row r="265" spans="1:22" ht="25.5" customHeight="1" x14ac:dyDescent="0.2">
      <c r="B265" s="175" t="s">
        <v>1</v>
      </c>
      <c r="C265" s="176"/>
      <c r="D265" s="176"/>
      <c r="E265" s="176"/>
      <c r="F265" s="176"/>
      <c r="G265" s="176"/>
      <c r="H265" s="176"/>
      <c r="I265" s="176"/>
      <c r="J265" s="176"/>
      <c r="L265" s="4" t="s">
        <v>2</v>
      </c>
      <c r="M265" s="4" t="s">
        <v>3</v>
      </c>
      <c r="N265" s="5" t="s">
        <v>4</v>
      </c>
      <c r="O265" s="4" t="s">
        <v>5</v>
      </c>
      <c r="P265" s="6" t="s">
        <v>6</v>
      </c>
      <c r="Q265" s="6" t="s">
        <v>7</v>
      </c>
      <c r="R265" s="7" t="s">
        <v>8</v>
      </c>
    </row>
    <row r="266" spans="1:22" ht="12.75" customHeight="1" x14ac:dyDescent="0.2">
      <c r="A266" s="9" t="s">
        <v>9</v>
      </c>
      <c r="B266" s="10">
        <v>1</v>
      </c>
      <c r="C266" s="10">
        <v>2</v>
      </c>
      <c r="D266" s="10">
        <v>3</v>
      </c>
      <c r="E266" s="10">
        <v>4</v>
      </c>
      <c r="F266" s="10">
        <v>5</v>
      </c>
      <c r="G266" s="10">
        <v>6</v>
      </c>
      <c r="H266" s="10">
        <v>7</v>
      </c>
      <c r="I266" s="10">
        <v>8</v>
      </c>
      <c r="J266" s="10">
        <v>9</v>
      </c>
      <c r="K266" s="142" t="s">
        <v>10</v>
      </c>
      <c r="L266" s="12"/>
      <c r="M266" s="12"/>
      <c r="N266" s="13"/>
      <c r="O266" s="14"/>
      <c r="P266" s="15"/>
      <c r="Q266" s="15"/>
      <c r="R266" s="2"/>
    </row>
    <row r="267" spans="1:22" ht="12.75" customHeight="1" x14ac:dyDescent="0.2">
      <c r="A267" s="28" t="s">
        <v>45</v>
      </c>
      <c r="B267" s="19">
        <v>24</v>
      </c>
      <c r="C267" s="19"/>
      <c r="D267" s="19"/>
      <c r="E267" s="19"/>
      <c r="F267" s="19"/>
      <c r="G267" s="19"/>
      <c r="H267" s="19"/>
      <c r="I267" s="19"/>
      <c r="J267" s="19"/>
      <c r="K267" s="144"/>
      <c r="L267" s="12"/>
      <c r="M267" s="12"/>
      <c r="N267" s="13"/>
      <c r="O267" s="14"/>
      <c r="P267" s="21">
        <f>B267</f>
        <v>24</v>
      </c>
      <c r="Q267" s="15"/>
      <c r="R267" s="2"/>
    </row>
    <row r="268" spans="1:22" ht="12.75" customHeight="1" x14ac:dyDescent="0.2">
      <c r="A268" s="28" t="s">
        <v>46</v>
      </c>
      <c r="C268" s="1">
        <v>20</v>
      </c>
      <c r="K268" s="144"/>
      <c r="L268" s="2"/>
      <c r="M268" s="2"/>
      <c r="O268" s="14">
        <f>C268/B267</f>
        <v>0.83333333333333337</v>
      </c>
      <c r="P268" s="24">
        <v>20</v>
      </c>
      <c r="Q268" s="25">
        <f t="shared" ref="Q268:Q275" si="36">P268/P267</f>
        <v>0.83333333333333337</v>
      </c>
      <c r="R268" s="2">
        <f t="shared" ref="R268:R275" si="37">100%-Q268</f>
        <v>0.16666666666666663</v>
      </c>
    </row>
    <row r="269" spans="1:22" ht="12.75" customHeight="1" x14ac:dyDescent="0.2">
      <c r="A269" s="28" t="s">
        <v>47</v>
      </c>
      <c r="D269" s="1">
        <v>15</v>
      </c>
      <c r="K269" s="144"/>
      <c r="L269" s="2"/>
      <c r="M269" s="2"/>
      <c r="O269" s="2">
        <f>D269/C268</f>
        <v>0.75</v>
      </c>
      <c r="P269" s="24">
        <v>16</v>
      </c>
      <c r="Q269" s="25">
        <f t="shared" si="36"/>
        <v>0.8</v>
      </c>
      <c r="R269" s="2">
        <f t="shared" si="37"/>
        <v>0.19999999999999996</v>
      </c>
    </row>
    <row r="270" spans="1:22" ht="12.75" customHeight="1" x14ac:dyDescent="0.2">
      <c r="A270" s="1">
        <v>1002</v>
      </c>
      <c r="E270" s="1">
        <v>14</v>
      </c>
      <c r="K270" s="144"/>
      <c r="L270" s="2"/>
      <c r="M270" s="2"/>
      <c r="O270" s="2">
        <f>E270/D269</f>
        <v>0.93333333333333335</v>
      </c>
      <c r="P270" s="24">
        <v>14</v>
      </c>
      <c r="Q270" s="25">
        <f t="shared" si="36"/>
        <v>0.875</v>
      </c>
      <c r="R270" s="2">
        <f t="shared" si="37"/>
        <v>0.125</v>
      </c>
    </row>
    <row r="271" spans="1:22" ht="12.75" customHeight="1" x14ac:dyDescent="0.2">
      <c r="A271" s="28" t="s">
        <v>51</v>
      </c>
      <c r="F271" s="1">
        <v>14</v>
      </c>
      <c r="K271" s="144"/>
      <c r="L271" s="2"/>
      <c r="M271" s="2"/>
      <c r="O271" s="2">
        <f>F271/E270</f>
        <v>1</v>
      </c>
      <c r="P271" s="24">
        <v>15</v>
      </c>
      <c r="Q271" s="25">
        <f t="shared" si="36"/>
        <v>1.0714285714285714</v>
      </c>
      <c r="R271" s="2">
        <f t="shared" si="37"/>
        <v>-7.1428571428571397E-2</v>
      </c>
    </row>
    <row r="272" spans="1:22" ht="12.75" customHeight="1" x14ac:dyDescent="0.2">
      <c r="A272" s="28" t="s">
        <v>53</v>
      </c>
      <c r="G272" s="1">
        <v>14</v>
      </c>
      <c r="K272" s="144"/>
      <c r="L272" s="2"/>
      <c r="M272" s="2"/>
      <c r="O272" s="2">
        <f>G272/F271</f>
        <v>1</v>
      </c>
      <c r="P272" s="24">
        <v>15</v>
      </c>
      <c r="Q272" s="25">
        <f t="shared" si="36"/>
        <v>1</v>
      </c>
      <c r="R272" s="2">
        <f t="shared" si="37"/>
        <v>0</v>
      </c>
    </row>
    <row r="273" spans="1:22" ht="12.75" customHeight="1" x14ac:dyDescent="0.2">
      <c r="A273" s="28" t="s">
        <v>56</v>
      </c>
      <c r="H273" s="1">
        <v>14</v>
      </c>
      <c r="K273" s="144"/>
      <c r="L273" s="2"/>
      <c r="M273" s="2"/>
      <c r="O273" s="2">
        <f>H273/G272</f>
        <v>1</v>
      </c>
      <c r="P273" s="24">
        <v>15</v>
      </c>
      <c r="Q273" s="25">
        <f t="shared" si="36"/>
        <v>1</v>
      </c>
      <c r="R273" s="2">
        <f t="shared" si="37"/>
        <v>0</v>
      </c>
    </row>
    <row r="274" spans="1:22" ht="12.75" customHeight="1" x14ac:dyDescent="0.2">
      <c r="A274" s="28" t="s">
        <v>57</v>
      </c>
      <c r="I274" s="1">
        <v>14</v>
      </c>
      <c r="K274" s="144"/>
      <c r="L274" s="2"/>
      <c r="M274" s="2"/>
      <c r="O274" s="2">
        <f>I274/H273</f>
        <v>1</v>
      </c>
      <c r="P274" s="24">
        <v>26</v>
      </c>
      <c r="Q274" s="25">
        <f t="shared" si="36"/>
        <v>1.7333333333333334</v>
      </c>
      <c r="R274" s="2">
        <f t="shared" si="37"/>
        <v>-0.73333333333333339</v>
      </c>
    </row>
    <row r="275" spans="1:22" ht="12.75" customHeight="1" x14ac:dyDescent="0.2">
      <c r="A275" s="28" t="s">
        <v>59</v>
      </c>
      <c r="J275" s="1">
        <v>14</v>
      </c>
      <c r="K275" s="144">
        <v>13</v>
      </c>
      <c r="L275" s="2"/>
      <c r="M275" s="2"/>
      <c r="O275" s="2">
        <f>J275/I274</f>
        <v>1</v>
      </c>
      <c r="P275" s="24">
        <v>21</v>
      </c>
      <c r="Q275" s="25">
        <f t="shared" si="36"/>
        <v>0.80769230769230771</v>
      </c>
      <c r="R275" s="2">
        <f t="shared" si="37"/>
        <v>0.19230769230769229</v>
      </c>
    </row>
    <row r="276" spans="1:22" ht="12.75" customHeight="1" x14ac:dyDescent="0.2">
      <c r="A276" s="28" t="s">
        <v>63</v>
      </c>
      <c r="J276" s="1">
        <v>1</v>
      </c>
      <c r="K276" s="144"/>
      <c r="L276" s="2"/>
      <c r="M276" s="2"/>
      <c r="O276" s="2"/>
      <c r="P276" s="24">
        <v>1</v>
      </c>
      <c r="Q276" s="25"/>
      <c r="R276" s="2"/>
    </row>
    <row r="277" spans="1:22" ht="12.75" customHeight="1" x14ac:dyDescent="0.2">
      <c r="A277" s="28" t="s">
        <v>64</v>
      </c>
      <c r="J277" s="1">
        <v>1</v>
      </c>
      <c r="K277" s="144"/>
      <c r="L277" s="2"/>
      <c r="M277" s="2"/>
      <c r="O277" s="2"/>
      <c r="P277" s="24">
        <v>1</v>
      </c>
      <c r="Q277" s="25"/>
      <c r="R277" s="2"/>
    </row>
    <row r="278" spans="1:22" ht="12.75" customHeight="1" x14ac:dyDescent="0.2">
      <c r="A278" s="28" t="s">
        <v>68</v>
      </c>
      <c r="J278" s="1">
        <v>1</v>
      </c>
      <c r="K278" s="144"/>
      <c r="L278" s="2"/>
      <c r="M278" s="2"/>
      <c r="O278" s="2"/>
      <c r="P278" s="24">
        <v>1</v>
      </c>
      <c r="Q278" s="25"/>
      <c r="R278" s="2"/>
      <c r="S278" s="1" t="s">
        <v>58</v>
      </c>
      <c r="T278" s="1">
        <v>11</v>
      </c>
      <c r="U278" s="1">
        <f>SUM(K275:K277)</f>
        <v>13</v>
      </c>
      <c r="V278" s="1" t="s">
        <v>10</v>
      </c>
    </row>
    <row r="279" spans="1:22" ht="12.75" customHeight="1" x14ac:dyDescent="0.2">
      <c r="A279" s="28" t="s">
        <v>69</v>
      </c>
      <c r="J279" s="1">
        <v>1</v>
      </c>
      <c r="K279" s="144"/>
      <c r="L279" s="2"/>
      <c r="M279" s="2"/>
      <c r="O279" s="2"/>
      <c r="P279" s="24">
        <v>1</v>
      </c>
      <c r="Q279" s="25"/>
      <c r="R279" s="2"/>
      <c r="S279" s="1" t="s">
        <v>60</v>
      </c>
      <c r="T279" s="25">
        <f>T278/B267</f>
        <v>0.45833333333333331</v>
      </c>
      <c r="U279" s="25">
        <f>T278/U278</f>
        <v>0.84615384615384615</v>
      </c>
      <c r="V279" s="1" t="s">
        <v>61</v>
      </c>
    </row>
    <row r="280" spans="1:22" ht="12.75" customHeight="1" x14ac:dyDescent="0.2">
      <c r="K280" s="89">
        <f>SUM(K275)</f>
        <v>13</v>
      </c>
      <c r="L280" s="2">
        <f>K275/B267</f>
        <v>0.54166666666666663</v>
      </c>
      <c r="M280" s="2">
        <f>K280/B267</f>
        <v>0.54166666666666663</v>
      </c>
      <c r="N280" s="2">
        <f>M280-L280</f>
        <v>0</v>
      </c>
      <c r="O280" s="2"/>
    </row>
    <row r="281" spans="1:22" ht="12.75" customHeight="1" x14ac:dyDescent="0.2">
      <c r="L281" s="2"/>
      <c r="M281" s="2"/>
      <c r="N281" s="2"/>
      <c r="O281" s="2"/>
      <c r="S281" s="1"/>
      <c r="T281" s="25"/>
      <c r="U281" s="25"/>
      <c r="V281" s="1"/>
    </row>
    <row r="282" spans="1:22" ht="12.75" customHeight="1" x14ac:dyDescent="0.2">
      <c r="L282" s="2"/>
      <c r="M282" s="2"/>
      <c r="N282" s="2"/>
      <c r="O282" s="2"/>
      <c r="S282" s="1"/>
      <c r="T282" s="25"/>
      <c r="U282" s="25"/>
      <c r="V282" s="1"/>
    </row>
    <row r="283" spans="1:22" ht="12.75" customHeight="1" x14ac:dyDescent="0.2">
      <c r="L283" s="2"/>
      <c r="M283" s="2"/>
      <c r="N283" s="2"/>
      <c r="O283" s="2"/>
      <c r="S283" s="1"/>
      <c r="T283" s="25"/>
      <c r="U283" s="25"/>
      <c r="V283" s="1"/>
    </row>
    <row r="284" spans="1:22" ht="12.75" customHeight="1" x14ac:dyDescent="0.3">
      <c r="A284" s="3" t="s">
        <v>70</v>
      </c>
      <c r="L284" s="2"/>
      <c r="M284" s="2"/>
      <c r="O284" s="2"/>
      <c r="S284" s="1"/>
      <c r="T284" s="1"/>
      <c r="U284" s="1"/>
      <c r="V284" s="1"/>
    </row>
    <row r="285" spans="1:22" ht="25.5" customHeight="1" x14ac:dyDescent="0.2">
      <c r="B285" s="175" t="s">
        <v>1</v>
      </c>
      <c r="C285" s="176"/>
      <c r="D285" s="176"/>
      <c r="E285" s="176"/>
      <c r="F285" s="176"/>
      <c r="G285" s="176"/>
      <c r="H285" s="176"/>
      <c r="I285" s="176"/>
      <c r="J285" s="176"/>
      <c r="L285" s="4" t="s">
        <v>2</v>
      </c>
      <c r="M285" s="4" t="s">
        <v>3</v>
      </c>
      <c r="N285" s="5" t="s">
        <v>4</v>
      </c>
      <c r="O285" s="4" t="s">
        <v>5</v>
      </c>
      <c r="P285" s="6" t="s">
        <v>6</v>
      </c>
      <c r="Q285" s="6" t="s">
        <v>7</v>
      </c>
      <c r="R285" s="7" t="s">
        <v>8</v>
      </c>
      <c r="S285" s="1"/>
      <c r="T285" s="1"/>
      <c r="U285" s="1"/>
      <c r="V285" s="1"/>
    </row>
    <row r="286" spans="1:22" ht="12.75" customHeight="1" x14ac:dyDescent="0.2">
      <c r="A286" s="9" t="s">
        <v>9</v>
      </c>
      <c r="B286" s="10">
        <v>1</v>
      </c>
      <c r="C286" s="10">
        <v>2</v>
      </c>
      <c r="D286" s="10">
        <v>3</v>
      </c>
      <c r="E286" s="10">
        <v>4</v>
      </c>
      <c r="F286" s="10">
        <v>5</v>
      </c>
      <c r="G286" s="10">
        <v>6</v>
      </c>
      <c r="H286" s="10">
        <v>7</v>
      </c>
      <c r="I286" s="10">
        <v>8</v>
      </c>
      <c r="J286" s="10">
        <v>9</v>
      </c>
      <c r="K286" s="142" t="s">
        <v>10</v>
      </c>
      <c r="L286" s="12"/>
      <c r="M286" s="12"/>
      <c r="N286" s="13"/>
      <c r="O286" s="14"/>
      <c r="P286" s="15"/>
      <c r="Q286" s="15"/>
      <c r="R286" s="2"/>
      <c r="S286" s="1"/>
      <c r="T286" s="1"/>
      <c r="U286" s="1"/>
      <c r="V286" s="1"/>
    </row>
    <row r="287" spans="1:22" ht="12.75" customHeight="1" x14ac:dyDescent="0.2">
      <c r="A287" s="28" t="s">
        <v>46</v>
      </c>
      <c r="B287" s="19">
        <v>56</v>
      </c>
      <c r="C287" s="19"/>
      <c r="D287" s="19"/>
      <c r="E287" s="19"/>
      <c r="F287" s="19"/>
      <c r="G287" s="19"/>
      <c r="H287" s="19"/>
      <c r="I287" s="19"/>
      <c r="J287" s="19"/>
      <c r="K287" s="144"/>
      <c r="L287" s="12"/>
      <c r="M287" s="12"/>
      <c r="N287" s="13"/>
      <c r="O287" s="14"/>
      <c r="P287" s="21">
        <f>B287</f>
        <v>56</v>
      </c>
      <c r="Q287" s="15"/>
      <c r="R287" s="2"/>
      <c r="S287" s="1"/>
      <c r="T287" s="1"/>
      <c r="U287" s="1"/>
      <c r="V287" s="1"/>
    </row>
    <row r="288" spans="1:22" ht="12.75" customHeight="1" x14ac:dyDescent="0.2">
      <c r="A288" s="28" t="s">
        <v>47</v>
      </c>
      <c r="C288" s="1">
        <v>55</v>
      </c>
      <c r="K288" s="144"/>
      <c r="L288" s="2"/>
      <c r="M288" s="2"/>
      <c r="O288" s="14">
        <f>C288/B287</f>
        <v>0.9821428571428571</v>
      </c>
      <c r="P288" s="24">
        <v>55</v>
      </c>
      <c r="Q288" s="25">
        <f t="shared" ref="Q288:Q295" si="38">P288/P287</f>
        <v>0.9821428571428571</v>
      </c>
      <c r="R288" s="2">
        <f t="shared" ref="R288:R295" si="39">100%-Q288</f>
        <v>1.7857142857142905E-2</v>
      </c>
      <c r="S288" s="1"/>
      <c r="T288" s="1"/>
      <c r="U288" s="1"/>
      <c r="V288" s="1"/>
    </row>
    <row r="289" spans="1:30" ht="12.75" customHeight="1" x14ac:dyDescent="0.2">
      <c r="A289" s="28" t="s">
        <v>48</v>
      </c>
      <c r="D289" s="1">
        <v>48</v>
      </c>
      <c r="K289" s="144"/>
      <c r="L289" s="2"/>
      <c r="M289" s="2"/>
      <c r="O289" s="2">
        <f>D289/C288</f>
        <v>0.87272727272727268</v>
      </c>
      <c r="P289" s="24">
        <v>51</v>
      </c>
      <c r="Q289" s="25">
        <f t="shared" si="38"/>
        <v>0.92727272727272725</v>
      </c>
      <c r="R289" s="2">
        <f t="shared" si="39"/>
        <v>7.2727272727272751E-2</v>
      </c>
      <c r="S289" s="1"/>
      <c r="T289" s="1"/>
      <c r="U289" s="1"/>
      <c r="V289" s="1"/>
    </row>
    <row r="290" spans="1:30" ht="12.75" customHeight="1" x14ac:dyDescent="0.2">
      <c r="A290" s="28" t="s">
        <v>51</v>
      </c>
      <c r="E290" s="1">
        <v>46</v>
      </c>
      <c r="K290" s="144"/>
      <c r="L290" s="2"/>
      <c r="M290" s="2"/>
      <c r="O290" s="2">
        <f>E290/D289</f>
        <v>0.95833333333333337</v>
      </c>
      <c r="P290" s="24">
        <v>55</v>
      </c>
      <c r="Q290" s="25">
        <f t="shared" si="38"/>
        <v>1.0784313725490196</v>
      </c>
      <c r="R290" s="2">
        <f t="shared" si="39"/>
        <v>-7.8431372549019551E-2</v>
      </c>
      <c r="S290" s="1"/>
      <c r="T290" s="1"/>
      <c r="U290" s="1"/>
      <c r="V290" s="1"/>
    </row>
    <row r="291" spans="1:30" ht="12.75" customHeight="1" x14ac:dyDescent="0.2">
      <c r="A291" s="28" t="s">
        <v>53</v>
      </c>
      <c r="F291" s="1">
        <v>44</v>
      </c>
      <c r="K291" s="144"/>
      <c r="L291" s="2"/>
      <c r="M291" s="2"/>
      <c r="O291" s="2">
        <f>F291/E290</f>
        <v>0.95652173913043481</v>
      </c>
      <c r="P291" s="24">
        <v>48</v>
      </c>
      <c r="Q291" s="25">
        <f t="shared" si="38"/>
        <v>0.87272727272727268</v>
      </c>
      <c r="R291" s="2">
        <f t="shared" si="39"/>
        <v>0.12727272727272732</v>
      </c>
      <c r="S291" s="1"/>
      <c r="T291" s="1"/>
      <c r="U291" s="1"/>
      <c r="V291" s="1"/>
    </row>
    <row r="292" spans="1:30" ht="12.75" customHeight="1" x14ac:dyDescent="0.2">
      <c r="A292" s="28" t="s">
        <v>56</v>
      </c>
      <c r="G292" s="1">
        <v>43</v>
      </c>
      <c r="K292" s="144"/>
      <c r="L292" s="2"/>
      <c r="M292" s="2"/>
      <c r="O292" s="2">
        <f>G292/F291</f>
        <v>0.97727272727272729</v>
      </c>
      <c r="P292" s="24">
        <v>53</v>
      </c>
      <c r="Q292" s="25">
        <f t="shared" si="38"/>
        <v>1.1041666666666667</v>
      </c>
      <c r="R292" s="2">
        <f t="shared" si="39"/>
        <v>-0.10416666666666674</v>
      </c>
      <c r="S292" s="1"/>
      <c r="T292" s="1"/>
      <c r="U292" s="1"/>
      <c r="V292" s="1"/>
    </row>
    <row r="293" spans="1:30" ht="12.75" customHeight="1" x14ac:dyDescent="0.2">
      <c r="A293" s="28" t="s">
        <v>57</v>
      </c>
      <c r="H293" s="1">
        <v>43</v>
      </c>
      <c r="K293" s="144"/>
      <c r="L293" s="2"/>
      <c r="M293" s="2"/>
      <c r="O293" s="2">
        <f>H293/G292</f>
        <v>1</v>
      </c>
      <c r="P293" s="24">
        <v>50</v>
      </c>
      <c r="Q293" s="25">
        <f t="shared" si="38"/>
        <v>0.94339622641509435</v>
      </c>
      <c r="R293" s="2">
        <f t="shared" si="39"/>
        <v>5.6603773584905648E-2</v>
      </c>
      <c r="S293" s="1"/>
      <c r="T293" s="1"/>
      <c r="U293" s="1"/>
      <c r="V293" s="1"/>
    </row>
    <row r="294" spans="1:30" ht="12.75" customHeight="1" x14ac:dyDescent="0.2">
      <c r="A294" s="28" t="s">
        <v>59</v>
      </c>
      <c r="I294" s="1">
        <v>43</v>
      </c>
      <c r="K294" s="144"/>
      <c r="L294" s="2"/>
      <c r="M294" s="2"/>
      <c r="O294" s="2">
        <f>I294/H293</f>
        <v>1</v>
      </c>
      <c r="P294" s="24">
        <v>49</v>
      </c>
      <c r="Q294" s="25">
        <f t="shared" si="38"/>
        <v>0.98</v>
      </c>
      <c r="R294" s="2">
        <f t="shared" si="39"/>
        <v>2.0000000000000018E-2</v>
      </c>
      <c r="S294" s="1"/>
      <c r="T294" s="1"/>
      <c r="U294" s="1"/>
      <c r="V294" s="1"/>
      <c r="AC294" s="38" t="s">
        <v>45</v>
      </c>
      <c r="AD294" s="1">
        <v>6</v>
      </c>
    </row>
    <row r="295" spans="1:30" ht="12.75" customHeight="1" x14ac:dyDescent="0.2">
      <c r="A295" s="28" t="s">
        <v>63</v>
      </c>
      <c r="J295" s="1">
        <v>42</v>
      </c>
      <c r="K295" s="144">
        <v>40</v>
      </c>
      <c r="L295" s="2"/>
      <c r="M295" s="2"/>
      <c r="O295" s="2">
        <f>J295/I294</f>
        <v>0.97674418604651159</v>
      </c>
      <c r="P295" s="24">
        <v>49</v>
      </c>
      <c r="Q295" s="25">
        <f t="shared" si="38"/>
        <v>1</v>
      </c>
      <c r="R295" s="2">
        <f t="shared" si="39"/>
        <v>0</v>
      </c>
      <c r="S295" s="1"/>
      <c r="T295" s="1"/>
      <c r="U295" s="1"/>
      <c r="V295" s="1"/>
      <c r="AC295" s="38" t="s">
        <v>46</v>
      </c>
      <c r="AD295" s="1">
        <v>28</v>
      </c>
    </row>
    <row r="296" spans="1:30" ht="12.75" customHeight="1" x14ac:dyDescent="0.2">
      <c r="A296" s="28" t="s">
        <v>64</v>
      </c>
      <c r="J296" s="1">
        <v>5</v>
      </c>
      <c r="K296" s="144">
        <v>4</v>
      </c>
      <c r="L296" s="2"/>
      <c r="M296" s="2"/>
      <c r="O296" s="2"/>
      <c r="P296" s="24">
        <v>8</v>
      </c>
      <c r="Q296" s="25"/>
      <c r="R296" s="2"/>
      <c r="S296" s="1"/>
      <c r="T296" s="1"/>
      <c r="U296" s="1"/>
      <c r="V296" s="1"/>
      <c r="AC296" s="38" t="s">
        <v>47</v>
      </c>
      <c r="AD296" s="1">
        <v>8</v>
      </c>
    </row>
    <row r="297" spans="1:30" ht="12.75" customHeight="1" x14ac:dyDescent="0.2">
      <c r="A297" s="28" t="s">
        <v>68</v>
      </c>
      <c r="J297" s="1">
        <v>2</v>
      </c>
      <c r="K297" s="144">
        <v>1</v>
      </c>
      <c r="L297" s="2"/>
      <c r="M297" s="2"/>
      <c r="O297" s="2"/>
      <c r="P297" s="24">
        <v>3</v>
      </c>
      <c r="Q297" s="25"/>
      <c r="R297" s="2"/>
      <c r="S297" s="1" t="s">
        <v>58</v>
      </c>
      <c r="T297" s="1">
        <v>44</v>
      </c>
      <c r="U297" s="1">
        <f>K302</f>
        <v>46</v>
      </c>
      <c r="V297" s="1" t="s">
        <v>10</v>
      </c>
    </row>
    <row r="298" spans="1:30" ht="12.75" customHeight="1" x14ac:dyDescent="0.2">
      <c r="A298" s="28" t="s">
        <v>69</v>
      </c>
      <c r="J298" s="1">
        <v>1</v>
      </c>
      <c r="K298" s="144"/>
      <c r="L298" s="2"/>
      <c r="M298" s="2"/>
      <c r="O298" s="2"/>
      <c r="P298" s="24">
        <v>2</v>
      </c>
      <c r="Q298" s="25"/>
      <c r="R298" s="2"/>
      <c r="S298" s="1" t="s">
        <v>60</v>
      </c>
      <c r="T298" s="25">
        <f>T297/B287</f>
        <v>0.7857142857142857</v>
      </c>
      <c r="U298" s="25">
        <f>T297/U297</f>
        <v>0.95652173913043481</v>
      </c>
      <c r="V298" s="1" t="s">
        <v>61</v>
      </c>
    </row>
    <row r="299" spans="1:30" ht="12.75" customHeight="1" x14ac:dyDescent="0.2">
      <c r="A299" s="28" t="s">
        <v>71</v>
      </c>
      <c r="J299" s="1">
        <v>1</v>
      </c>
      <c r="K299" s="144"/>
      <c r="L299" s="2"/>
      <c r="M299" s="2"/>
      <c r="O299" s="2"/>
      <c r="P299" s="24">
        <v>2</v>
      </c>
      <c r="Q299" s="25"/>
      <c r="R299" s="2"/>
      <c r="S299" s="1"/>
      <c r="T299" s="25"/>
      <c r="U299" s="25"/>
      <c r="V299" s="1"/>
    </row>
    <row r="300" spans="1:30" ht="12.75" customHeight="1" x14ac:dyDescent="0.2">
      <c r="A300" s="1">
        <v>1601</v>
      </c>
      <c r="J300" s="1">
        <v>2</v>
      </c>
      <c r="K300" s="144">
        <v>1</v>
      </c>
      <c r="L300" s="2"/>
      <c r="M300" s="2"/>
      <c r="O300" s="2"/>
      <c r="P300" s="24">
        <v>2</v>
      </c>
    </row>
    <row r="301" spans="1:30" ht="12.75" customHeight="1" x14ac:dyDescent="0.2">
      <c r="A301" s="1">
        <v>1602</v>
      </c>
      <c r="J301" s="1">
        <v>1</v>
      </c>
      <c r="L301" s="2"/>
      <c r="M301" s="2"/>
      <c r="O301" s="2"/>
      <c r="P301" s="24">
        <v>1</v>
      </c>
      <c r="S301" s="1"/>
      <c r="T301" s="25"/>
      <c r="U301" s="25"/>
      <c r="V301" s="1"/>
    </row>
    <row r="302" spans="1:30" ht="12.75" customHeight="1" x14ac:dyDescent="0.2">
      <c r="K302" s="89">
        <f>SUM(K295:K300)</f>
        <v>46</v>
      </c>
      <c r="L302" s="2">
        <f>K295/B287</f>
        <v>0.7142857142857143</v>
      </c>
      <c r="M302" s="2">
        <f>K302/B287</f>
        <v>0.8214285714285714</v>
      </c>
      <c r="N302" s="2">
        <f>M302-L302</f>
        <v>0.1071428571428571</v>
      </c>
      <c r="O302" s="2"/>
      <c r="S302" s="1"/>
      <c r="T302" s="25"/>
      <c r="U302" s="25"/>
      <c r="V302" s="1"/>
    </row>
    <row r="303" spans="1:30" ht="12.75" customHeight="1" x14ac:dyDescent="0.2">
      <c r="L303" s="2"/>
      <c r="M303" s="2"/>
      <c r="N303" s="2"/>
      <c r="O303" s="2"/>
      <c r="S303" s="1"/>
      <c r="T303" s="25"/>
      <c r="U303" s="25"/>
      <c r="V303" s="1"/>
    </row>
    <row r="304" spans="1:30" ht="12.75" customHeight="1" x14ac:dyDescent="0.2">
      <c r="L304" s="2"/>
      <c r="M304" s="2"/>
      <c r="N304" s="2"/>
      <c r="O304" s="2"/>
      <c r="S304" s="1"/>
      <c r="T304" s="25"/>
      <c r="U304" s="25"/>
      <c r="V304" s="1"/>
    </row>
    <row r="305" spans="1:22" ht="26.25" customHeight="1" x14ac:dyDescent="0.4">
      <c r="B305" s="166" t="s">
        <v>72</v>
      </c>
      <c r="C305" s="167"/>
      <c r="D305" s="167"/>
      <c r="E305" s="167"/>
      <c r="F305" s="167"/>
      <c r="G305" s="167"/>
      <c r="H305" s="167"/>
      <c r="I305" s="167"/>
      <c r="J305" s="167"/>
      <c r="K305" s="105" t="s">
        <v>47</v>
      </c>
      <c r="L305" s="2"/>
      <c r="M305" s="2"/>
      <c r="N305" s="1"/>
      <c r="O305" s="2"/>
      <c r="P305" s="1"/>
      <c r="Q305" s="1"/>
      <c r="R305" s="1"/>
      <c r="T305" s="25"/>
      <c r="U305" s="25"/>
      <c r="V305" s="1"/>
    </row>
    <row r="306" spans="1:22" ht="20.25" customHeight="1" x14ac:dyDescent="0.2">
      <c r="A306" s="168" t="s">
        <v>9</v>
      </c>
      <c r="B306" s="169" t="s">
        <v>73</v>
      </c>
      <c r="C306" s="170"/>
      <c r="D306" s="170"/>
      <c r="E306" s="170"/>
      <c r="F306" s="170"/>
      <c r="G306" s="170"/>
      <c r="H306" s="170"/>
      <c r="I306" s="170"/>
      <c r="J306" s="171"/>
      <c r="K306" s="172" t="s">
        <v>10</v>
      </c>
      <c r="L306" s="164" t="s">
        <v>2</v>
      </c>
      <c r="M306" s="164" t="s">
        <v>3</v>
      </c>
      <c r="N306" s="174" t="s">
        <v>4</v>
      </c>
      <c r="O306" s="164" t="s">
        <v>5</v>
      </c>
      <c r="P306" s="162" t="s">
        <v>6</v>
      </c>
      <c r="Q306" s="162" t="s">
        <v>7</v>
      </c>
      <c r="R306" s="164" t="s">
        <v>8</v>
      </c>
      <c r="T306" s="25"/>
      <c r="U306" s="25"/>
      <c r="V306" s="1"/>
    </row>
    <row r="307" spans="1:22" ht="15.75" customHeight="1" x14ac:dyDescent="0.25">
      <c r="A307" s="163"/>
      <c r="B307" s="39" t="s">
        <v>74</v>
      </c>
      <c r="C307" s="39" t="s">
        <v>75</v>
      </c>
      <c r="D307" s="39" t="s">
        <v>76</v>
      </c>
      <c r="E307" s="39" t="s">
        <v>77</v>
      </c>
      <c r="F307" s="39" t="s">
        <v>78</v>
      </c>
      <c r="G307" s="39" t="s">
        <v>79</v>
      </c>
      <c r="H307" s="39" t="s">
        <v>80</v>
      </c>
      <c r="I307" s="39" t="s">
        <v>81</v>
      </c>
      <c r="J307" s="39" t="s">
        <v>82</v>
      </c>
      <c r="K307" s="173"/>
      <c r="L307" s="163"/>
      <c r="M307" s="163"/>
      <c r="N307" s="163"/>
      <c r="O307" s="163"/>
      <c r="P307" s="163"/>
      <c r="Q307" s="163"/>
      <c r="R307" s="163"/>
      <c r="T307" s="25"/>
      <c r="U307" s="25"/>
      <c r="V307" s="1"/>
    </row>
    <row r="308" spans="1:22" ht="15.75" customHeight="1" x14ac:dyDescent="0.25">
      <c r="A308" s="39">
        <v>1001</v>
      </c>
      <c r="B308" s="40">
        <v>28</v>
      </c>
      <c r="C308" s="40"/>
      <c r="D308" s="40"/>
      <c r="E308" s="40"/>
      <c r="F308" s="40"/>
      <c r="G308" s="40"/>
      <c r="H308" s="40"/>
      <c r="I308" s="40"/>
      <c r="J308" s="40"/>
      <c r="K308" s="78"/>
      <c r="L308" s="124"/>
      <c r="M308" s="125"/>
      <c r="N308" s="126"/>
      <c r="O308" s="108"/>
      <c r="P308" s="43">
        <f>B308</f>
        <v>28</v>
      </c>
      <c r="Q308" s="109"/>
      <c r="R308" s="108"/>
      <c r="T308" s="25"/>
      <c r="U308" s="25"/>
      <c r="V308" s="1"/>
    </row>
    <row r="309" spans="1:22" ht="15.75" customHeight="1" x14ac:dyDescent="0.25">
      <c r="A309" s="39">
        <v>1002</v>
      </c>
      <c r="B309" s="40"/>
      <c r="C309" s="40">
        <v>26</v>
      </c>
      <c r="D309" s="40"/>
      <c r="E309" s="40"/>
      <c r="F309" s="40"/>
      <c r="G309" s="40"/>
      <c r="H309" s="40"/>
      <c r="I309" s="40"/>
      <c r="J309" s="40"/>
      <c r="K309" s="78"/>
      <c r="L309" s="127"/>
      <c r="M309" s="118"/>
      <c r="N309" s="128"/>
      <c r="O309" s="45">
        <f>IF(C309=0,"",C309/B308)</f>
        <v>0.9285714285714286</v>
      </c>
      <c r="P309" s="46">
        <v>26</v>
      </c>
      <c r="Q309" s="110">
        <f t="shared" ref="Q309:Q316" si="40">IF(P309=0,"",P309/P308)</f>
        <v>0.9285714285714286</v>
      </c>
      <c r="R309" s="110">
        <f t="shared" ref="R309:R316" si="41">IF(P309=0,"",100%-Q309)</f>
        <v>7.1428571428571397E-2</v>
      </c>
      <c r="T309" s="25"/>
      <c r="U309" s="25"/>
      <c r="V309" s="1"/>
    </row>
    <row r="310" spans="1:22" ht="15.75" customHeight="1" x14ac:dyDescent="0.25">
      <c r="A310" s="39">
        <v>1101</v>
      </c>
      <c r="B310" s="40"/>
      <c r="C310" s="40"/>
      <c r="D310" s="40">
        <v>23</v>
      </c>
      <c r="E310" s="40"/>
      <c r="F310" s="40"/>
      <c r="G310" s="40"/>
      <c r="H310" s="40"/>
      <c r="I310" s="40"/>
      <c r="J310" s="40"/>
      <c r="K310" s="78"/>
      <c r="L310" s="127"/>
      <c r="M310" s="118"/>
      <c r="N310" s="128"/>
      <c r="O310" s="45">
        <f>IF(D310=0,"",D310/C309)</f>
        <v>0.88461538461538458</v>
      </c>
      <c r="P310" s="46">
        <v>24</v>
      </c>
      <c r="Q310" s="110">
        <f t="shared" si="40"/>
        <v>0.92307692307692313</v>
      </c>
      <c r="R310" s="110">
        <f t="shared" si="41"/>
        <v>7.6923076923076872E-2</v>
      </c>
      <c r="S310" s="8">
        <f>P310/P308</f>
        <v>0.8571428571428571</v>
      </c>
      <c r="T310" s="25"/>
      <c r="U310" s="25"/>
      <c r="V310" s="1"/>
    </row>
    <row r="311" spans="1:22" ht="15.75" customHeight="1" x14ac:dyDescent="0.25">
      <c r="A311" s="39">
        <v>1102</v>
      </c>
      <c r="B311" s="40"/>
      <c r="C311" s="40"/>
      <c r="D311" s="40"/>
      <c r="E311" s="40">
        <v>21</v>
      </c>
      <c r="F311" s="40"/>
      <c r="G311" s="40"/>
      <c r="H311" s="40"/>
      <c r="I311" s="40"/>
      <c r="J311" s="40"/>
      <c r="K311" s="78"/>
      <c r="L311" s="127"/>
      <c r="M311" s="118"/>
      <c r="N311" s="128"/>
      <c r="O311" s="45">
        <f>IF(E311=0,"",E311/D310)</f>
        <v>0.91304347826086951</v>
      </c>
      <c r="P311" s="46">
        <v>23</v>
      </c>
      <c r="Q311" s="110">
        <f t="shared" si="40"/>
        <v>0.95833333333333337</v>
      </c>
      <c r="R311" s="110">
        <f t="shared" si="41"/>
        <v>4.166666666666663E-2</v>
      </c>
      <c r="T311" s="25"/>
      <c r="U311" s="25"/>
      <c r="V311" s="1"/>
    </row>
    <row r="312" spans="1:22" ht="15.75" customHeight="1" x14ac:dyDescent="0.25">
      <c r="A312" s="39">
        <v>1201</v>
      </c>
      <c r="B312" s="40"/>
      <c r="C312" s="40"/>
      <c r="D312" s="40"/>
      <c r="E312" s="40"/>
      <c r="F312" s="40">
        <v>20</v>
      </c>
      <c r="G312" s="40"/>
      <c r="H312" s="40"/>
      <c r="I312" s="40"/>
      <c r="J312" s="40"/>
      <c r="K312" s="78"/>
      <c r="L312" s="127"/>
      <c r="M312" s="118"/>
      <c r="N312" s="128"/>
      <c r="O312" s="45">
        <f>IF(F312=0,"",F312/E311)</f>
        <v>0.95238095238095233</v>
      </c>
      <c r="P312" s="46">
        <v>23</v>
      </c>
      <c r="Q312" s="110">
        <f t="shared" si="40"/>
        <v>1</v>
      </c>
      <c r="R312" s="110">
        <f t="shared" si="41"/>
        <v>0</v>
      </c>
      <c r="T312" s="25"/>
      <c r="U312" s="25"/>
      <c r="V312" s="1"/>
    </row>
    <row r="313" spans="1:22" ht="15.75" customHeight="1" x14ac:dyDescent="0.25">
      <c r="A313" s="39">
        <v>1202</v>
      </c>
      <c r="B313" s="40"/>
      <c r="C313" s="40"/>
      <c r="D313" s="40"/>
      <c r="E313" s="40"/>
      <c r="F313" s="40"/>
      <c r="G313" s="40">
        <v>19</v>
      </c>
      <c r="H313" s="40"/>
      <c r="I313" s="40"/>
      <c r="J313" s="40"/>
      <c r="K313" s="78"/>
      <c r="L313" s="127"/>
      <c r="M313" s="118"/>
      <c r="N313" s="128"/>
      <c r="O313" s="45">
        <f>IF(G313=0,"",G313/F312)</f>
        <v>0.95</v>
      </c>
      <c r="P313" s="46">
        <v>23</v>
      </c>
      <c r="Q313" s="110">
        <f t="shared" si="40"/>
        <v>1</v>
      </c>
      <c r="R313" s="110">
        <f t="shared" si="41"/>
        <v>0</v>
      </c>
      <c r="T313" s="25"/>
      <c r="U313" s="25"/>
      <c r="V313" s="1"/>
    </row>
    <row r="314" spans="1:22" ht="15.75" customHeight="1" x14ac:dyDescent="0.25">
      <c r="A314" s="39">
        <v>1301</v>
      </c>
      <c r="B314" s="40"/>
      <c r="C314" s="40"/>
      <c r="D314" s="40"/>
      <c r="E314" s="40"/>
      <c r="F314" s="40"/>
      <c r="G314" s="40"/>
      <c r="H314" s="40">
        <v>16</v>
      </c>
      <c r="I314" s="40"/>
      <c r="J314" s="40"/>
      <c r="K314" s="78"/>
      <c r="L314" s="127"/>
      <c r="M314" s="118"/>
      <c r="N314" s="128"/>
      <c r="O314" s="45">
        <f>IF(H314=0,"",H314/G313)</f>
        <v>0.84210526315789469</v>
      </c>
      <c r="P314" s="46">
        <v>22</v>
      </c>
      <c r="Q314" s="110">
        <f t="shared" si="40"/>
        <v>0.95652173913043481</v>
      </c>
      <c r="R314" s="110">
        <f t="shared" si="41"/>
        <v>4.3478260869565188E-2</v>
      </c>
      <c r="T314" s="25"/>
      <c r="U314" s="25"/>
      <c r="V314" s="1"/>
    </row>
    <row r="315" spans="1:22" ht="15.75" customHeight="1" x14ac:dyDescent="0.25">
      <c r="A315" s="39">
        <v>1302</v>
      </c>
      <c r="B315" s="40"/>
      <c r="C315" s="40"/>
      <c r="D315" s="40"/>
      <c r="E315" s="40"/>
      <c r="F315" s="40"/>
      <c r="G315" s="40"/>
      <c r="H315" s="40"/>
      <c r="I315" s="40">
        <v>16</v>
      </c>
      <c r="J315" s="40"/>
      <c r="K315" s="78"/>
      <c r="L315" s="127"/>
      <c r="M315" s="118"/>
      <c r="N315" s="128"/>
      <c r="O315" s="45">
        <f>IF(I315=0,"",I315/H314)</f>
        <v>1</v>
      </c>
      <c r="P315" s="46">
        <v>22</v>
      </c>
      <c r="Q315" s="110">
        <f t="shared" si="40"/>
        <v>1</v>
      </c>
      <c r="R315" s="110">
        <f t="shared" si="41"/>
        <v>0</v>
      </c>
      <c r="T315" s="25"/>
      <c r="U315" s="25"/>
      <c r="V315" s="1"/>
    </row>
    <row r="316" spans="1:22" ht="15.75" customHeight="1" x14ac:dyDescent="0.25">
      <c r="A316" s="39">
        <v>1401</v>
      </c>
      <c r="B316" s="40"/>
      <c r="C316" s="40"/>
      <c r="D316" s="40"/>
      <c r="E316" s="40"/>
      <c r="F316" s="40"/>
      <c r="G316" s="40"/>
      <c r="H316" s="40"/>
      <c r="I316" s="40"/>
      <c r="J316" s="40">
        <v>16</v>
      </c>
      <c r="K316" s="78">
        <v>16</v>
      </c>
      <c r="L316" s="127"/>
      <c r="M316" s="118"/>
      <c r="N316" s="128"/>
      <c r="O316" s="48">
        <f>IF(J316=0,"",J316/I315)</f>
        <v>1</v>
      </c>
      <c r="P316" s="46">
        <v>22</v>
      </c>
      <c r="Q316" s="48">
        <f t="shared" si="40"/>
        <v>1</v>
      </c>
      <c r="R316" s="48">
        <f t="shared" si="41"/>
        <v>0</v>
      </c>
      <c r="T316" s="25"/>
      <c r="U316" s="25"/>
      <c r="V316" s="1"/>
    </row>
    <row r="317" spans="1:22" ht="15.75" customHeight="1" x14ac:dyDescent="0.25">
      <c r="A317" s="39">
        <v>1402</v>
      </c>
      <c r="B317" s="40"/>
      <c r="C317" s="40"/>
      <c r="D317" s="40"/>
      <c r="E317" s="40"/>
      <c r="F317" s="40"/>
      <c r="G317" s="40"/>
      <c r="H317" s="40"/>
      <c r="I317" s="40"/>
      <c r="J317" s="40">
        <v>5</v>
      </c>
      <c r="K317" s="78"/>
      <c r="L317" s="127"/>
      <c r="M317" s="118"/>
      <c r="N317" s="119"/>
      <c r="O317" s="118"/>
      <c r="P317" s="46">
        <v>6</v>
      </c>
      <c r="Q317" s="118"/>
      <c r="R317" s="133"/>
      <c r="T317" s="25"/>
      <c r="U317" s="25"/>
      <c r="V317" s="1"/>
    </row>
    <row r="318" spans="1:22" ht="15.75" customHeight="1" x14ac:dyDescent="0.25">
      <c r="A318" s="39">
        <v>1501</v>
      </c>
      <c r="B318" s="40"/>
      <c r="C318" s="40"/>
      <c r="D318" s="40"/>
      <c r="E318" s="40"/>
      <c r="F318" s="40"/>
      <c r="G318" s="40"/>
      <c r="H318" s="40"/>
      <c r="I318" s="40"/>
      <c r="J318" s="40">
        <v>1</v>
      </c>
      <c r="K318" s="78"/>
      <c r="L318" s="127"/>
      <c r="M318" s="118"/>
      <c r="N318" s="119"/>
      <c r="O318" s="121"/>
      <c r="P318" s="74">
        <v>1</v>
      </c>
      <c r="Q318" s="134"/>
      <c r="R318" s="121"/>
      <c r="T318" s="25"/>
      <c r="U318" s="25"/>
      <c r="V318" s="1"/>
    </row>
    <row r="319" spans="1:22" ht="15.75" customHeight="1" x14ac:dyDescent="0.25">
      <c r="A319" s="39">
        <v>1502</v>
      </c>
      <c r="B319" s="40"/>
      <c r="C319" s="40"/>
      <c r="D319" s="40"/>
      <c r="E319" s="40"/>
      <c r="F319" s="40"/>
      <c r="G319" s="40"/>
      <c r="H319" s="40"/>
      <c r="I319" s="40"/>
      <c r="J319" s="40">
        <v>1</v>
      </c>
      <c r="K319" s="78">
        <v>1</v>
      </c>
      <c r="L319" s="127"/>
      <c r="M319" s="118"/>
      <c r="N319" s="119"/>
      <c r="O319" s="121"/>
      <c r="P319" s="74">
        <v>1</v>
      </c>
      <c r="Q319" s="134"/>
      <c r="R319" s="121"/>
      <c r="T319" s="25"/>
      <c r="U319" s="25"/>
      <c r="V319" s="1"/>
    </row>
    <row r="320" spans="1:22" ht="15.75" customHeight="1" x14ac:dyDescent="0.25">
      <c r="A320" s="39">
        <v>1601</v>
      </c>
      <c r="B320" s="40"/>
      <c r="C320" s="40"/>
      <c r="D320" s="40"/>
      <c r="E320" s="40"/>
      <c r="F320" s="40"/>
      <c r="G320" s="40"/>
      <c r="H320" s="40"/>
      <c r="I320" s="40"/>
      <c r="J320" s="40"/>
      <c r="K320" s="78"/>
      <c r="L320" s="127"/>
      <c r="M320" s="118"/>
      <c r="N320" s="119"/>
      <c r="O320" s="121"/>
      <c r="P320" s="74"/>
      <c r="Q320" s="134"/>
      <c r="R320" s="121"/>
      <c r="T320" s="25"/>
      <c r="U320" s="25"/>
      <c r="V320" s="1"/>
    </row>
    <row r="321" spans="1:22" ht="15.75" customHeight="1" x14ac:dyDescent="0.25">
      <c r="A321" s="39">
        <v>1602</v>
      </c>
      <c r="B321" s="40"/>
      <c r="C321" s="40"/>
      <c r="D321" s="40"/>
      <c r="E321" s="40"/>
      <c r="F321" s="40"/>
      <c r="G321" s="40"/>
      <c r="H321" s="40"/>
      <c r="I321" s="40"/>
      <c r="J321" s="40"/>
      <c r="K321" s="78"/>
      <c r="L321" s="127"/>
      <c r="M321" s="118"/>
      <c r="N321" s="119"/>
      <c r="O321" s="118"/>
      <c r="P321" s="119"/>
      <c r="Q321" s="120"/>
      <c r="R321" s="121"/>
      <c r="T321" s="25"/>
      <c r="U321" s="25"/>
      <c r="V321" s="1"/>
    </row>
    <row r="322" spans="1:22" ht="15.75" customHeight="1" x14ac:dyDescent="0.25">
      <c r="A322" s="39">
        <v>1701</v>
      </c>
      <c r="B322" s="40"/>
      <c r="C322" s="40"/>
      <c r="D322" s="40"/>
      <c r="E322" s="40"/>
      <c r="F322" s="40"/>
      <c r="G322" s="40"/>
      <c r="H322" s="40"/>
      <c r="I322" s="40"/>
      <c r="J322" s="40"/>
      <c r="K322" s="78"/>
      <c r="L322" s="127"/>
      <c r="M322" s="118"/>
      <c r="N322" s="119"/>
      <c r="O322" s="111" t="s">
        <v>58</v>
      </c>
      <c r="P322" s="112">
        <v>16</v>
      </c>
      <c r="Q322" s="113">
        <f>K325</f>
        <v>17</v>
      </c>
      <c r="R322" s="114" t="s">
        <v>10</v>
      </c>
      <c r="T322" s="25"/>
      <c r="U322" s="25"/>
      <c r="V322" s="1"/>
    </row>
    <row r="323" spans="1:22" ht="15.75" customHeight="1" x14ac:dyDescent="0.25">
      <c r="A323" s="39">
        <v>1702</v>
      </c>
      <c r="B323" s="40"/>
      <c r="C323" s="40"/>
      <c r="D323" s="40"/>
      <c r="E323" s="40"/>
      <c r="F323" s="40"/>
      <c r="G323" s="40"/>
      <c r="H323" s="40"/>
      <c r="I323" s="40"/>
      <c r="J323" s="40"/>
      <c r="K323" s="78"/>
      <c r="L323" s="127"/>
      <c r="M323" s="118"/>
      <c r="N323" s="119"/>
      <c r="O323" s="115" t="s">
        <v>60</v>
      </c>
      <c r="P323" s="59">
        <f>IF(P322/B308=0,"",P322/B308)</f>
        <v>0.5714285714285714</v>
      </c>
      <c r="Q323" s="116">
        <f>P322/Q322</f>
        <v>0.94117647058823528</v>
      </c>
      <c r="R323" s="117" t="s">
        <v>61</v>
      </c>
      <c r="T323" s="25"/>
      <c r="U323" s="25"/>
      <c r="V323" s="1"/>
    </row>
    <row r="324" spans="1:22" ht="15.75" customHeight="1" x14ac:dyDescent="0.25">
      <c r="A324" s="39">
        <v>1801</v>
      </c>
      <c r="B324" s="129"/>
      <c r="C324" s="129"/>
      <c r="D324" s="129"/>
      <c r="E324" s="129"/>
      <c r="F324" s="129"/>
      <c r="G324" s="129"/>
      <c r="H324" s="129"/>
      <c r="I324" s="129"/>
      <c r="J324" s="129"/>
      <c r="K324" s="78"/>
      <c r="L324" s="130"/>
      <c r="M324" s="131"/>
      <c r="N324" s="132"/>
      <c r="O324" s="87"/>
      <c r="P324" s="122"/>
      <c r="Q324" s="122"/>
      <c r="R324" s="123"/>
      <c r="T324" s="25"/>
      <c r="U324" s="25"/>
      <c r="V324" s="1"/>
    </row>
    <row r="325" spans="1:22" ht="18" customHeight="1" x14ac:dyDescent="0.25">
      <c r="A325" s="28"/>
      <c r="B325" s="165" t="s">
        <v>83</v>
      </c>
      <c r="C325" s="165"/>
      <c r="D325" s="165"/>
      <c r="E325" s="165"/>
      <c r="F325" s="165"/>
      <c r="G325" s="165"/>
      <c r="H325" s="165"/>
      <c r="I325" s="165"/>
      <c r="J325" s="165"/>
      <c r="K325" s="107">
        <f>SUM(K308:K321)</f>
        <v>17</v>
      </c>
      <c r="L325" s="67">
        <f>IF(K316=0,"",K316/B308)</f>
        <v>0.5714285714285714</v>
      </c>
      <c r="M325" s="67">
        <f>IF(K325=0,"",K325/B308)</f>
        <v>0.6071428571428571</v>
      </c>
      <c r="N325" s="67">
        <f>IF(K316=0,"",M325-L325)</f>
        <v>3.5714285714285698E-2</v>
      </c>
      <c r="O325" s="2"/>
      <c r="P325" s="1"/>
      <c r="Q325" s="25"/>
      <c r="R325" s="2"/>
      <c r="T325" s="25"/>
      <c r="U325" s="25"/>
      <c r="V325" s="1"/>
    </row>
    <row r="326" spans="1:22" ht="12.75" customHeight="1" x14ac:dyDescent="0.2">
      <c r="L326" s="2"/>
      <c r="M326" s="2"/>
      <c r="N326" s="2"/>
      <c r="O326" s="2"/>
      <c r="S326" s="1"/>
      <c r="T326" s="25"/>
      <c r="U326" s="25"/>
      <c r="V326" s="1"/>
    </row>
    <row r="327" spans="1:22" ht="12.75" customHeight="1" x14ac:dyDescent="0.2">
      <c r="L327" s="2"/>
      <c r="M327" s="2"/>
      <c r="N327" s="2"/>
      <c r="O327" s="2"/>
    </row>
    <row r="328" spans="1:22" ht="26.25" customHeight="1" x14ac:dyDescent="0.4">
      <c r="B328" s="166" t="s">
        <v>72</v>
      </c>
      <c r="C328" s="167"/>
      <c r="D328" s="167"/>
      <c r="E328" s="167"/>
      <c r="F328" s="167"/>
      <c r="G328" s="167"/>
      <c r="H328" s="167"/>
      <c r="I328" s="167"/>
      <c r="J328" s="167"/>
      <c r="K328" s="105" t="s">
        <v>48</v>
      </c>
      <c r="L328" s="2"/>
      <c r="M328" s="2"/>
      <c r="N328" s="1"/>
      <c r="O328" s="2"/>
      <c r="P328" s="1"/>
      <c r="Q328" s="1"/>
      <c r="R328" s="1"/>
    </row>
    <row r="329" spans="1:22" ht="20.25" customHeight="1" x14ac:dyDescent="0.2">
      <c r="A329" s="168" t="s">
        <v>9</v>
      </c>
      <c r="B329" s="169" t="s">
        <v>73</v>
      </c>
      <c r="C329" s="170"/>
      <c r="D329" s="170"/>
      <c r="E329" s="170"/>
      <c r="F329" s="170"/>
      <c r="G329" s="170"/>
      <c r="H329" s="170"/>
      <c r="I329" s="170"/>
      <c r="J329" s="171"/>
      <c r="K329" s="172" t="s">
        <v>10</v>
      </c>
      <c r="L329" s="164" t="s">
        <v>2</v>
      </c>
      <c r="M329" s="164" t="s">
        <v>3</v>
      </c>
      <c r="N329" s="174" t="s">
        <v>4</v>
      </c>
      <c r="O329" s="164" t="s">
        <v>5</v>
      </c>
      <c r="P329" s="162" t="s">
        <v>6</v>
      </c>
      <c r="Q329" s="162" t="s">
        <v>7</v>
      </c>
      <c r="R329" s="164" t="s">
        <v>8</v>
      </c>
    </row>
    <row r="330" spans="1:22" ht="15.75" customHeight="1" x14ac:dyDescent="0.25">
      <c r="A330" s="163"/>
      <c r="B330" s="39" t="s">
        <v>74</v>
      </c>
      <c r="C330" s="39" t="s">
        <v>75</v>
      </c>
      <c r="D330" s="39" t="s">
        <v>76</v>
      </c>
      <c r="E330" s="39" t="s">
        <v>77</v>
      </c>
      <c r="F330" s="39" t="s">
        <v>78</v>
      </c>
      <c r="G330" s="39" t="s">
        <v>79</v>
      </c>
      <c r="H330" s="39" t="s">
        <v>80</v>
      </c>
      <c r="I330" s="39" t="s">
        <v>81</v>
      </c>
      <c r="J330" s="39" t="s">
        <v>82</v>
      </c>
      <c r="K330" s="173"/>
      <c r="L330" s="163"/>
      <c r="M330" s="163"/>
      <c r="N330" s="163"/>
      <c r="O330" s="163"/>
      <c r="P330" s="163"/>
      <c r="Q330" s="163"/>
      <c r="R330" s="163"/>
    </row>
    <row r="331" spans="1:22" ht="15.75" customHeight="1" x14ac:dyDescent="0.25">
      <c r="A331" s="39">
        <v>1002</v>
      </c>
      <c r="B331" s="40">
        <v>55</v>
      </c>
      <c r="C331" s="40"/>
      <c r="D331" s="40"/>
      <c r="E331" s="40"/>
      <c r="F331" s="40"/>
      <c r="G331" s="40"/>
      <c r="H331" s="40"/>
      <c r="I331" s="40"/>
      <c r="J331" s="40"/>
      <c r="K331" s="78"/>
      <c r="L331" s="124"/>
      <c r="M331" s="125"/>
      <c r="N331" s="126"/>
      <c r="O331" s="108"/>
      <c r="P331" s="43">
        <f>B331</f>
        <v>55</v>
      </c>
      <c r="Q331" s="109"/>
      <c r="R331" s="108"/>
    </row>
    <row r="332" spans="1:22" ht="15.75" customHeight="1" x14ac:dyDescent="0.25">
      <c r="A332" s="39">
        <v>1101</v>
      </c>
      <c r="B332" s="40"/>
      <c r="C332" s="40">
        <v>48</v>
      </c>
      <c r="D332" s="40"/>
      <c r="E332" s="40"/>
      <c r="F332" s="40"/>
      <c r="G332" s="40"/>
      <c r="H332" s="40"/>
      <c r="I332" s="40"/>
      <c r="J332" s="40"/>
      <c r="K332" s="78"/>
      <c r="L332" s="127"/>
      <c r="M332" s="118"/>
      <c r="N332" s="128"/>
      <c r="O332" s="45">
        <f>IF(C332=0,"",C332/B331)</f>
        <v>0.87272727272727268</v>
      </c>
      <c r="P332" s="46"/>
      <c r="Q332" s="110" t="str">
        <f t="shared" ref="Q332:Q339" si="42">IF(P332=0,"",P332/P331)</f>
        <v/>
      </c>
      <c r="R332" s="110" t="str">
        <f t="shared" ref="R332:R339" si="43">IF(P332=0,"",100%-Q332)</f>
        <v/>
      </c>
    </row>
    <row r="333" spans="1:22" ht="15.75" customHeight="1" x14ac:dyDescent="0.25">
      <c r="A333" s="39">
        <v>1102</v>
      </c>
      <c r="B333" s="40"/>
      <c r="C333" s="40"/>
      <c r="D333" s="40">
        <v>44</v>
      </c>
      <c r="E333" s="40"/>
      <c r="F333" s="40"/>
      <c r="G333" s="40"/>
      <c r="H333" s="40"/>
      <c r="I333" s="40"/>
      <c r="J333" s="40"/>
      <c r="K333" s="78"/>
      <c r="L333" s="127"/>
      <c r="M333" s="118"/>
      <c r="N333" s="128"/>
      <c r="O333" s="45">
        <f>IF(D333=0,"",D333/C332)</f>
        <v>0.91666666666666663</v>
      </c>
      <c r="P333" s="46"/>
      <c r="Q333" s="110" t="str">
        <f t="shared" si="42"/>
        <v/>
      </c>
      <c r="R333" s="110" t="str">
        <f t="shared" si="43"/>
        <v/>
      </c>
      <c r="S333" s="8">
        <f>P333/P331</f>
        <v>0</v>
      </c>
    </row>
    <row r="334" spans="1:22" ht="15.75" customHeight="1" x14ac:dyDescent="0.25">
      <c r="A334" s="39">
        <v>1201</v>
      </c>
      <c r="B334" s="40"/>
      <c r="C334" s="40"/>
      <c r="D334" s="40"/>
      <c r="E334" s="40">
        <v>39</v>
      </c>
      <c r="F334" s="40"/>
      <c r="G334" s="40"/>
      <c r="H334" s="40"/>
      <c r="I334" s="40"/>
      <c r="J334" s="40"/>
      <c r="K334" s="78"/>
      <c r="L334" s="127"/>
      <c r="M334" s="118"/>
      <c r="N334" s="128"/>
      <c r="O334" s="45">
        <f>IF(E334=0,"",E334/D333)</f>
        <v>0.88636363636363635</v>
      </c>
      <c r="P334" s="46"/>
      <c r="Q334" s="110" t="str">
        <f t="shared" si="42"/>
        <v/>
      </c>
      <c r="R334" s="110" t="str">
        <f t="shared" si="43"/>
        <v/>
      </c>
    </row>
    <row r="335" spans="1:22" ht="15.75" customHeight="1" x14ac:dyDescent="0.25">
      <c r="A335" s="39">
        <v>1202</v>
      </c>
      <c r="B335" s="40"/>
      <c r="C335" s="40"/>
      <c r="D335" s="40"/>
      <c r="E335" s="40"/>
      <c r="F335" s="40">
        <v>36</v>
      </c>
      <c r="G335" s="40"/>
      <c r="H335" s="40"/>
      <c r="I335" s="40"/>
      <c r="J335" s="40"/>
      <c r="K335" s="78"/>
      <c r="L335" s="127"/>
      <c r="M335" s="118"/>
      <c r="N335" s="128"/>
      <c r="O335" s="45">
        <f>IF(F335=0,"",F335/E334)</f>
        <v>0.92307692307692313</v>
      </c>
      <c r="P335" s="46"/>
      <c r="Q335" s="110" t="str">
        <f t="shared" si="42"/>
        <v/>
      </c>
      <c r="R335" s="110" t="str">
        <f t="shared" si="43"/>
        <v/>
      </c>
    </row>
    <row r="336" spans="1:22" ht="15.75" customHeight="1" x14ac:dyDescent="0.25">
      <c r="A336" s="39">
        <v>1301</v>
      </c>
      <c r="B336" s="40"/>
      <c r="C336" s="40"/>
      <c r="D336" s="40"/>
      <c r="E336" s="40"/>
      <c r="F336" s="40"/>
      <c r="G336" s="40">
        <v>36</v>
      </c>
      <c r="H336" s="40"/>
      <c r="I336" s="40"/>
      <c r="J336" s="40"/>
      <c r="K336" s="78"/>
      <c r="L336" s="127"/>
      <c r="M336" s="118"/>
      <c r="N336" s="128"/>
      <c r="O336" s="45">
        <f>IF(G336=0,"",G336/F335)</f>
        <v>1</v>
      </c>
      <c r="P336" s="46"/>
      <c r="Q336" s="110" t="str">
        <f t="shared" si="42"/>
        <v/>
      </c>
      <c r="R336" s="110" t="str">
        <f t="shared" si="43"/>
        <v/>
      </c>
    </row>
    <row r="337" spans="1:18" ht="15.75" customHeight="1" x14ac:dyDescent="0.25">
      <c r="A337" s="39">
        <v>1302</v>
      </c>
      <c r="B337" s="40"/>
      <c r="C337" s="40"/>
      <c r="D337" s="40"/>
      <c r="E337" s="40"/>
      <c r="F337" s="40"/>
      <c r="G337" s="40"/>
      <c r="H337" s="40">
        <v>35</v>
      </c>
      <c r="I337" s="40"/>
      <c r="J337" s="40"/>
      <c r="K337" s="78"/>
      <c r="L337" s="127"/>
      <c r="M337" s="118"/>
      <c r="N337" s="128"/>
      <c r="O337" s="45">
        <f>IF(H337=0,"",H337/G336)</f>
        <v>0.97222222222222221</v>
      </c>
      <c r="P337" s="46"/>
      <c r="Q337" s="110" t="str">
        <f t="shared" si="42"/>
        <v/>
      </c>
      <c r="R337" s="110" t="str">
        <f t="shared" si="43"/>
        <v/>
      </c>
    </row>
    <row r="338" spans="1:18" ht="15.75" customHeight="1" x14ac:dyDescent="0.25">
      <c r="A338" s="39">
        <v>1401</v>
      </c>
      <c r="B338" s="40"/>
      <c r="C338" s="40"/>
      <c r="D338" s="40"/>
      <c r="E338" s="40"/>
      <c r="F338" s="40"/>
      <c r="G338" s="40"/>
      <c r="H338" s="40"/>
      <c r="I338" s="40">
        <v>35</v>
      </c>
      <c r="J338" s="40"/>
      <c r="K338" s="78"/>
      <c r="L338" s="127"/>
      <c r="M338" s="118"/>
      <c r="N338" s="128"/>
      <c r="O338" s="45">
        <f>IF(I338=0,"",I338/H337)</f>
        <v>1</v>
      </c>
      <c r="P338" s="46"/>
      <c r="Q338" s="110" t="str">
        <f t="shared" si="42"/>
        <v/>
      </c>
      <c r="R338" s="110" t="str">
        <f t="shared" si="43"/>
        <v/>
      </c>
    </row>
    <row r="339" spans="1:18" ht="15.75" customHeight="1" x14ac:dyDescent="0.25">
      <c r="A339" s="39">
        <v>1402</v>
      </c>
      <c r="B339" s="40"/>
      <c r="C339" s="40"/>
      <c r="D339" s="40"/>
      <c r="E339" s="40"/>
      <c r="F339" s="40"/>
      <c r="G339" s="40"/>
      <c r="H339" s="40"/>
      <c r="I339" s="40"/>
      <c r="J339" s="40">
        <v>33</v>
      </c>
      <c r="K339" s="78">
        <v>21</v>
      </c>
      <c r="L339" s="127"/>
      <c r="M339" s="118"/>
      <c r="N339" s="128"/>
      <c r="O339" s="48">
        <f>IF(J339=0,"",J339/I338)</f>
        <v>0.94285714285714284</v>
      </c>
      <c r="P339" s="46"/>
      <c r="Q339" s="48" t="str">
        <f t="shared" si="42"/>
        <v/>
      </c>
      <c r="R339" s="48" t="str">
        <f t="shared" si="43"/>
        <v/>
      </c>
    </row>
    <row r="340" spans="1:18" ht="15.75" customHeight="1" x14ac:dyDescent="0.25">
      <c r="A340" s="39">
        <v>1501</v>
      </c>
      <c r="B340" s="40"/>
      <c r="C340" s="40"/>
      <c r="D340" s="40"/>
      <c r="E340" s="40"/>
      <c r="F340" s="40"/>
      <c r="G340" s="40"/>
      <c r="H340" s="40"/>
      <c r="I340" s="40"/>
      <c r="J340" s="40">
        <v>6</v>
      </c>
      <c r="K340" s="78">
        <v>3</v>
      </c>
      <c r="L340" s="127"/>
      <c r="M340" s="118"/>
      <c r="N340" s="119"/>
      <c r="O340" s="118"/>
      <c r="P340" s="46"/>
      <c r="Q340" s="118"/>
      <c r="R340" s="133"/>
    </row>
    <row r="341" spans="1:18" ht="15.75" customHeight="1" x14ac:dyDescent="0.25">
      <c r="A341" s="39">
        <v>1502</v>
      </c>
      <c r="B341" s="40"/>
      <c r="C341" s="40"/>
      <c r="D341" s="40"/>
      <c r="E341" s="40"/>
      <c r="F341" s="40"/>
      <c r="G341" s="40"/>
      <c r="H341" s="40"/>
      <c r="I341" s="40"/>
      <c r="J341" s="40">
        <v>5</v>
      </c>
      <c r="K341" s="78">
        <v>3</v>
      </c>
      <c r="L341" s="127"/>
      <c r="M341" s="118"/>
      <c r="N341" s="119"/>
      <c r="O341" s="121"/>
      <c r="P341" s="74"/>
      <c r="Q341" s="134"/>
      <c r="R341" s="121"/>
    </row>
    <row r="342" spans="1:18" ht="15.75" customHeight="1" x14ac:dyDescent="0.25">
      <c r="A342" s="39">
        <v>1601</v>
      </c>
      <c r="B342" s="40"/>
      <c r="C342" s="40"/>
      <c r="D342" s="40"/>
      <c r="E342" s="40"/>
      <c r="F342" s="40"/>
      <c r="G342" s="40"/>
      <c r="H342" s="40"/>
      <c r="I342" s="40"/>
      <c r="J342" s="40">
        <v>1</v>
      </c>
      <c r="K342" s="78">
        <v>1</v>
      </c>
      <c r="L342" s="127"/>
      <c r="M342" s="118"/>
      <c r="N342" s="119"/>
      <c r="O342" s="121"/>
      <c r="P342" s="74"/>
      <c r="Q342" s="134"/>
      <c r="R342" s="121"/>
    </row>
    <row r="343" spans="1:18" ht="15.75" customHeight="1" x14ac:dyDescent="0.25">
      <c r="A343" s="39">
        <v>1602</v>
      </c>
      <c r="B343" s="40"/>
      <c r="C343" s="40"/>
      <c r="D343" s="40"/>
      <c r="E343" s="40"/>
      <c r="F343" s="40"/>
      <c r="G343" s="40"/>
      <c r="H343" s="40"/>
      <c r="I343" s="40"/>
      <c r="J343" s="40"/>
      <c r="K343" s="78"/>
      <c r="L343" s="127"/>
      <c r="M343" s="118"/>
      <c r="N343" s="119"/>
      <c r="O343" s="121"/>
      <c r="P343" s="74"/>
      <c r="Q343" s="134"/>
      <c r="R343" s="121"/>
    </row>
    <row r="344" spans="1:18" ht="15.75" customHeight="1" x14ac:dyDescent="0.25">
      <c r="A344" s="39">
        <v>1701</v>
      </c>
      <c r="B344" s="40"/>
      <c r="C344" s="40"/>
      <c r="D344" s="40"/>
      <c r="E344" s="40"/>
      <c r="F344" s="40"/>
      <c r="G344" s="40"/>
      <c r="H344" s="40"/>
      <c r="I344" s="40"/>
      <c r="J344" s="40"/>
      <c r="K344" s="78"/>
      <c r="L344" s="127"/>
      <c r="M344" s="118"/>
      <c r="N344" s="119"/>
      <c r="O344" s="118"/>
      <c r="P344" s="119"/>
      <c r="Q344" s="120"/>
      <c r="R344" s="121"/>
    </row>
    <row r="345" spans="1:18" ht="15.75" customHeight="1" x14ac:dyDescent="0.25">
      <c r="A345" s="39">
        <v>1702</v>
      </c>
      <c r="B345" s="40"/>
      <c r="C345" s="40"/>
      <c r="D345" s="40"/>
      <c r="E345" s="40"/>
      <c r="F345" s="40"/>
      <c r="G345" s="40"/>
      <c r="H345" s="40"/>
      <c r="I345" s="40"/>
      <c r="J345" s="40"/>
      <c r="K345" s="78"/>
      <c r="L345" s="127"/>
      <c r="M345" s="118"/>
      <c r="N345" s="119"/>
      <c r="O345" s="54" t="s">
        <v>58</v>
      </c>
      <c r="P345" s="55">
        <v>28</v>
      </c>
      <c r="Q345" s="56">
        <f>K348</f>
        <v>28</v>
      </c>
      <c r="R345" s="57" t="s">
        <v>10</v>
      </c>
    </row>
    <row r="346" spans="1:18" ht="15.75" customHeight="1" x14ac:dyDescent="0.25">
      <c r="A346" s="39">
        <v>1801</v>
      </c>
      <c r="B346" s="40"/>
      <c r="C346" s="40"/>
      <c r="D346" s="40"/>
      <c r="E346" s="40"/>
      <c r="F346" s="40"/>
      <c r="G346" s="40"/>
      <c r="H346" s="40"/>
      <c r="I346" s="40"/>
      <c r="J346" s="40"/>
      <c r="K346" s="78"/>
      <c r="L346" s="127"/>
      <c r="M346" s="118"/>
      <c r="N346" s="119"/>
      <c r="O346" s="58" t="s">
        <v>60</v>
      </c>
      <c r="P346" s="59">
        <f>IF(P345/B331=0,"",P345/B331)</f>
        <v>0.50909090909090904</v>
      </c>
      <c r="Q346" s="60">
        <f>P345/Q345</f>
        <v>1</v>
      </c>
      <c r="R346" s="61" t="s">
        <v>61</v>
      </c>
    </row>
    <row r="347" spans="1:18" ht="15.75" customHeight="1" x14ac:dyDescent="0.25">
      <c r="A347" s="39">
        <v>1802</v>
      </c>
      <c r="B347" s="40"/>
      <c r="C347" s="40"/>
      <c r="D347" s="40"/>
      <c r="E347" s="40"/>
      <c r="F347" s="40"/>
      <c r="G347" s="40"/>
      <c r="H347" s="40"/>
      <c r="I347" s="40"/>
      <c r="J347" s="40"/>
      <c r="K347" s="78"/>
      <c r="L347" s="130"/>
      <c r="M347" s="131"/>
      <c r="N347" s="132"/>
      <c r="O347" s="63"/>
      <c r="P347" s="64"/>
      <c r="Q347" s="64"/>
      <c r="R347" s="65"/>
    </row>
    <row r="348" spans="1:18" ht="18" customHeight="1" x14ac:dyDescent="0.25">
      <c r="A348" s="28"/>
      <c r="B348" s="165" t="s">
        <v>83</v>
      </c>
      <c r="C348" s="165"/>
      <c r="D348" s="165"/>
      <c r="E348" s="165"/>
      <c r="F348" s="165"/>
      <c r="G348" s="165"/>
      <c r="H348" s="165"/>
      <c r="I348" s="165"/>
      <c r="J348" s="165"/>
      <c r="K348" s="66">
        <f>SUM(K331:K344)</f>
        <v>28</v>
      </c>
      <c r="L348" s="67">
        <f>IF(K339=0,"",K339/B331)</f>
        <v>0.38181818181818183</v>
      </c>
      <c r="M348" s="67">
        <f>IF(K348=0,"",K348/B331)</f>
        <v>0.50909090909090904</v>
      </c>
      <c r="N348" s="67">
        <f>IF(K339=0,"",M348-L348)</f>
        <v>0.1272727272727272</v>
      </c>
      <c r="O348" s="2"/>
      <c r="P348" s="1"/>
      <c r="Q348" s="25"/>
      <c r="R348" s="2"/>
    </row>
    <row r="349" spans="1:18" ht="12.75" customHeight="1" x14ac:dyDescent="0.2">
      <c r="L349" s="2"/>
      <c r="M349" s="2"/>
      <c r="N349" s="2"/>
      <c r="O349" s="2"/>
    </row>
    <row r="350" spans="1:18" ht="12.75" customHeight="1" x14ac:dyDescent="0.2">
      <c r="L350" s="2"/>
      <c r="M350" s="2"/>
      <c r="O350" s="2"/>
    </row>
    <row r="351" spans="1:18" ht="26.25" customHeight="1" x14ac:dyDescent="0.4">
      <c r="B351" s="166" t="s">
        <v>72</v>
      </c>
      <c r="C351" s="167"/>
      <c r="D351" s="167"/>
      <c r="E351" s="167"/>
      <c r="F351" s="167"/>
      <c r="G351" s="167"/>
      <c r="H351" s="167"/>
      <c r="I351" s="167"/>
      <c r="J351" s="167"/>
      <c r="K351" s="105" t="s">
        <v>51</v>
      </c>
      <c r="L351" s="2"/>
      <c r="M351" s="2"/>
      <c r="N351" s="1"/>
      <c r="O351" s="2"/>
      <c r="P351" s="1"/>
      <c r="Q351" s="1"/>
      <c r="R351" s="1"/>
    </row>
    <row r="352" spans="1:18" ht="20.25" customHeight="1" x14ac:dyDescent="0.2">
      <c r="A352" s="168" t="s">
        <v>9</v>
      </c>
      <c r="B352" s="169" t="s">
        <v>73</v>
      </c>
      <c r="C352" s="170"/>
      <c r="D352" s="170"/>
      <c r="E352" s="170"/>
      <c r="F352" s="170"/>
      <c r="G352" s="170"/>
      <c r="H352" s="170"/>
      <c r="I352" s="170"/>
      <c r="J352" s="171"/>
      <c r="K352" s="172" t="s">
        <v>10</v>
      </c>
      <c r="L352" s="164" t="s">
        <v>2</v>
      </c>
      <c r="M352" s="164" t="s">
        <v>3</v>
      </c>
      <c r="N352" s="174" t="s">
        <v>4</v>
      </c>
      <c r="O352" s="164" t="s">
        <v>5</v>
      </c>
      <c r="P352" s="162" t="s">
        <v>6</v>
      </c>
      <c r="Q352" s="162" t="s">
        <v>7</v>
      </c>
      <c r="R352" s="164" t="s">
        <v>8</v>
      </c>
    </row>
    <row r="353" spans="1:19" ht="15.75" customHeight="1" x14ac:dyDescent="0.25">
      <c r="A353" s="163"/>
      <c r="B353" s="39" t="s">
        <v>74</v>
      </c>
      <c r="C353" s="39" t="s">
        <v>75</v>
      </c>
      <c r="D353" s="39" t="s">
        <v>76</v>
      </c>
      <c r="E353" s="39" t="s">
        <v>77</v>
      </c>
      <c r="F353" s="39" t="s">
        <v>78</v>
      </c>
      <c r="G353" s="39" t="s">
        <v>79</v>
      </c>
      <c r="H353" s="39" t="s">
        <v>80</v>
      </c>
      <c r="I353" s="39" t="s">
        <v>81</v>
      </c>
      <c r="J353" s="39" t="s">
        <v>82</v>
      </c>
      <c r="K353" s="173"/>
      <c r="L353" s="163"/>
      <c r="M353" s="163"/>
      <c r="N353" s="163"/>
      <c r="O353" s="163"/>
      <c r="P353" s="163"/>
      <c r="Q353" s="163"/>
      <c r="R353" s="163"/>
    </row>
    <row r="354" spans="1:19" ht="15.75" customHeight="1" x14ac:dyDescent="0.25">
      <c r="A354" s="39">
        <v>1101</v>
      </c>
      <c r="B354" s="40">
        <v>24</v>
      </c>
      <c r="C354" s="40"/>
      <c r="D354" s="40"/>
      <c r="E354" s="40"/>
      <c r="F354" s="40"/>
      <c r="G354" s="40"/>
      <c r="H354" s="40"/>
      <c r="I354" s="40"/>
      <c r="J354" s="40"/>
      <c r="K354" s="78"/>
      <c r="L354" s="124"/>
      <c r="M354" s="125"/>
      <c r="N354" s="126"/>
      <c r="O354" s="108"/>
      <c r="P354" s="43">
        <f>B354</f>
        <v>24</v>
      </c>
      <c r="Q354" s="109"/>
      <c r="R354" s="108"/>
    </row>
    <row r="355" spans="1:19" ht="15.75" customHeight="1" x14ac:dyDescent="0.25">
      <c r="A355" s="39">
        <v>1102</v>
      </c>
      <c r="B355" s="40"/>
      <c r="C355" s="40">
        <v>21</v>
      </c>
      <c r="D355" s="40"/>
      <c r="E355" s="40"/>
      <c r="F355" s="40"/>
      <c r="G355" s="40"/>
      <c r="H355" s="40"/>
      <c r="I355" s="40"/>
      <c r="J355" s="40"/>
      <c r="K355" s="78"/>
      <c r="L355" s="127"/>
      <c r="M355" s="118"/>
      <c r="N355" s="128"/>
      <c r="O355" s="45">
        <f>IF(C355=0,"",C355/B354)</f>
        <v>0.875</v>
      </c>
      <c r="P355" s="46">
        <v>21</v>
      </c>
      <c r="Q355" s="110">
        <f t="shared" ref="Q355:Q362" si="44">IF(P355=0,"",P355/P354)</f>
        <v>0.875</v>
      </c>
      <c r="R355" s="110">
        <f t="shared" ref="R355:R362" si="45">IF(P355=0,"",100%-Q355)</f>
        <v>0.125</v>
      </c>
    </row>
    <row r="356" spans="1:19" ht="15.75" customHeight="1" x14ac:dyDescent="0.25">
      <c r="A356" s="39">
        <v>1201</v>
      </c>
      <c r="B356" s="40"/>
      <c r="C356" s="40"/>
      <c r="D356" s="40">
        <v>21</v>
      </c>
      <c r="E356" s="40"/>
      <c r="F356" s="40"/>
      <c r="G356" s="40"/>
      <c r="H356" s="40"/>
      <c r="I356" s="40"/>
      <c r="J356" s="40"/>
      <c r="K356" s="78"/>
      <c r="L356" s="127"/>
      <c r="M356" s="118"/>
      <c r="N356" s="128"/>
      <c r="O356" s="45">
        <f>IF(D356=0,"",D356/C355)</f>
        <v>1</v>
      </c>
      <c r="P356" s="46">
        <v>21</v>
      </c>
      <c r="Q356" s="110">
        <f t="shared" si="44"/>
        <v>1</v>
      </c>
      <c r="R356" s="110">
        <f t="shared" si="45"/>
        <v>0</v>
      </c>
      <c r="S356" s="8">
        <f>P356/P354</f>
        <v>0.875</v>
      </c>
    </row>
    <row r="357" spans="1:19" ht="15.75" customHeight="1" x14ac:dyDescent="0.25">
      <c r="A357" s="39">
        <v>1202</v>
      </c>
      <c r="B357" s="40"/>
      <c r="C357" s="40"/>
      <c r="D357" s="40"/>
      <c r="E357" s="40">
        <v>17</v>
      </c>
      <c r="F357" s="40"/>
      <c r="G357" s="40"/>
      <c r="H357" s="40"/>
      <c r="I357" s="40"/>
      <c r="J357" s="40"/>
      <c r="K357" s="78"/>
      <c r="L357" s="127"/>
      <c r="M357" s="118"/>
      <c r="N357" s="128"/>
      <c r="O357" s="45">
        <f>IF(E357=0,"",E357/D356)</f>
        <v>0.80952380952380953</v>
      </c>
      <c r="P357" s="46">
        <v>20</v>
      </c>
      <c r="Q357" s="110">
        <f t="shared" si="44"/>
        <v>0.95238095238095233</v>
      </c>
      <c r="R357" s="110">
        <f t="shared" si="45"/>
        <v>4.7619047619047672E-2</v>
      </c>
    </row>
    <row r="358" spans="1:19" ht="15.75" customHeight="1" x14ac:dyDescent="0.25">
      <c r="A358" s="39">
        <v>1301</v>
      </c>
      <c r="B358" s="40"/>
      <c r="C358" s="40"/>
      <c r="D358" s="40"/>
      <c r="E358" s="40"/>
      <c r="F358" s="40">
        <v>17</v>
      </c>
      <c r="G358" s="40"/>
      <c r="H358" s="40"/>
      <c r="I358" s="40"/>
      <c r="J358" s="40"/>
      <c r="K358" s="78"/>
      <c r="L358" s="127"/>
      <c r="M358" s="118"/>
      <c r="N358" s="128"/>
      <c r="O358" s="45">
        <f>IF(F358=0,"",F358/E357)</f>
        <v>1</v>
      </c>
      <c r="P358" s="46">
        <v>20</v>
      </c>
      <c r="Q358" s="110">
        <f t="shared" si="44"/>
        <v>1</v>
      </c>
      <c r="R358" s="110">
        <f t="shared" si="45"/>
        <v>0</v>
      </c>
    </row>
    <row r="359" spans="1:19" ht="15.75" customHeight="1" x14ac:dyDescent="0.25">
      <c r="A359" s="39">
        <v>1302</v>
      </c>
      <c r="B359" s="40"/>
      <c r="C359" s="40"/>
      <c r="D359" s="40"/>
      <c r="E359" s="40"/>
      <c r="F359" s="40"/>
      <c r="G359" s="40">
        <v>17</v>
      </c>
      <c r="H359" s="40"/>
      <c r="I359" s="40"/>
      <c r="J359" s="40"/>
      <c r="K359" s="78"/>
      <c r="L359" s="127"/>
      <c r="M359" s="118"/>
      <c r="N359" s="128"/>
      <c r="O359" s="45">
        <f>IF(G359=0,"",G359/F358)</f>
        <v>1</v>
      </c>
      <c r="P359" s="46">
        <v>20</v>
      </c>
      <c r="Q359" s="110">
        <f t="shared" si="44"/>
        <v>1</v>
      </c>
      <c r="R359" s="110">
        <f t="shared" si="45"/>
        <v>0</v>
      </c>
    </row>
    <row r="360" spans="1:19" ht="15.75" customHeight="1" x14ac:dyDescent="0.25">
      <c r="A360" s="39">
        <v>1401</v>
      </c>
      <c r="B360" s="40"/>
      <c r="C360" s="40"/>
      <c r="D360" s="40"/>
      <c r="E360" s="40"/>
      <c r="F360" s="40"/>
      <c r="G360" s="40"/>
      <c r="H360" s="40">
        <v>16</v>
      </c>
      <c r="I360" s="40"/>
      <c r="J360" s="40"/>
      <c r="K360" s="78"/>
      <c r="L360" s="127"/>
      <c r="M360" s="118"/>
      <c r="N360" s="128"/>
      <c r="O360" s="45">
        <f>IF(H360=0,"",H360/G359)</f>
        <v>0.94117647058823528</v>
      </c>
      <c r="P360" s="46">
        <v>18</v>
      </c>
      <c r="Q360" s="110">
        <f t="shared" si="44"/>
        <v>0.9</v>
      </c>
      <c r="R360" s="110">
        <f t="shared" si="45"/>
        <v>9.9999999999999978E-2</v>
      </c>
    </row>
    <row r="361" spans="1:19" ht="15.75" customHeight="1" x14ac:dyDescent="0.25">
      <c r="A361" s="39">
        <v>1402</v>
      </c>
      <c r="B361" s="40"/>
      <c r="C361" s="40"/>
      <c r="D361" s="40"/>
      <c r="E361" s="40"/>
      <c r="F361" s="40"/>
      <c r="G361" s="40"/>
      <c r="H361" s="40"/>
      <c r="I361" s="40">
        <v>15</v>
      </c>
      <c r="J361" s="40"/>
      <c r="K361" s="78"/>
      <c r="L361" s="127"/>
      <c r="M361" s="118"/>
      <c r="N361" s="128"/>
      <c r="O361" s="45">
        <f>IF(I361=0,"",I361/H360)</f>
        <v>0.9375</v>
      </c>
      <c r="P361" s="46">
        <v>17</v>
      </c>
      <c r="Q361" s="110">
        <f t="shared" si="44"/>
        <v>0.94444444444444442</v>
      </c>
      <c r="R361" s="110">
        <f t="shared" si="45"/>
        <v>5.555555555555558E-2</v>
      </c>
    </row>
    <row r="362" spans="1:19" ht="15.75" customHeight="1" x14ac:dyDescent="0.25">
      <c r="A362" s="39">
        <v>1501</v>
      </c>
      <c r="B362" s="40"/>
      <c r="C362" s="40"/>
      <c r="D362" s="40"/>
      <c r="E362" s="40"/>
      <c r="F362" s="40"/>
      <c r="G362" s="40"/>
      <c r="H362" s="40"/>
      <c r="I362" s="40"/>
      <c r="J362" s="40">
        <v>15</v>
      </c>
      <c r="K362" s="78">
        <v>14</v>
      </c>
      <c r="L362" s="127"/>
      <c r="M362" s="118"/>
      <c r="N362" s="128"/>
      <c r="O362" s="48">
        <f>IF(J362=0,"",J362/I361)</f>
        <v>1</v>
      </c>
      <c r="P362" s="46">
        <v>17</v>
      </c>
      <c r="Q362" s="48">
        <f t="shared" si="44"/>
        <v>1</v>
      </c>
      <c r="R362" s="48">
        <f t="shared" si="45"/>
        <v>0</v>
      </c>
    </row>
    <row r="363" spans="1:19" ht="15.75" customHeight="1" x14ac:dyDescent="0.25">
      <c r="A363" s="39">
        <v>1502</v>
      </c>
      <c r="B363" s="40"/>
      <c r="C363" s="40"/>
      <c r="D363" s="40"/>
      <c r="E363" s="40"/>
      <c r="F363" s="40"/>
      <c r="G363" s="40"/>
      <c r="H363" s="40"/>
      <c r="I363" s="40"/>
      <c r="J363" s="40">
        <v>2</v>
      </c>
      <c r="K363" s="78">
        <v>2</v>
      </c>
      <c r="L363" s="127"/>
      <c r="M363" s="118"/>
      <c r="N363" s="119"/>
      <c r="O363" s="118"/>
      <c r="P363" s="46">
        <v>3</v>
      </c>
      <c r="Q363" s="118"/>
      <c r="R363" s="133"/>
    </row>
    <row r="364" spans="1:19" ht="15.75" customHeight="1" x14ac:dyDescent="0.25">
      <c r="A364" s="39">
        <v>1601</v>
      </c>
      <c r="B364" s="40"/>
      <c r="C364" s="40"/>
      <c r="D364" s="40"/>
      <c r="E364" s="40"/>
      <c r="F364" s="40"/>
      <c r="G364" s="40"/>
      <c r="H364" s="40"/>
      <c r="I364" s="40"/>
      <c r="J364" s="40"/>
      <c r="K364" s="78"/>
      <c r="L364" s="127"/>
      <c r="M364" s="118"/>
      <c r="N364" s="119"/>
      <c r="O364" s="121"/>
      <c r="P364" s="74">
        <v>1</v>
      </c>
      <c r="Q364" s="134"/>
      <c r="R364" s="121"/>
    </row>
    <row r="365" spans="1:19" ht="15.75" customHeight="1" x14ac:dyDescent="0.25">
      <c r="A365" s="39">
        <v>1602</v>
      </c>
      <c r="B365" s="40"/>
      <c r="C365" s="40"/>
      <c r="D365" s="40"/>
      <c r="E365" s="40"/>
      <c r="F365" s="40"/>
      <c r="G365" s="40"/>
      <c r="H365" s="40"/>
      <c r="I365" s="40"/>
      <c r="J365" s="40">
        <v>1</v>
      </c>
      <c r="K365" s="78"/>
      <c r="L365" s="127"/>
      <c r="M365" s="118"/>
      <c r="N365" s="119"/>
      <c r="O365" s="121"/>
      <c r="P365" s="74">
        <v>1</v>
      </c>
      <c r="Q365" s="134"/>
      <c r="R365" s="121"/>
    </row>
    <row r="366" spans="1:19" ht="15.75" customHeight="1" x14ac:dyDescent="0.25">
      <c r="A366" s="39">
        <v>1701</v>
      </c>
      <c r="B366" s="40"/>
      <c r="C366" s="40"/>
      <c r="D366" s="40"/>
      <c r="E366" s="40"/>
      <c r="F366" s="40"/>
      <c r="G366" s="40"/>
      <c r="H366" s="40"/>
      <c r="I366" s="40"/>
      <c r="J366" s="40">
        <v>1</v>
      </c>
      <c r="K366" s="78">
        <v>1</v>
      </c>
      <c r="L366" s="127"/>
      <c r="M366" s="118"/>
      <c r="N366" s="119"/>
      <c r="O366" s="121"/>
      <c r="P366" s="74">
        <v>1</v>
      </c>
      <c r="Q366" s="134"/>
      <c r="R366" s="121"/>
    </row>
    <row r="367" spans="1:19" ht="15.75" customHeight="1" x14ac:dyDescent="0.25">
      <c r="A367" s="39">
        <v>1702</v>
      </c>
      <c r="B367" s="40"/>
      <c r="C367" s="40"/>
      <c r="D367" s="40"/>
      <c r="E367" s="40"/>
      <c r="F367" s="40"/>
      <c r="G367" s="40"/>
      <c r="H367" s="40"/>
      <c r="I367" s="40"/>
      <c r="J367" s="40"/>
      <c r="K367" s="78"/>
      <c r="L367" s="127"/>
      <c r="M367" s="118"/>
      <c r="N367" s="119"/>
      <c r="O367" s="118"/>
      <c r="P367" s="119"/>
      <c r="Q367" s="120"/>
      <c r="R367" s="121"/>
    </row>
    <row r="368" spans="1:19" ht="15.75" customHeight="1" x14ac:dyDescent="0.25">
      <c r="A368" s="39">
        <v>1801</v>
      </c>
      <c r="B368" s="40"/>
      <c r="C368" s="40"/>
      <c r="D368" s="40"/>
      <c r="E368" s="40"/>
      <c r="F368" s="40"/>
      <c r="G368" s="40"/>
      <c r="H368" s="40"/>
      <c r="I368" s="40"/>
      <c r="J368" s="40"/>
      <c r="K368" s="78"/>
      <c r="L368" s="127"/>
      <c r="M368" s="118"/>
      <c r="N368" s="119"/>
      <c r="O368" s="54" t="s">
        <v>58</v>
      </c>
      <c r="P368" s="55">
        <v>16</v>
      </c>
      <c r="Q368" s="56">
        <f>K371</f>
        <v>17</v>
      </c>
      <c r="R368" s="57" t="s">
        <v>10</v>
      </c>
    </row>
    <row r="369" spans="1:19" ht="15.75" customHeight="1" x14ac:dyDescent="0.25">
      <c r="A369" s="39">
        <v>1802</v>
      </c>
      <c r="B369" s="40"/>
      <c r="C369" s="40"/>
      <c r="D369" s="40"/>
      <c r="E369" s="40"/>
      <c r="F369" s="40"/>
      <c r="G369" s="40"/>
      <c r="H369" s="40"/>
      <c r="I369" s="40"/>
      <c r="J369" s="40"/>
      <c r="K369" s="78"/>
      <c r="L369" s="127"/>
      <c r="M369" s="118"/>
      <c r="N369" s="119"/>
      <c r="O369" s="58" t="s">
        <v>60</v>
      </c>
      <c r="P369" s="59">
        <f>IF(P368/B354=0,"",P368/B354)</f>
        <v>0.66666666666666663</v>
      </c>
      <c r="Q369" s="60">
        <f>P368/Q368</f>
        <v>0.94117647058823528</v>
      </c>
      <c r="R369" s="61" t="s">
        <v>61</v>
      </c>
    </row>
    <row r="370" spans="1:19" ht="15.75" customHeight="1" x14ac:dyDescent="0.25">
      <c r="A370" s="39">
        <v>1901</v>
      </c>
      <c r="B370" s="40"/>
      <c r="C370" s="40"/>
      <c r="D370" s="40"/>
      <c r="E370" s="40"/>
      <c r="F370" s="40"/>
      <c r="G370" s="40"/>
      <c r="H370" s="40"/>
      <c r="I370" s="40"/>
      <c r="J370" s="40"/>
      <c r="K370" s="78"/>
      <c r="L370" s="130"/>
      <c r="M370" s="131"/>
      <c r="N370" s="132"/>
      <c r="O370" s="63"/>
      <c r="P370" s="64"/>
      <c r="Q370" s="64"/>
      <c r="R370" s="65"/>
    </row>
    <row r="371" spans="1:19" ht="18" customHeight="1" x14ac:dyDescent="0.25">
      <c r="A371" s="28"/>
      <c r="B371" s="165" t="s">
        <v>83</v>
      </c>
      <c r="C371" s="165"/>
      <c r="D371" s="165"/>
      <c r="E371" s="165"/>
      <c r="F371" s="165"/>
      <c r="G371" s="165"/>
      <c r="H371" s="165"/>
      <c r="I371" s="165"/>
      <c r="J371" s="165"/>
      <c r="K371" s="66">
        <f>SUM(K354:K367)</f>
        <v>17</v>
      </c>
      <c r="L371" s="67">
        <f>IF(K362=0,"",K362/B354)</f>
        <v>0.58333333333333337</v>
      </c>
      <c r="M371" s="67">
        <f>IF(K371=0,"",K371/B354)</f>
        <v>0.70833333333333337</v>
      </c>
      <c r="N371" s="67">
        <f>IF(K362=0,"",M371-L371)</f>
        <v>0.125</v>
      </c>
      <c r="O371" s="2"/>
      <c r="P371" s="1"/>
      <c r="Q371" s="25"/>
      <c r="R371" s="2"/>
    </row>
    <row r="372" spans="1:19" ht="12.75" customHeight="1" x14ac:dyDescent="0.2">
      <c r="L372" s="2"/>
      <c r="M372" s="2"/>
      <c r="O372" s="2"/>
    </row>
    <row r="373" spans="1:19" ht="12.75" customHeight="1" x14ac:dyDescent="0.2">
      <c r="L373" s="2"/>
      <c r="M373" s="2"/>
      <c r="O373" s="2"/>
    </row>
    <row r="374" spans="1:19" ht="26.25" customHeight="1" x14ac:dyDescent="0.4">
      <c r="B374" s="166" t="s">
        <v>72</v>
      </c>
      <c r="C374" s="167"/>
      <c r="D374" s="167"/>
      <c r="E374" s="167"/>
      <c r="F374" s="167"/>
      <c r="G374" s="167"/>
      <c r="H374" s="167"/>
      <c r="I374" s="167"/>
      <c r="J374" s="167"/>
      <c r="K374" s="105" t="s">
        <v>53</v>
      </c>
      <c r="L374" s="2"/>
      <c r="M374" s="2"/>
      <c r="N374" s="1"/>
      <c r="O374" s="2"/>
      <c r="P374" s="1"/>
      <c r="Q374" s="1"/>
      <c r="R374" s="1"/>
    </row>
    <row r="375" spans="1:19" ht="20.25" customHeight="1" x14ac:dyDescent="0.2">
      <c r="A375" s="168" t="s">
        <v>9</v>
      </c>
      <c r="B375" s="169" t="s">
        <v>73</v>
      </c>
      <c r="C375" s="170"/>
      <c r="D375" s="170"/>
      <c r="E375" s="170"/>
      <c r="F375" s="170"/>
      <c r="G375" s="170"/>
      <c r="H375" s="170"/>
      <c r="I375" s="170"/>
      <c r="J375" s="171"/>
      <c r="K375" s="172" t="s">
        <v>10</v>
      </c>
      <c r="L375" s="164" t="s">
        <v>2</v>
      </c>
      <c r="M375" s="164" t="s">
        <v>3</v>
      </c>
      <c r="N375" s="174" t="s">
        <v>4</v>
      </c>
      <c r="O375" s="164" t="s">
        <v>5</v>
      </c>
      <c r="P375" s="162" t="s">
        <v>6</v>
      </c>
      <c r="Q375" s="162" t="s">
        <v>7</v>
      </c>
      <c r="R375" s="164" t="s">
        <v>8</v>
      </c>
    </row>
    <row r="376" spans="1:19" ht="15.75" customHeight="1" x14ac:dyDescent="0.25">
      <c r="A376" s="163"/>
      <c r="B376" s="39" t="s">
        <v>74</v>
      </c>
      <c r="C376" s="39" t="s">
        <v>75</v>
      </c>
      <c r="D376" s="39" t="s">
        <v>76</v>
      </c>
      <c r="E376" s="39" t="s">
        <v>77</v>
      </c>
      <c r="F376" s="39" t="s">
        <v>78</v>
      </c>
      <c r="G376" s="39" t="s">
        <v>79</v>
      </c>
      <c r="H376" s="39" t="s">
        <v>80</v>
      </c>
      <c r="I376" s="39" t="s">
        <v>81</v>
      </c>
      <c r="J376" s="39" t="s">
        <v>82</v>
      </c>
      <c r="K376" s="173"/>
      <c r="L376" s="163"/>
      <c r="M376" s="163"/>
      <c r="N376" s="163"/>
      <c r="O376" s="163"/>
      <c r="P376" s="163"/>
      <c r="Q376" s="163"/>
      <c r="R376" s="163"/>
    </row>
    <row r="377" spans="1:19" ht="15.75" customHeight="1" x14ac:dyDescent="0.25">
      <c r="A377" s="39">
        <v>1102</v>
      </c>
      <c r="B377" s="40">
        <v>53</v>
      </c>
      <c r="C377" s="40"/>
      <c r="D377" s="40"/>
      <c r="E377" s="40"/>
      <c r="F377" s="40"/>
      <c r="G377" s="40"/>
      <c r="H377" s="40"/>
      <c r="I377" s="40"/>
      <c r="J377" s="40"/>
      <c r="K377" s="78"/>
      <c r="L377" s="124"/>
      <c r="M377" s="125"/>
      <c r="N377" s="126"/>
      <c r="O377" s="108"/>
      <c r="P377" s="43">
        <f>B377</f>
        <v>53</v>
      </c>
      <c r="Q377" s="109"/>
      <c r="R377" s="108"/>
    </row>
    <row r="378" spans="1:19" ht="15.75" customHeight="1" x14ac:dyDescent="0.25">
      <c r="A378" s="39">
        <v>1201</v>
      </c>
      <c r="B378" s="40"/>
      <c r="C378" s="40">
        <v>47</v>
      </c>
      <c r="D378" s="40"/>
      <c r="E378" s="40"/>
      <c r="F378" s="40"/>
      <c r="G378" s="40"/>
      <c r="H378" s="40"/>
      <c r="I378" s="40"/>
      <c r="J378" s="40"/>
      <c r="K378" s="78"/>
      <c r="L378" s="127"/>
      <c r="M378" s="118"/>
      <c r="N378" s="128"/>
      <c r="O378" s="45">
        <f>IF(C378=0,"",C378/B377)</f>
        <v>0.8867924528301887</v>
      </c>
      <c r="P378" s="46">
        <v>47</v>
      </c>
      <c r="Q378" s="110">
        <f t="shared" ref="Q378:Q385" si="46">IF(P378=0,"",P378/P377)</f>
        <v>0.8867924528301887</v>
      </c>
      <c r="R378" s="110">
        <f t="shared" ref="R378:R385" si="47">IF(P378=0,"",100%-Q378)</f>
        <v>0.1132075471698113</v>
      </c>
    </row>
    <row r="379" spans="1:19" ht="15.75" customHeight="1" x14ac:dyDescent="0.25">
      <c r="A379" s="39">
        <v>1202</v>
      </c>
      <c r="B379" s="40"/>
      <c r="C379" s="40"/>
      <c r="D379" s="40">
        <v>41</v>
      </c>
      <c r="E379" s="40"/>
      <c r="F379" s="40"/>
      <c r="G379" s="40"/>
      <c r="H379" s="40"/>
      <c r="I379" s="40"/>
      <c r="J379" s="40"/>
      <c r="K379" s="78"/>
      <c r="L379" s="127"/>
      <c r="M379" s="118"/>
      <c r="N379" s="128"/>
      <c r="O379" s="45">
        <f>IF(D379=0,"",D379/C378)</f>
        <v>0.87234042553191493</v>
      </c>
      <c r="P379" s="46">
        <v>43</v>
      </c>
      <c r="Q379" s="110">
        <f t="shared" si="46"/>
        <v>0.91489361702127658</v>
      </c>
      <c r="R379" s="110">
        <f t="shared" si="47"/>
        <v>8.5106382978723416E-2</v>
      </c>
      <c r="S379" s="8">
        <f>P379/P377</f>
        <v>0.81132075471698117</v>
      </c>
    </row>
    <row r="380" spans="1:19" ht="15.75" customHeight="1" x14ac:dyDescent="0.25">
      <c r="A380" s="39">
        <v>1301</v>
      </c>
      <c r="B380" s="40"/>
      <c r="C380" s="40"/>
      <c r="D380" s="40"/>
      <c r="E380" s="40">
        <v>34</v>
      </c>
      <c r="F380" s="40"/>
      <c r="G380" s="40"/>
      <c r="H380" s="40"/>
      <c r="I380" s="40"/>
      <c r="J380" s="40"/>
      <c r="K380" s="78"/>
      <c r="L380" s="127"/>
      <c r="M380" s="118"/>
      <c r="N380" s="128"/>
      <c r="O380" s="45">
        <f>IF(E380=0,"",E380/D379)</f>
        <v>0.82926829268292679</v>
      </c>
      <c r="P380" s="46">
        <v>40</v>
      </c>
      <c r="Q380" s="110">
        <f t="shared" si="46"/>
        <v>0.93023255813953487</v>
      </c>
      <c r="R380" s="110">
        <f t="shared" si="47"/>
        <v>6.9767441860465129E-2</v>
      </c>
    </row>
    <row r="381" spans="1:19" ht="15.75" customHeight="1" x14ac:dyDescent="0.25">
      <c r="A381" s="39">
        <v>1302</v>
      </c>
      <c r="B381" s="40"/>
      <c r="C381" s="40"/>
      <c r="D381" s="40"/>
      <c r="E381" s="40"/>
      <c r="F381" s="40">
        <v>32</v>
      </c>
      <c r="G381" s="40"/>
      <c r="H381" s="40"/>
      <c r="I381" s="40"/>
      <c r="J381" s="40"/>
      <c r="K381" s="78"/>
      <c r="L381" s="127"/>
      <c r="M381" s="118"/>
      <c r="N381" s="128"/>
      <c r="O381" s="45">
        <f>IF(F381=0,"",F381/E380)</f>
        <v>0.94117647058823528</v>
      </c>
      <c r="P381" s="46">
        <v>36</v>
      </c>
      <c r="Q381" s="110">
        <f t="shared" si="46"/>
        <v>0.9</v>
      </c>
      <c r="R381" s="110">
        <f t="shared" si="47"/>
        <v>9.9999999999999978E-2</v>
      </c>
    </row>
    <row r="382" spans="1:19" ht="15.75" customHeight="1" x14ac:dyDescent="0.25">
      <c r="A382" s="39">
        <v>1401</v>
      </c>
      <c r="B382" s="40"/>
      <c r="C382" s="40"/>
      <c r="D382" s="40"/>
      <c r="E382" s="40"/>
      <c r="F382" s="40"/>
      <c r="G382" s="40">
        <v>29</v>
      </c>
      <c r="H382" s="40"/>
      <c r="I382" s="40"/>
      <c r="J382" s="40"/>
      <c r="K382" s="78"/>
      <c r="L382" s="127"/>
      <c r="M382" s="118"/>
      <c r="N382" s="128"/>
      <c r="O382" s="45">
        <f>IF(G382=0,"",G382/F381)</f>
        <v>0.90625</v>
      </c>
      <c r="P382" s="46">
        <v>35</v>
      </c>
      <c r="Q382" s="110">
        <f t="shared" si="46"/>
        <v>0.97222222222222221</v>
      </c>
      <c r="R382" s="110">
        <f t="shared" si="47"/>
        <v>2.777777777777779E-2</v>
      </c>
    </row>
    <row r="383" spans="1:19" ht="15.75" customHeight="1" x14ac:dyDescent="0.25">
      <c r="A383" s="39">
        <v>1402</v>
      </c>
      <c r="B383" s="40"/>
      <c r="C383" s="40"/>
      <c r="D383" s="40"/>
      <c r="E383" s="40"/>
      <c r="F383" s="40"/>
      <c r="G383" s="40"/>
      <c r="H383" s="40">
        <v>28</v>
      </c>
      <c r="I383" s="40"/>
      <c r="J383" s="40"/>
      <c r="K383" s="78"/>
      <c r="L383" s="127"/>
      <c r="M383" s="118"/>
      <c r="N383" s="128"/>
      <c r="O383" s="45">
        <f>IF(H383=0,"",H383/G382)</f>
        <v>0.96551724137931039</v>
      </c>
      <c r="P383" s="46">
        <v>35</v>
      </c>
      <c r="Q383" s="110">
        <f t="shared" si="46"/>
        <v>1</v>
      </c>
      <c r="R383" s="110">
        <f t="shared" si="47"/>
        <v>0</v>
      </c>
    </row>
    <row r="384" spans="1:19" ht="15.75" customHeight="1" x14ac:dyDescent="0.25">
      <c r="A384" s="39">
        <v>1501</v>
      </c>
      <c r="B384" s="40"/>
      <c r="C384" s="40"/>
      <c r="D384" s="40"/>
      <c r="E384" s="40"/>
      <c r="F384" s="40"/>
      <c r="G384" s="40"/>
      <c r="H384" s="40"/>
      <c r="I384" s="40">
        <v>27</v>
      </c>
      <c r="J384" s="40"/>
      <c r="K384" s="78"/>
      <c r="L384" s="127"/>
      <c r="M384" s="118"/>
      <c r="N384" s="128"/>
      <c r="O384" s="45">
        <f>IF(I384=0,"",I384/H383)</f>
        <v>0.9642857142857143</v>
      </c>
      <c r="P384" s="46">
        <v>34</v>
      </c>
      <c r="Q384" s="110">
        <f t="shared" si="46"/>
        <v>0.97142857142857142</v>
      </c>
      <c r="R384" s="110">
        <f t="shared" si="47"/>
        <v>2.8571428571428581E-2</v>
      </c>
    </row>
    <row r="385" spans="1:18" ht="15.75" customHeight="1" x14ac:dyDescent="0.25">
      <c r="A385" s="39">
        <v>1502</v>
      </c>
      <c r="B385" s="40"/>
      <c r="C385" s="40"/>
      <c r="D385" s="40"/>
      <c r="E385" s="40"/>
      <c r="F385" s="40"/>
      <c r="G385" s="40"/>
      <c r="H385" s="40"/>
      <c r="I385" s="40"/>
      <c r="J385" s="40">
        <v>26</v>
      </c>
      <c r="K385" s="78">
        <v>6</v>
      </c>
      <c r="L385" s="127"/>
      <c r="M385" s="118"/>
      <c r="N385" s="128"/>
      <c r="O385" s="48">
        <f>IF(J385=0,"",J385/I384)</f>
        <v>0.96296296296296291</v>
      </c>
      <c r="P385" s="46">
        <v>32</v>
      </c>
      <c r="Q385" s="48">
        <f t="shared" si="46"/>
        <v>0.94117647058823528</v>
      </c>
      <c r="R385" s="48">
        <f t="shared" si="47"/>
        <v>5.8823529411764719E-2</v>
      </c>
    </row>
    <row r="386" spans="1:18" ht="15.75" customHeight="1" x14ac:dyDescent="0.25">
      <c r="A386" s="39">
        <v>1601</v>
      </c>
      <c r="B386" s="40"/>
      <c r="C386" s="40"/>
      <c r="D386" s="40"/>
      <c r="E386" s="40"/>
      <c r="F386" s="40"/>
      <c r="G386" s="40"/>
      <c r="H386" s="40"/>
      <c r="I386" s="40"/>
      <c r="J386" s="40">
        <v>17</v>
      </c>
      <c r="K386" s="78">
        <v>9</v>
      </c>
      <c r="L386" s="127"/>
      <c r="M386" s="118"/>
      <c r="N386" s="119"/>
      <c r="O386" s="118"/>
      <c r="P386" s="46">
        <v>21</v>
      </c>
      <c r="Q386" s="118"/>
      <c r="R386" s="133"/>
    </row>
    <row r="387" spans="1:18" ht="15.75" customHeight="1" x14ac:dyDescent="0.25">
      <c r="A387" s="39">
        <v>1602</v>
      </c>
      <c r="B387" s="40"/>
      <c r="C387" s="40"/>
      <c r="D387" s="40"/>
      <c r="E387" s="40"/>
      <c r="F387" s="40"/>
      <c r="G387" s="40"/>
      <c r="H387" s="40"/>
      <c r="I387" s="40"/>
      <c r="J387" s="40">
        <v>9</v>
      </c>
      <c r="K387" s="78">
        <v>7</v>
      </c>
      <c r="L387" s="127"/>
      <c r="M387" s="118"/>
      <c r="N387" s="119"/>
      <c r="O387" s="121"/>
      <c r="P387" s="74">
        <v>9</v>
      </c>
      <c r="Q387" s="134"/>
      <c r="R387" s="121"/>
    </row>
    <row r="388" spans="1:18" ht="15.75" customHeight="1" x14ac:dyDescent="0.25">
      <c r="A388" s="39">
        <v>1701</v>
      </c>
      <c r="B388" s="40"/>
      <c r="C388" s="40"/>
      <c r="D388" s="40"/>
      <c r="E388" s="40"/>
      <c r="F388" s="40"/>
      <c r="G388" s="40"/>
      <c r="H388" s="40"/>
      <c r="I388" s="40"/>
      <c r="J388" s="40">
        <v>1</v>
      </c>
      <c r="K388" s="78">
        <v>2</v>
      </c>
      <c r="L388" s="127"/>
      <c r="M388" s="118"/>
      <c r="N388" s="119"/>
      <c r="O388" s="121"/>
      <c r="P388" s="74">
        <v>2</v>
      </c>
      <c r="Q388" s="134"/>
      <c r="R388" s="121"/>
    </row>
    <row r="389" spans="1:18" ht="15.75" customHeight="1" x14ac:dyDescent="0.25">
      <c r="A389" s="39">
        <v>1702</v>
      </c>
      <c r="B389" s="40"/>
      <c r="C389" s="40"/>
      <c r="D389" s="40"/>
      <c r="E389" s="40"/>
      <c r="F389" s="40"/>
      <c r="G389" s="40"/>
      <c r="H389" s="40"/>
      <c r="I389" s="40"/>
      <c r="J389" s="40"/>
      <c r="K389" s="78"/>
      <c r="L389" s="127"/>
      <c r="M389" s="118"/>
      <c r="N389" s="119"/>
      <c r="O389" s="121"/>
      <c r="P389" s="74"/>
      <c r="Q389" s="134"/>
      <c r="R389" s="121"/>
    </row>
    <row r="390" spans="1:18" ht="15.75" customHeight="1" x14ac:dyDescent="0.25">
      <c r="A390" s="39">
        <v>1801</v>
      </c>
      <c r="B390" s="40"/>
      <c r="C390" s="40"/>
      <c r="D390" s="40"/>
      <c r="E390" s="40"/>
      <c r="F390" s="40"/>
      <c r="G390" s="40"/>
      <c r="H390" s="40"/>
      <c r="I390" s="40"/>
      <c r="J390" s="40"/>
      <c r="K390" s="78"/>
      <c r="L390" s="127"/>
      <c r="M390" s="118"/>
      <c r="N390" s="119"/>
      <c r="O390" s="118"/>
      <c r="P390" s="119"/>
      <c r="Q390" s="120"/>
      <c r="R390" s="121"/>
    </row>
    <row r="391" spans="1:18" ht="15.75" customHeight="1" x14ac:dyDescent="0.25">
      <c r="A391" s="39">
        <v>1802</v>
      </c>
      <c r="B391" s="40"/>
      <c r="C391" s="40"/>
      <c r="D391" s="40"/>
      <c r="E391" s="40"/>
      <c r="F391" s="40"/>
      <c r="G391" s="40"/>
      <c r="H391" s="40"/>
      <c r="I391" s="40"/>
      <c r="J391" s="40"/>
      <c r="K391" s="78"/>
      <c r="L391" s="127"/>
      <c r="M391" s="118"/>
      <c r="N391" s="119"/>
      <c r="O391" s="111" t="s">
        <v>58</v>
      </c>
      <c r="P391" s="112">
        <v>24</v>
      </c>
      <c r="Q391" s="113">
        <f>K394</f>
        <v>24</v>
      </c>
      <c r="R391" s="114" t="s">
        <v>10</v>
      </c>
    </row>
    <row r="392" spans="1:18" ht="15.75" customHeight="1" x14ac:dyDescent="0.25">
      <c r="A392" s="39">
        <v>1901</v>
      </c>
      <c r="B392" s="40"/>
      <c r="C392" s="40"/>
      <c r="D392" s="40"/>
      <c r="E392" s="40"/>
      <c r="F392" s="40"/>
      <c r="G392" s="40"/>
      <c r="H392" s="40"/>
      <c r="I392" s="40"/>
      <c r="J392" s="40"/>
      <c r="K392" s="78"/>
      <c r="L392" s="127"/>
      <c r="M392" s="118"/>
      <c r="N392" s="119"/>
      <c r="O392" s="115" t="s">
        <v>60</v>
      </c>
      <c r="P392" s="59">
        <f>IF(P391/B377=0,"",P391/B377)</f>
        <v>0.45283018867924529</v>
      </c>
      <c r="Q392" s="116">
        <f>P391/Q391</f>
        <v>1</v>
      </c>
      <c r="R392" s="117" t="s">
        <v>61</v>
      </c>
    </row>
    <row r="393" spans="1:18" ht="15.75" customHeight="1" x14ac:dyDescent="0.25">
      <c r="A393" s="39">
        <v>1902</v>
      </c>
      <c r="B393" s="40"/>
      <c r="C393" s="40"/>
      <c r="D393" s="40"/>
      <c r="E393" s="40"/>
      <c r="F393" s="40"/>
      <c r="G393" s="40"/>
      <c r="H393" s="40"/>
      <c r="I393" s="40"/>
      <c r="J393" s="40"/>
      <c r="K393" s="78"/>
      <c r="L393" s="130"/>
      <c r="M393" s="131"/>
      <c r="N393" s="132"/>
      <c r="O393" s="87"/>
      <c r="P393" s="122"/>
      <c r="Q393" s="122"/>
      <c r="R393" s="123"/>
    </row>
    <row r="394" spans="1:18" ht="18" customHeight="1" x14ac:dyDescent="0.25">
      <c r="A394" s="28"/>
      <c r="B394" s="165" t="s">
        <v>83</v>
      </c>
      <c r="C394" s="165"/>
      <c r="D394" s="165"/>
      <c r="E394" s="165"/>
      <c r="F394" s="165"/>
      <c r="G394" s="165"/>
      <c r="H394" s="165"/>
      <c r="I394" s="165"/>
      <c r="J394" s="165"/>
      <c r="K394" s="66">
        <f>SUM(K377:K390)</f>
        <v>24</v>
      </c>
      <c r="L394" s="67">
        <f>IF(K385=0,"",K385/B377)</f>
        <v>0.11320754716981132</v>
      </c>
      <c r="M394" s="67">
        <f>IF(K394=0,"",K394/B377)</f>
        <v>0.45283018867924529</v>
      </c>
      <c r="N394" s="67">
        <f>IF(K385=0,"",M394-L394)</f>
        <v>0.339622641509434</v>
      </c>
      <c r="O394" s="2"/>
      <c r="P394" s="1"/>
      <c r="Q394" s="25"/>
      <c r="R394" s="2"/>
    </row>
    <row r="395" spans="1:18" ht="12.75" customHeight="1" x14ac:dyDescent="0.2">
      <c r="L395" s="2"/>
      <c r="M395" s="2"/>
      <c r="N395" s="2"/>
      <c r="O395" s="2"/>
    </row>
    <row r="396" spans="1:18" ht="12.75" customHeight="1" x14ac:dyDescent="0.2">
      <c r="L396" s="2"/>
      <c r="M396" s="2"/>
      <c r="O396" s="2"/>
    </row>
    <row r="397" spans="1:18" ht="26.25" customHeight="1" x14ac:dyDescent="0.4">
      <c r="B397" s="166" t="s">
        <v>72</v>
      </c>
      <c r="C397" s="167"/>
      <c r="D397" s="167"/>
      <c r="E397" s="167"/>
      <c r="F397" s="167"/>
      <c r="G397" s="167"/>
      <c r="H397" s="167"/>
      <c r="I397" s="167"/>
      <c r="J397" s="167"/>
      <c r="K397" s="105" t="s">
        <v>56</v>
      </c>
      <c r="L397" s="2"/>
      <c r="M397" s="2"/>
      <c r="N397" s="1"/>
      <c r="O397" s="2"/>
      <c r="P397" s="1"/>
      <c r="Q397" s="1"/>
      <c r="R397" s="1"/>
    </row>
    <row r="398" spans="1:18" ht="20.25" customHeight="1" x14ac:dyDescent="0.2">
      <c r="A398" s="168" t="s">
        <v>9</v>
      </c>
      <c r="B398" s="169" t="s">
        <v>73</v>
      </c>
      <c r="C398" s="170"/>
      <c r="D398" s="170"/>
      <c r="E398" s="170"/>
      <c r="F398" s="170"/>
      <c r="G398" s="170"/>
      <c r="H398" s="170"/>
      <c r="I398" s="170"/>
      <c r="J398" s="171"/>
      <c r="K398" s="172" t="s">
        <v>10</v>
      </c>
      <c r="L398" s="164" t="s">
        <v>2</v>
      </c>
      <c r="M398" s="164" t="s">
        <v>3</v>
      </c>
      <c r="N398" s="174" t="s">
        <v>4</v>
      </c>
      <c r="O398" s="164" t="s">
        <v>5</v>
      </c>
      <c r="P398" s="162" t="s">
        <v>6</v>
      </c>
      <c r="Q398" s="162" t="s">
        <v>7</v>
      </c>
      <c r="R398" s="164" t="s">
        <v>8</v>
      </c>
    </row>
    <row r="399" spans="1:18" ht="15.75" customHeight="1" x14ac:dyDescent="0.25">
      <c r="A399" s="163"/>
      <c r="B399" s="39" t="s">
        <v>74</v>
      </c>
      <c r="C399" s="39" t="s">
        <v>75</v>
      </c>
      <c r="D399" s="39" t="s">
        <v>76</v>
      </c>
      <c r="E399" s="39" t="s">
        <v>77</v>
      </c>
      <c r="F399" s="39" t="s">
        <v>78</v>
      </c>
      <c r="G399" s="39" t="s">
        <v>79</v>
      </c>
      <c r="H399" s="39" t="s">
        <v>80</v>
      </c>
      <c r="I399" s="39" t="s">
        <v>81</v>
      </c>
      <c r="J399" s="39" t="s">
        <v>82</v>
      </c>
      <c r="K399" s="173"/>
      <c r="L399" s="163"/>
      <c r="M399" s="163"/>
      <c r="N399" s="163"/>
      <c r="O399" s="163"/>
      <c r="P399" s="163"/>
      <c r="Q399" s="163"/>
      <c r="R399" s="163"/>
    </row>
    <row r="400" spans="1:18" ht="15.75" customHeight="1" x14ac:dyDescent="0.25">
      <c r="A400" s="39">
        <v>1201</v>
      </c>
      <c r="B400" s="40">
        <v>35</v>
      </c>
      <c r="C400" s="40"/>
      <c r="D400" s="40"/>
      <c r="E400" s="40"/>
      <c r="F400" s="40"/>
      <c r="G400" s="40"/>
      <c r="H400" s="40"/>
      <c r="I400" s="40"/>
      <c r="J400" s="40"/>
      <c r="K400" s="78"/>
      <c r="L400" s="124"/>
      <c r="M400" s="125"/>
      <c r="N400" s="126"/>
      <c r="O400" s="108"/>
      <c r="P400" s="43">
        <f>B400</f>
        <v>35</v>
      </c>
      <c r="Q400" s="109"/>
      <c r="R400" s="108"/>
    </row>
    <row r="401" spans="1:19" ht="15.75" customHeight="1" x14ac:dyDescent="0.25">
      <c r="A401" s="39">
        <v>1202</v>
      </c>
      <c r="B401" s="40"/>
      <c r="C401" s="40">
        <v>34</v>
      </c>
      <c r="D401" s="40"/>
      <c r="E401" s="40"/>
      <c r="F401" s="40"/>
      <c r="G401" s="40"/>
      <c r="H401" s="40"/>
      <c r="I401" s="40"/>
      <c r="J401" s="40"/>
      <c r="K401" s="78"/>
      <c r="L401" s="127"/>
      <c r="M401" s="118"/>
      <c r="N401" s="128"/>
      <c r="O401" s="45">
        <f>IF(C401=0,"",C401/B400)</f>
        <v>0.97142857142857142</v>
      </c>
      <c r="P401" s="46">
        <v>34</v>
      </c>
      <c r="Q401" s="110">
        <f t="shared" ref="Q401:Q408" si="48">IF(P401=0,"",P401/P400)</f>
        <v>0.97142857142857142</v>
      </c>
      <c r="R401" s="110">
        <f t="shared" ref="R401:R408" si="49">IF(P401=0,"",100%-Q401)</f>
        <v>2.8571428571428581E-2</v>
      </c>
    </row>
    <row r="402" spans="1:19" ht="15.75" customHeight="1" x14ac:dyDescent="0.25">
      <c r="A402" s="39">
        <v>1301</v>
      </c>
      <c r="B402" s="40"/>
      <c r="C402" s="40"/>
      <c r="D402" s="40">
        <v>30</v>
      </c>
      <c r="E402" s="40"/>
      <c r="F402" s="40"/>
      <c r="G402" s="40"/>
      <c r="H402" s="40"/>
      <c r="I402" s="40"/>
      <c r="J402" s="40"/>
      <c r="K402" s="78"/>
      <c r="L402" s="127"/>
      <c r="M402" s="118"/>
      <c r="N402" s="128"/>
      <c r="O402" s="45">
        <f>IF(D402=0,"",D402/C401)</f>
        <v>0.88235294117647056</v>
      </c>
      <c r="P402" s="46">
        <v>30</v>
      </c>
      <c r="Q402" s="110">
        <f t="shared" si="48"/>
        <v>0.88235294117647056</v>
      </c>
      <c r="R402" s="110">
        <f t="shared" si="49"/>
        <v>0.11764705882352944</v>
      </c>
      <c r="S402" s="8">
        <f>P402/P400</f>
        <v>0.8571428571428571</v>
      </c>
    </row>
    <row r="403" spans="1:19" ht="15.75" customHeight="1" x14ac:dyDescent="0.25">
      <c r="A403" s="39">
        <v>1302</v>
      </c>
      <c r="B403" s="40"/>
      <c r="C403" s="40"/>
      <c r="D403" s="40"/>
      <c r="E403" s="40">
        <v>29</v>
      </c>
      <c r="F403" s="40"/>
      <c r="G403" s="40"/>
      <c r="H403" s="40"/>
      <c r="I403" s="40"/>
      <c r="J403" s="40"/>
      <c r="K403" s="78"/>
      <c r="L403" s="127"/>
      <c r="M403" s="118"/>
      <c r="N403" s="128"/>
      <c r="O403" s="45">
        <f>IF(E403=0,"",E403/D402)</f>
        <v>0.96666666666666667</v>
      </c>
      <c r="P403" s="46">
        <v>30</v>
      </c>
      <c r="Q403" s="110">
        <f t="shared" si="48"/>
        <v>1</v>
      </c>
      <c r="R403" s="110">
        <f t="shared" si="49"/>
        <v>0</v>
      </c>
    </row>
    <row r="404" spans="1:19" ht="15.75" customHeight="1" x14ac:dyDescent="0.25">
      <c r="A404" s="39">
        <v>1401</v>
      </c>
      <c r="B404" s="40"/>
      <c r="C404" s="40"/>
      <c r="D404" s="40"/>
      <c r="E404" s="40"/>
      <c r="F404" s="40">
        <v>26</v>
      </c>
      <c r="G404" s="40"/>
      <c r="H404" s="40"/>
      <c r="I404" s="40"/>
      <c r="J404" s="40"/>
      <c r="K404" s="78"/>
      <c r="L404" s="127"/>
      <c r="M404" s="118"/>
      <c r="N404" s="128"/>
      <c r="O404" s="45">
        <f>IF(F404=0,"",F404/E403)</f>
        <v>0.89655172413793105</v>
      </c>
      <c r="P404" s="46">
        <v>28</v>
      </c>
      <c r="Q404" s="110">
        <f t="shared" si="48"/>
        <v>0.93333333333333335</v>
      </c>
      <c r="R404" s="110">
        <f t="shared" si="49"/>
        <v>6.6666666666666652E-2</v>
      </c>
    </row>
    <row r="405" spans="1:19" ht="15.75" customHeight="1" x14ac:dyDescent="0.25">
      <c r="A405" s="39">
        <v>1402</v>
      </c>
      <c r="B405" s="40"/>
      <c r="C405" s="40"/>
      <c r="D405" s="40"/>
      <c r="E405" s="40"/>
      <c r="F405" s="40"/>
      <c r="G405" s="40">
        <v>24</v>
      </c>
      <c r="H405" s="40"/>
      <c r="I405" s="40"/>
      <c r="J405" s="40"/>
      <c r="K405" s="78"/>
      <c r="L405" s="127"/>
      <c r="M405" s="118"/>
      <c r="N405" s="128"/>
      <c r="O405" s="45">
        <f>IF(G405=0,"",G405/F404)</f>
        <v>0.92307692307692313</v>
      </c>
      <c r="P405" s="46">
        <v>25</v>
      </c>
      <c r="Q405" s="110">
        <f t="shared" si="48"/>
        <v>0.8928571428571429</v>
      </c>
      <c r="R405" s="110">
        <f t="shared" si="49"/>
        <v>0.1071428571428571</v>
      </c>
    </row>
    <row r="406" spans="1:19" ht="15.75" customHeight="1" x14ac:dyDescent="0.25">
      <c r="A406" s="39">
        <v>1501</v>
      </c>
      <c r="B406" s="40"/>
      <c r="C406" s="40"/>
      <c r="D406" s="40"/>
      <c r="E406" s="40"/>
      <c r="F406" s="40"/>
      <c r="G406" s="40"/>
      <c r="H406" s="40">
        <v>22</v>
      </c>
      <c r="I406" s="40"/>
      <c r="J406" s="40"/>
      <c r="K406" s="78"/>
      <c r="L406" s="127"/>
      <c r="M406" s="118"/>
      <c r="N406" s="128"/>
      <c r="O406" s="45">
        <f>IF(H406=0,"",H406/G405)</f>
        <v>0.91666666666666663</v>
      </c>
      <c r="P406" s="46">
        <v>25</v>
      </c>
      <c r="Q406" s="110">
        <f t="shared" si="48"/>
        <v>1</v>
      </c>
      <c r="R406" s="110">
        <f t="shared" si="49"/>
        <v>0</v>
      </c>
    </row>
    <row r="407" spans="1:19" ht="15.75" customHeight="1" x14ac:dyDescent="0.25">
      <c r="A407" s="39">
        <v>1502</v>
      </c>
      <c r="B407" s="40"/>
      <c r="C407" s="40"/>
      <c r="D407" s="40"/>
      <c r="E407" s="40"/>
      <c r="F407" s="40"/>
      <c r="G407" s="40"/>
      <c r="H407" s="40"/>
      <c r="I407" s="40">
        <v>22</v>
      </c>
      <c r="J407" s="40"/>
      <c r="K407" s="78"/>
      <c r="L407" s="127"/>
      <c r="M407" s="118"/>
      <c r="N407" s="128"/>
      <c r="O407" s="45">
        <f>IF(I407=0,"",I407/H406)</f>
        <v>1</v>
      </c>
      <c r="P407" s="46">
        <v>25</v>
      </c>
      <c r="Q407" s="110">
        <f t="shared" si="48"/>
        <v>1</v>
      </c>
      <c r="R407" s="110">
        <f t="shared" si="49"/>
        <v>0</v>
      </c>
    </row>
    <row r="408" spans="1:19" ht="15.75" customHeight="1" x14ac:dyDescent="0.25">
      <c r="A408" s="39">
        <v>1601</v>
      </c>
      <c r="B408" s="40"/>
      <c r="C408" s="40"/>
      <c r="D408" s="40"/>
      <c r="E408" s="40"/>
      <c r="F408" s="40"/>
      <c r="G408" s="40"/>
      <c r="H408" s="40"/>
      <c r="I408" s="40"/>
      <c r="J408" s="40">
        <v>22</v>
      </c>
      <c r="K408" s="78">
        <v>16</v>
      </c>
      <c r="L408" s="127"/>
      <c r="M408" s="118"/>
      <c r="N408" s="128"/>
      <c r="O408" s="48">
        <f>IF(J408=0,"",J408/I407)</f>
        <v>1</v>
      </c>
      <c r="P408" s="46">
        <v>25</v>
      </c>
      <c r="Q408" s="48">
        <f t="shared" si="48"/>
        <v>1</v>
      </c>
      <c r="R408" s="48">
        <f t="shared" si="49"/>
        <v>0</v>
      </c>
    </row>
    <row r="409" spans="1:19" ht="15.75" customHeight="1" x14ac:dyDescent="0.25">
      <c r="A409" s="39">
        <v>1602</v>
      </c>
      <c r="B409" s="40"/>
      <c r="C409" s="40"/>
      <c r="D409" s="40"/>
      <c r="E409" s="40"/>
      <c r="F409" s="40"/>
      <c r="G409" s="40"/>
      <c r="H409" s="40"/>
      <c r="I409" s="40"/>
      <c r="J409" s="40">
        <v>5</v>
      </c>
      <c r="K409" s="78">
        <v>5</v>
      </c>
      <c r="L409" s="127"/>
      <c r="M409" s="118"/>
      <c r="N409" s="119"/>
      <c r="O409" s="118"/>
      <c r="P409" s="46">
        <v>8</v>
      </c>
      <c r="Q409" s="118"/>
      <c r="R409" s="133"/>
    </row>
    <row r="410" spans="1:19" ht="15.75" customHeight="1" x14ac:dyDescent="0.25">
      <c r="A410" s="39">
        <v>1701</v>
      </c>
      <c r="B410" s="40"/>
      <c r="C410" s="40"/>
      <c r="D410" s="40"/>
      <c r="E410" s="40"/>
      <c r="F410" s="40"/>
      <c r="G410" s="40"/>
      <c r="H410" s="40"/>
      <c r="I410" s="40"/>
      <c r="J410" s="40">
        <v>2</v>
      </c>
      <c r="K410" s="78">
        <v>2</v>
      </c>
      <c r="L410" s="127"/>
      <c r="M410" s="118"/>
      <c r="N410" s="119"/>
      <c r="O410" s="121"/>
      <c r="P410" s="74">
        <v>7</v>
      </c>
      <c r="Q410" s="134"/>
      <c r="R410" s="121"/>
    </row>
    <row r="411" spans="1:19" ht="15.75" customHeight="1" x14ac:dyDescent="0.25">
      <c r="A411" s="39">
        <v>1702</v>
      </c>
      <c r="B411" s="40"/>
      <c r="C411" s="40"/>
      <c r="D411" s="40"/>
      <c r="E411" s="40"/>
      <c r="F411" s="40"/>
      <c r="G411" s="40"/>
      <c r="H411" s="40"/>
      <c r="I411" s="40"/>
      <c r="J411" s="40">
        <v>1</v>
      </c>
      <c r="K411" s="78"/>
      <c r="L411" s="127"/>
      <c r="M411" s="118"/>
      <c r="N411" s="119"/>
      <c r="O411" s="121"/>
      <c r="P411" s="74">
        <v>1</v>
      </c>
      <c r="Q411" s="134"/>
      <c r="R411" s="121"/>
    </row>
    <row r="412" spans="1:19" ht="15.75" customHeight="1" x14ac:dyDescent="0.25">
      <c r="A412" s="39">
        <v>1801</v>
      </c>
      <c r="B412" s="40"/>
      <c r="C412" s="40"/>
      <c r="D412" s="40"/>
      <c r="E412" s="40"/>
      <c r="F412" s="40"/>
      <c r="G412" s="40"/>
      <c r="H412" s="40"/>
      <c r="I412" s="40"/>
      <c r="J412" s="40">
        <v>1</v>
      </c>
      <c r="K412" s="78">
        <v>1</v>
      </c>
      <c r="L412" s="127"/>
      <c r="M412" s="118"/>
      <c r="N412" s="119"/>
      <c r="O412" s="121"/>
      <c r="P412" s="74">
        <v>1</v>
      </c>
      <c r="Q412" s="134"/>
      <c r="R412" s="121"/>
    </row>
    <row r="413" spans="1:19" ht="15.75" customHeight="1" x14ac:dyDescent="0.25">
      <c r="A413" s="39">
        <v>1802</v>
      </c>
      <c r="B413" s="40"/>
      <c r="C413" s="40"/>
      <c r="D413" s="40"/>
      <c r="E413" s="40"/>
      <c r="F413" s="40"/>
      <c r="G413" s="40"/>
      <c r="H413" s="40"/>
      <c r="I413" s="40"/>
      <c r="J413" s="40"/>
      <c r="K413" s="78"/>
      <c r="L413" s="127"/>
      <c r="M413" s="118"/>
      <c r="N413" s="119"/>
      <c r="O413" s="118"/>
      <c r="P413" s="119"/>
      <c r="Q413" s="120"/>
      <c r="R413" s="121"/>
    </row>
    <row r="414" spans="1:19" ht="15.75" customHeight="1" x14ac:dyDescent="0.25">
      <c r="A414" s="39">
        <v>1901</v>
      </c>
      <c r="B414" s="40"/>
      <c r="C414" s="40"/>
      <c r="D414" s="40"/>
      <c r="E414" s="40"/>
      <c r="F414" s="40"/>
      <c r="G414" s="40"/>
      <c r="H414" s="40"/>
      <c r="I414" s="40"/>
      <c r="J414" s="40"/>
      <c r="K414" s="78"/>
      <c r="L414" s="127"/>
      <c r="M414" s="118"/>
      <c r="N414" s="119"/>
      <c r="O414" s="111" t="s">
        <v>58</v>
      </c>
      <c r="P414" s="112">
        <v>18</v>
      </c>
      <c r="Q414" s="113">
        <f>IF(SUM(K402:K412)=0,"",SUM(K402:K412))</f>
        <v>24</v>
      </c>
      <c r="R414" s="114" t="s">
        <v>10</v>
      </c>
    </row>
    <row r="415" spans="1:19" ht="15.75" customHeight="1" x14ac:dyDescent="0.25">
      <c r="A415" s="39">
        <v>1902</v>
      </c>
      <c r="B415" s="40"/>
      <c r="C415" s="40"/>
      <c r="D415" s="40"/>
      <c r="E415" s="40"/>
      <c r="F415" s="40"/>
      <c r="G415" s="40"/>
      <c r="H415" s="40"/>
      <c r="I415" s="40"/>
      <c r="J415" s="40"/>
      <c r="K415" s="78"/>
      <c r="L415" s="127"/>
      <c r="M415" s="118"/>
      <c r="N415" s="119"/>
      <c r="O415" s="115" t="s">
        <v>60</v>
      </c>
      <c r="P415" s="59">
        <f>IF(P414/B400=0,"",P414/B400)</f>
        <v>0.51428571428571423</v>
      </c>
      <c r="Q415" s="116">
        <f>P414/Q414</f>
        <v>0.75</v>
      </c>
      <c r="R415" s="117" t="s">
        <v>61</v>
      </c>
    </row>
    <row r="416" spans="1:19" ht="15.75" customHeight="1" x14ac:dyDescent="0.25">
      <c r="A416" s="39">
        <v>2001</v>
      </c>
      <c r="B416" s="40"/>
      <c r="C416" s="40"/>
      <c r="D416" s="40"/>
      <c r="E416" s="40"/>
      <c r="F416" s="40"/>
      <c r="G416" s="40"/>
      <c r="H416" s="40"/>
      <c r="I416" s="40"/>
      <c r="J416" s="40"/>
      <c r="K416" s="78"/>
      <c r="L416" s="130"/>
      <c r="M416" s="131"/>
      <c r="N416" s="132"/>
      <c r="O416" s="87"/>
      <c r="P416" s="122"/>
      <c r="Q416" s="122"/>
      <c r="R416" s="123"/>
    </row>
    <row r="417" spans="1:19" ht="18" customHeight="1" x14ac:dyDescent="0.25">
      <c r="A417" s="28"/>
      <c r="B417" s="165" t="s">
        <v>83</v>
      </c>
      <c r="C417" s="165"/>
      <c r="D417" s="165"/>
      <c r="E417" s="165"/>
      <c r="F417" s="165"/>
      <c r="G417" s="165"/>
      <c r="H417" s="165"/>
      <c r="I417" s="165"/>
      <c r="J417" s="165"/>
      <c r="K417" s="66">
        <f>SUM(K400:K413)</f>
        <v>24</v>
      </c>
      <c r="L417" s="67">
        <f>IF(K408=0,"",K408/B400)</f>
        <v>0.45714285714285713</v>
      </c>
      <c r="M417" s="67">
        <f>IF(K417=0,"",K417/B400)</f>
        <v>0.68571428571428572</v>
      </c>
      <c r="N417" s="67">
        <f>IF(K408=0,"",M417-L417)</f>
        <v>0.22857142857142859</v>
      </c>
      <c r="O417" s="2"/>
      <c r="P417" s="1"/>
      <c r="Q417" s="25"/>
      <c r="R417" s="2"/>
    </row>
    <row r="418" spans="1:19" ht="12.75" customHeight="1" x14ac:dyDescent="0.2">
      <c r="L418" s="2"/>
      <c r="M418" s="2"/>
      <c r="O418" s="2"/>
    </row>
    <row r="419" spans="1:19" ht="12.75" customHeight="1" x14ac:dyDescent="0.2">
      <c r="L419" s="2"/>
      <c r="M419" s="2"/>
      <c r="O419" s="2"/>
    </row>
    <row r="420" spans="1:19" ht="26.25" customHeight="1" x14ac:dyDescent="0.4">
      <c r="B420" s="166" t="s">
        <v>72</v>
      </c>
      <c r="C420" s="167"/>
      <c r="D420" s="167"/>
      <c r="E420" s="167"/>
      <c r="F420" s="167"/>
      <c r="G420" s="167"/>
      <c r="H420" s="167"/>
      <c r="I420" s="167"/>
      <c r="J420" s="167"/>
      <c r="K420" s="105" t="s">
        <v>57</v>
      </c>
      <c r="L420" s="2"/>
      <c r="M420" s="2"/>
      <c r="N420" s="1"/>
      <c r="O420" s="2"/>
      <c r="P420" s="1"/>
      <c r="Q420" s="1"/>
      <c r="R420" s="1"/>
    </row>
    <row r="421" spans="1:19" ht="20.25" customHeight="1" x14ac:dyDescent="0.2">
      <c r="A421" s="168" t="s">
        <v>9</v>
      </c>
      <c r="B421" s="169" t="s">
        <v>73</v>
      </c>
      <c r="C421" s="170"/>
      <c r="D421" s="170"/>
      <c r="E421" s="170"/>
      <c r="F421" s="170"/>
      <c r="G421" s="170"/>
      <c r="H421" s="170"/>
      <c r="I421" s="170"/>
      <c r="J421" s="171"/>
      <c r="K421" s="172" t="s">
        <v>10</v>
      </c>
      <c r="L421" s="164" t="s">
        <v>2</v>
      </c>
      <c r="M421" s="164" t="s">
        <v>3</v>
      </c>
      <c r="N421" s="174" t="s">
        <v>4</v>
      </c>
      <c r="O421" s="164" t="s">
        <v>5</v>
      </c>
      <c r="P421" s="162" t="s">
        <v>6</v>
      </c>
      <c r="Q421" s="162" t="s">
        <v>7</v>
      </c>
      <c r="R421" s="164" t="s">
        <v>8</v>
      </c>
    </row>
    <row r="422" spans="1:19" ht="15.75" customHeight="1" x14ac:dyDescent="0.25">
      <c r="A422" s="163"/>
      <c r="B422" s="39" t="s">
        <v>74</v>
      </c>
      <c r="C422" s="39" t="s">
        <v>75</v>
      </c>
      <c r="D422" s="39" t="s">
        <v>76</v>
      </c>
      <c r="E422" s="39" t="s">
        <v>77</v>
      </c>
      <c r="F422" s="39" t="s">
        <v>78</v>
      </c>
      <c r="G422" s="39" t="s">
        <v>79</v>
      </c>
      <c r="H422" s="39" t="s">
        <v>80</v>
      </c>
      <c r="I422" s="39" t="s">
        <v>81</v>
      </c>
      <c r="J422" s="39" t="s">
        <v>82</v>
      </c>
      <c r="K422" s="173"/>
      <c r="L422" s="163"/>
      <c r="M422" s="163"/>
      <c r="N422" s="163"/>
      <c r="O422" s="163"/>
      <c r="P422" s="163"/>
      <c r="Q422" s="163"/>
      <c r="R422" s="163"/>
    </row>
    <row r="423" spans="1:19" ht="15.75" customHeight="1" x14ac:dyDescent="0.25">
      <c r="A423" s="39">
        <v>1202</v>
      </c>
      <c r="B423" s="40">
        <v>67</v>
      </c>
      <c r="C423" s="40"/>
      <c r="D423" s="40"/>
      <c r="E423" s="40"/>
      <c r="F423" s="40"/>
      <c r="G423" s="40"/>
      <c r="H423" s="40"/>
      <c r="I423" s="40"/>
      <c r="J423" s="40"/>
      <c r="K423" s="78"/>
      <c r="L423" s="124"/>
      <c r="M423" s="125"/>
      <c r="N423" s="126"/>
      <c r="O423" s="108"/>
      <c r="P423" s="43">
        <f>B423</f>
        <v>67</v>
      </c>
      <c r="Q423" s="109"/>
      <c r="R423" s="108"/>
    </row>
    <row r="424" spans="1:19" ht="15.75" customHeight="1" x14ac:dyDescent="0.25">
      <c r="A424" s="39">
        <v>1301</v>
      </c>
      <c r="B424" s="40"/>
      <c r="C424" s="40">
        <v>57</v>
      </c>
      <c r="D424" s="40"/>
      <c r="E424" s="40"/>
      <c r="F424" s="40"/>
      <c r="G424" s="40"/>
      <c r="H424" s="40"/>
      <c r="I424" s="40"/>
      <c r="J424" s="40"/>
      <c r="K424" s="78"/>
      <c r="L424" s="127"/>
      <c r="M424" s="118"/>
      <c r="N424" s="128"/>
      <c r="O424" s="45">
        <f>IF(C424=0,"",C424/B423)</f>
        <v>0.85074626865671643</v>
      </c>
      <c r="P424" s="46">
        <v>57</v>
      </c>
      <c r="Q424" s="110">
        <f t="shared" ref="Q424:Q431" si="50">IF(P424=0,"",P424/P423)</f>
        <v>0.85074626865671643</v>
      </c>
      <c r="R424" s="110">
        <f t="shared" ref="R424:R431" si="51">IF(P424=0,"",100%-Q424)</f>
        <v>0.14925373134328357</v>
      </c>
    </row>
    <row r="425" spans="1:19" ht="15.75" customHeight="1" x14ac:dyDescent="0.25">
      <c r="A425" s="39">
        <v>1302</v>
      </c>
      <c r="B425" s="40"/>
      <c r="C425" s="40"/>
      <c r="D425" s="40">
        <v>51</v>
      </c>
      <c r="E425" s="40"/>
      <c r="F425" s="40"/>
      <c r="G425" s="40"/>
      <c r="H425" s="40"/>
      <c r="I425" s="40"/>
      <c r="J425" s="40"/>
      <c r="K425" s="78"/>
      <c r="L425" s="127"/>
      <c r="M425" s="118"/>
      <c r="N425" s="128"/>
      <c r="O425" s="45">
        <f>IF(D425=0,"",D425/C424)</f>
        <v>0.89473684210526316</v>
      </c>
      <c r="P425" s="46">
        <v>51</v>
      </c>
      <c r="Q425" s="110">
        <f t="shared" si="50"/>
        <v>0.89473684210526316</v>
      </c>
      <c r="R425" s="110">
        <f t="shared" si="51"/>
        <v>0.10526315789473684</v>
      </c>
      <c r="S425" s="8">
        <f>P425/P423</f>
        <v>0.76119402985074625</v>
      </c>
    </row>
    <row r="426" spans="1:19" ht="15.75" customHeight="1" x14ac:dyDescent="0.25">
      <c r="A426" s="39">
        <v>1401</v>
      </c>
      <c r="B426" s="40"/>
      <c r="C426" s="40"/>
      <c r="D426" s="40"/>
      <c r="E426" s="40">
        <v>50</v>
      </c>
      <c r="F426" s="40"/>
      <c r="G426" s="40"/>
      <c r="H426" s="40"/>
      <c r="I426" s="40"/>
      <c r="J426" s="40"/>
      <c r="K426" s="78"/>
      <c r="L426" s="127"/>
      <c r="M426" s="118"/>
      <c r="N426" s="128"/>
      <c r="O426" s="45">
        <f>IF(E426=0,"",E426/D425)</f>
        <v>0.98039215686274506</v>
      </c>
      <c r="P426" s="46">
        <v>50</v>
      </c>
      <c r="Q426" s="110">
        <f t="shared" si="50"/>
        <v>0.98039215686274506</v>
      </c>
      <c r="R426" s="110">
        <f t="shared" si="51"/>
        <v>1.9607843137254943E-2</v>
      </c>
    </row>
    <row r="427" spans="1:19" ht="15.75" customHeight="1" x14ac:dyDescent="0.25">
      <c r="A427" s="39">
        <v>1402</v>
      </c>
      <c r="B427" s="40"/>
      <c r="C427" s="40"/>
      <c r="D427" s="40"/>
      <c r="E427" s="40"/>
      <c r="F427" s="40">
        <v>47</v>
      </c>
      <c r="G427" s="40"/>
      <c r="H427" s="40"/>
      <c r="I427" s="40"/>
      <c r="J427" s="40"/>
      <c r="K427" s="78"/>
      <c r="L427" s="127"/>
      <c r="M427" s="118"/>
      <c r="N427" s="128"/>
      <c r="O427" s="45">
        <f>IF(F427=0,"",F427/E426)</f>
        <v>0.94</v>
      </c>
      <c r="P427" s="46">
        <v>49</v>
      </c>
      <c r="Q427" s="110">
        <f t="shared" si="50"/>
        <v>0.98</v>
      </c>
      <c r="R427" s="110">
        <f t="shared" si="51"/>
        <v>2.0000000000000018E-2</v>
      </c>
    </row>
    <row r="428" spans="1:19" ht="15.75" customHeight="1" x14ac:dyDescent="0.25">
      <c r="A428" s="39">
        <v>1501</v>
      </c>
      <c r="B428" s="40"/>
      <c r="C428" s="40"/>
      <c r="D428" s="40"/>
      <c r="E428" s="40"/>
      <c r="F428" s="40"/>
      <c r="G428" s="40">
        <v>39</v>
      </c>
      <c r="H428" s="40"/>
      <c r="I428" s="40"/>
      <c r="J428" s="40"/>
      <c r="K428" s="78"/>
      <c r="L428" s="127"/>
      <c r="M428" s="118"/>
      <c r="N428" s="128"/>
      <c r="O428" s="45">
        <f>IF(G428=0,"",G428/F427)</f>
        <v>0.82978723404255317</v>
      </c>
      <c r="P428" s="46">
        <v>46</v>
      </c>
      <c r="Q428" s="110">
        <f t="shared" si="50"/>
        <v>0.93877551020408168</v>
      </c>
      <c r="R428" s="110">
        <f t="shared" si="51"/>
        <v>6.1224489795918324E-2</v>
      </c>
    </row>
    <row r="429" spans="1:19" ht="15.75" customHeight="1" x14ac:dyDescent="0.25">
      <c r="A429" s="39">
        <v>1502</v>
      </c>
      <c r="B429" s="40"/>
      <c r="C429" s="40"/>
      <c r="D429" s="40"/>
      <c r="E429" s="40"/>
      <c r="F429" s="40"/>
      <c r="G429" s="40"/>
      <c r="H429" s="40">
        <v>38</v>
      </c>
      <c r="I429" s="40"/>
      <c r="J429" s="40"/>
      <c r="K429" s="78"/>
      <c r="L429" s="127"/>
      <c r="M429" s="118"/>
      <c r="N429" s="128"/>
      <c r="O429" s="45">
        <f>IF(H429=0,"",H429/G428)</f>
        <v>0.97435897435897434</v>
      </c>
      <c r="P429" s="46">
        <v>46</v>
      </c>
      <c r="Q429" s="110">
        <f t="shared" si="50"/>
        <v>1</v>
      </c>
      <c r="R429" s="110">
        <f t="shared" si="51"/>
        <v>0</v>
      </c>
    </row>
    <row r="430" spans="1:19" ht="15.75" customHeight="1" x14ac:dyDescent="0.25">
      <c r="A430" s="39">
        <v>1601</v>
      </c>
      <c r="B430" s="40"/>
      <c r="C430" s="40"/>
      <c r="D430" s="40"/>
      <c r="E430" s="40"/>
      <c r="F430" s="40"/>
      <c r="G430" s="40"/>
      <c r="H430" s="40"/>
      <c r="I430" s="40">
        <v>38</v>
      </c>
      <c r="J430" s="40"/>
      <c r="K430" s="78"/>
      <c r="L430" s="127"/>
      <c r="M430" s="118"/>
      <c r="N430" s="128"/>
      <c r="O430" s="45">
        <f>IF(I430=0,"",I430/H429)</f>
        <v>1</v>
      </c>
      <c r="P430" s="46">
        <v>46</v>
      </c>
      <c r="Q430" s="110">
        <f t="shared" si="50"/>
        <v>1</v>
      </c>
      <c r="R430" s="110">
        <f t="shared" si="51"/>
        <v>0</v>
      </c>
    </row>
    <row r="431" spans="1:19" ht="15.75" customHeight="1" x14ac:dyDescent="0.25">
      <c r="A431" s="39">
        <v>1602</v>
      </c>
      <c r="B431" s="40"/>
      <c r="C431" s="40"/>
      <c r="D431" s="40"/>
      <c r="E431" s="40"/>
      <c r="F431" s="40"/>
      <c r="G431" s="40"/>
      <c r="H431" s="40"/>
      <c r="I431" s="40"/>
      <c r="J431" s="40">
        <v>38</v>
      </c>
      <c r="K431" s="78">
        <v>25</v>
      </c>
      <c r="L431" s="127"/>
      <c r="M431" s="118"/>
      <c r="N431" s="128"/>
      <c r="O431" s="48">
        <f>IF(J431=0,"",J431/I430)</f>
        <v>1</v>
      </c>
      <c r="P431" s="46">
        <v>45</v>
      </c>
      <c r="Q431" s="48">
        <f t="shared" si="50"/>
        <v>0.97826086956521741</v>
      </c>
      <c r="R431" s="48">
        <f t="shared" si="51"/>
        <v>2.1739130434782594E-2</v>
      </c>
    </row>
    <row r="432" spans="1:19" ht="15.75" customHeight="1" x14ac:dyDescent="0.25">
      <c r="A432" s="39">
        <v>1701</v>
      </c>
      <c r="B432" s="40"/>
      <c r="C432" s="40"/>
      <c r="D432" s="40"/>
      <c r="E432" s="40"/>
      <c r="F432" s="40"/>
      <c r="G432" s="40"/>
      <c r="H432" s="40"/>
      <c r="I432" s="40"/>
      <c r="J432" s="40">
        <v>12</v>
      </c>
      <c r="K432" s="78">
        <v>12</v>
      </c>
      <c r="L432" s="127"/>
      <c r="M432" s="118"/>
      <c r="N432" s="119"/>
      <c r="O432" s="118"/>
      <c r="P432" s="46">
        <v>15</v>
      </c>
      <c r="Q432" s="118"/>
      <c r="R432" s="133"/>
    </row>
    <row r="433" spans="1:19" ht="15.75" customHeight="1" x14ac:dyDescent="0.25">
      <c r="A433" s="39">
        <v>1702</v>
      </c>
      <c r="B433" s="40"/>
      <c r="C433" s="40"/>
      <c r="D433" s="40"/>
      <c r="E433" s="40"/>
      <c r="F433" s="40"/>
      <c r="G433" s="40"/>
      <c r="H433" s="40"/>
      <c r="I433" s="40"/>
      <c r="J433" s="40">
        <v>2</v>
      </c>
      <c r="K433" s="78">
        <v>1</v>
      </c>
      <c r="L433" s="127"/>
      <c r="M433" s="118"/>
      <c r="N433" s="119"/>
      <c r="O433" s="121"/>
      <c r="P433" s="74">
        <v>2</v>
      </c>
      <c r="Q433" s="134"/>
      <c r="R433" s="121"/>
    </row>
    <row r="434" spans="1:19" ht="15.75" customHeight="1" x14ac:dyDescent="0.25">
      <c r="A434" s="39">
        <v>1801</v>
      </c>
      <c r="B434" s="40"/>
      <c r="C434" s="40"/>
      <c r="D434" s="40"/>
      <c r="E434" s="40"/>
      <c r="F434" s="40"/>
      <c r="G434" s="40"/>
      <c r="H434" s="40"/>
      <c r="I434" s="40"/>
      <c r="J434" s="40">
        <v>1</v>
      </c>
      <c r="K434" s="78">
        <v>1</v>
      </c>
      <c r="L434" s="127"/>
      <c r="M434" s="118"/>
      <c r="N434" s="119"/>
      <c r="O434" s="121"/>
      <c r="P434" s="74">
        <v>1</v>
      </c>
      <c r="Q434" s="134"/>
      <c r="R434" s="121"/>
    </row>
    <row r="435" spans="1:19" ht="15.75" customHeight="1" x14ac:dyDescent="0.25">
      <c r="A435" s="39">
        <v>1802</v>
      </c>
      <c r="B435" s="40"/>
      <c r="C435" s="40"/>
      <c r="D435" s="40"/>
      <c r="E435" s="40"/>
      <c r="F435" s="40"/>
      <c r="G435" s="40"/>
      <c r="H435" s="40"/>
      <c r="I435" s="40"/>
      <c r="J435" s="40"/>
      <c r="K435" s="78"/>
      <c r="L435" s="127"/>
      <c r="M435" s="118"/>
      <c r="N435" s="119"/>
      <c r="O435" s="121"/>
      <c r="P435" s="74"/>
      <c r="Q435" s="134"/>
      <c r="R435" s="121"/>
    </row>
    <row r="436" spans="1:19" ht="15.75" customHeight="1" x14ac:dyDescent="0.25">
      <c r="A436" s="39">
        <v>1901</v>
      </c>
      <c r="B436" s="40"/>
      <c r="C436" s="40"/>
      <c r="D436" s="40"/>
      <c r="E436" s="40"/>
      <c r="F436" s="40"/>
      <c r="G436" s="40"/>
      <c r="H436" s="40"/>
      <c r="I436" s="40"/>
      <c r="J436" s="40"/>
      <c r="K436" s="78"/>
      <c r="L436" s="127"/>
      <c r="M436" s="118"/>
      <c r="N436" s="119"/>
      <c r="O436" s="118"/>
      <c r="P436" s="119"/>
      <c r="Q436" s="120"/>
      <c r="R436" s="121"/>
    </row>
    <row r="437" spans="1:19" ht="15.75" customHeight="1" x14ac:dyDescent="0.25">
      <c r="A437" s="39">
        <v>1902</v>
      </c>
      <c r="B437" s="40"/>
      <c r="C437" s="40"/>
      <c r="D437" s="40"/>
      <c r="E437" s="40"/>
      <c r="F437" s="40"/>
      <c r="G437" s="40"/>
      <c r="H437" s="40"/>
      <c r="I437" s="40"/>
      <c r="J437" s="40"/>
      <c r="K437" s="78"/>
      <c r="L437" s="127"/>
      <c r="M437" s="118"/>
      <c r="N437" s="119"/>
      <c r="O437" s="111" t="s">
        <v>58</v>
      </c>
      <c r="P437" s="112">
        <v>38</v>
      </c>
      <c r="Q437" s="113">
        <f>K440</f>
        <v>39</v>
      </c>
      <c r="R437" s="114" t="s">
        <v>10</v>
      </c>
    </row>
    <row r="438" spans="1:19" ht="15.75" customHeight="1" x14ac:dyDescent="0.25">
      <c r="A438" s="39">
        <v>2001</v>
      </c>
      <c r="B438" s="40"/>
      <c r="C438" s="40"/>
      <c r="D438" s="40"/>
      <c r="E438" s="40"/>
      <c r="F438" s="40"/>
      <c r="G438" s="40"/>
      <c r="H438" s="40"/>
      <c r="I438" s="40"/>
      <c r="J438" s="40"/>
      <c r="K438" s="78"/>
      <c r="L438" s="127"/>
      <c r="M438" s="118"/>
      <c r="N438" s="119"/>
      <c r="O438" s="115" t="s">
        <v>60</v>
      </c>
      <c r="P438" s="59">
        <f>IF(P437/B423=0,"",P437/B423)</f>
        <v>0.56716417910447758</v>
      </c>
      <c r="Q438" s="116">
        <f>P437/Q437</f>
        <v>0.97435897435897434</v>
      </c>
      <c r="R438" s="117" t="s">
        <v>61</v>
      </c>
    </row>
    <row r="439" spans="1:19" ht="15.75" customHeight="1" x14ac:dyDescent="0.25">
      <c r="A439" s="39">
        <v>2002</v>
      </c>
      <c r="B439" s="40"/>
      <c r="C439" s="40"/>
      <c r="D439" s="40"/>
      <c r="E439" s="40"/>
      <c r="F439" s="40"/>
      <c r="G439" s="40"/>
      <c r="H439" s="40"/>
      <c r="I439" s="40"/>
      <c r="J439" s="40"/>
      <c r="K439" s="78"/>
      <c r="L439" s="130"/>
      <c r="M439" s="131"/>
      <c r="N439" s="132"/>
      <c r="O439" s="87"/>
      <c r="P439" s="122"/>
      <c r="Q439" s="122"/>
      <c r="R439" s="123"/>
    </row>
    <row r="440" spans="1:19" ht="18" customHeight="1" x14ac:dyDescent="0.25">
      <c r="A440" s="28"/>
      <c r="B440" s="165" t="s">
        <v>83</v>
      </c>
      <c r="C440" s="165"/>
      <c r="D440" s="165"/>
      <c r="E440" s="165"/>
      <c r="F440" s="165"/>
      <c r="G440" s="165"/>
      <c r="H440" s="165"/>
      <c r="I440" s="165"/>
      <c r="J440" s="165"/>
      <c r="K440" s="66">
        <f>SUM(K423:K436)</f>
        <v>39</v>
      </c>
      <c r="L440" s="67">
        <f>IF(K431=0,"",K431/B423)</f>
        <v>0.37313432835820898</v>
      </c>
      <c r="M440" s="67">
        <f>IF(K440=0,"",K440/B423)</f>
        <v>0.58208955223880599</v>
      </c>
      <c r="N440" s="67">
        <f>IF(K431=0,"",M440-L440)</f>
        <v>0.20895522388059701</v>
      </c>
      <c r="O440" s="2"/>
      <c r="P440" s="1"/>
      <c r="Q440" s="25"/>
      <c r="R440" s="2"/>
    </row>
    <row r="441" spans="1:19" ht="12.75" customHeight="1" x14ac:dyDescent="0.2">
      <c r="L441" s="2"/>
      <c r="M441" s="2"/>
      <c r="O441" s="2"/>
    </row>
    <row r="442" spans="1:19" ht="12.75" customHeight="1" x14ac:dyDescent="0.2">
      <c r="L442" s="2"/>
      <c r="M442" s="2"/>
      <c r="O442" s="2"/>
      <c r="P442" s="2"/>
      <c r="Q442" s="25"/>
      <c r="R442" s="2"/>
    </row>
    <row r="443" spans="1:19" ht="26.25" customHeight="1" x14ac:dyDescent="0.4">
      <c r="B443" s="166" t="s">
        <v>72</v>
      </c>
      <c r="C443" s="167"/>
      <c r="D443" s="167"/>
      <c r="E443" s="167"/>
      <c r="F443" s="167"/>
      <c r="G443" s="167"/>
      <c r="H443" s="167"/>
      <c r="I443" s="167"/>
      <c r="J443" s="167"/>
      <c r="K443" s="105" t="s">
        <v>59</v>
      </c>
      <c r="L443" s="2"/>
      <c r="M443" s="2"/>
      <c r="N443" s="1"/>
      <c r="O443" s="2"/>
      <c r="P443" s="1"/>
      <c r="Q443" s="1"/>
      <c r="R443" s="1"/>
    </row>
    <row r="444" spans="1:19" ht="20.25" customHeight="1" x14ac:dyDescent="0.2">
      <c r="A444" s="168" t="s">
        <v>9</v>
      </c>
      <c r="B444" s="169" t="s">
        <v>73</v>
      </c>
      <c r="C444" s="170"/>
      <c r="D444" s="170"/>
      <c r="E444" s="170"/>
      <c r="F444" s="170"/>
      <c r="G444" s="170"/>
      <c r="H444" s="170"/>
      <c r="I444" s="170"/>
      <c r="J444" s="171"/>
      <c r="K444" s="172" t="s">
        <v>10</v>
      </c>
      <c r="L444" s="164" t="s">
        <v>2</v>
      </c>
      <c r="M444" s="164" t="s">
        <v>3</v>
      </c>
      <c r="N444" s="174" t="s">
        <v>4</v>
      </c>
      <c r="O444" s="164" t="s">
        <v>5</v>
      </c>
      <c r="P444" s="162" t="s">
        <v>6</v>
      </c>
      <c r="Q444" s="162" t="s">
        <v>7</v>
      </c>
      <c r="R444" s="164" t="s">
        <v>8</v>
      </c>
    </row>
    <row r="445" spans="1:19" ht="15.75" customHeight="1" x14ac:dyDescent="0.25">
      <c r="A445" s="163"/>
      <c r="B445" s="39" t="s">
        <v>74</v>
      </c>
      <c r="C445" s="39" t="s">
        <v>75</v>
      </c>
      <c r="D445" s="39" t="s">
        <v>76</v>
      </c>
      <c r="E445" s="39" t="s">
        <v>77</v>
      </c>
      <c r="F445" s="39" t="s">
        <v>78</v>
      </c>
      <c r="G445" s="39" t="s">
        <v>79</v>
      </c>
      <c r="H445" s="39" t="s">
        <v>80</v>
      </c>
      <c r="I445" s="39" t="s">
        <v>81</v>
      </c>
      <c r="J445" s="39" t="s">
        <v>82</v>
      </c>
      <c r="K445" s="173"/>
      <c r="L445" s="163"/>
      <c r="M445" s="163"/>
      <c r="N445" s="163"/>
      <c r="O445" s="163"/>
      <c r="P445" s="163"/>
      <c r="Q445" s="163"/>
      <c r="R445" s="163"/>
    </row>
    <row r="446" spans="1:19" ht="15.75" customHeight="1" x14ac:dyDescent="0.25">
      <c r="A446" s="39">
        <v>1301</v>
      </c>
      <c r="B446" s="40">
        <v>30</v>
      </c>
      <c r="C446" s="40"/>
      <c r="D446" s="40"/>
      <c r="E446" s="40"/>
      <c r="F446" s="40"/>
      <c r="G446" s="40"/>
      <c r="H446" s="40"/>
      <c r="I446" s="40"/>
      <c r="J446" s="40"/>
      <c r="K446" s="78"/>
      <c r="L446" s="124"/>
      <c r="M446" s="125"/>
      <c r="N446" s="126"/>
      <c r="O446" s="108"/>
      <c r="P446" s="43">
        <f>B446</f>
        <v>30</v>
      </c>
      <c r="Q446" s="109"/>
      <c r="R446" s="108"/>
    </row>
    <row r="447" spans="1:19" ht="15.75" customHeight="1" x14ac:dyDescent="0.25">
      <c r="A447" s="39">
        <v>1302</v>
      </c>
      <c r="B447" s="40"/>
      <c r="C447" s="40">
        <v>28</v>
      </c>
      <c r="D447" s="40"/>
      <c r="E447" s="40"/>
      <c r="F447" s="40"/>
      <c r="G447" s="40"/>
      <c r="H447" s="40"/>
      <c r="I447" s="40"/>
      <c r="J447" s="40"/>
      <c r="K447" s="78"/>
      <c r="L447" s="127"/>
      <c r="M447" s="118"/>
      <c r="N447" s="128"/>
      <c r="O447" s="45">
        <f>IF(C447=0,"",C447/B446)</f>
        <v>0.93333333333333335</v>
      </c>
      <c r="P447" s="46">
        <v>28</v>
      </c>
      <c r="Q447" s="110">
        <f t="shared" ref="Q447:Q454" si="52">IF(P447=0,"",P447/P446)</f>
        <v>0.93333333333333335</v>
      </c>
      <c r="R447" s="110">
        <f t="shared" ref="R447:R454" si="53">IF(P447=0,"",100%-Q447)</f>
        <v>6.6666666666666652E-2</v>
      </c>
    </row>
    <row r="448" spans="1:19" ht="15.75" customHeight="1" x14ac:dyDescent="0.25">
      <c r="A448" s="39">
        <v>1401</v>
      </c>
      <c r="B448" s="40"/>
      <c r="C448" s="40"/>
      <c r="D448" s="40">
        <v>21</v>
      </c>
      <c r="E448" s="40"/>
      <c r="F448" s="40"/>
      <c r="G448" s="40"/>
      <c r="H448" s="40"/>
      <c r="I448" s="40"/>
      <c r="J448" s="40"/>
      <c r="K448" s="78"/>
      <c r="L448" s="127"/>
      <c r="M448" s="118"/>
      <c r="N448" s="128"/>
      <c r="O448" s="45">
        <f>IF(D448=0,"",D448/C447)</f>
        <v>0.75</v>
      </c>
      <c r="P448" s="46">
        <v>26</v>
      </c>
      <c r="Q448" s="110">
        <f t="shared" si="52"/>
        <v>0.9285714285714286</v>
      </c>
      <c r="R448" s="110">
        <f t="shared" si="53"/>
        <v>7.1428571428571397E-2</v>
      </c>
      <c r="S448" s="8">
        <f>P448/P446</f>
        <v>0.8666666666666667</v>
      </c>
    </row>
    <row r="449" spans="1:18" ht="15.75" customHeight="1" x14ac:dyDescent="0.25">
      <c r="A449" s="39">
        <v>1402</v>
      </c>
      <c r="B449" s="40"/>
      <c r="C449" s="40"/>
      <c r="D449" s="40"/>
      <c r="E449" s="40">
        <v>21</v>
      </c>
      <c r="F449" s="40"/>
      <c r="G449" s="40"/>
      <c r="H449" s="40"/>
      <c r="I449" s="40"/>
      <c r="J449" s="40"/>
      <c r="K449" s="78"/>
      <c r="L449" s="127"/>
      <c r="M449" s="118"/>
      <c r="N449" s="128"/>
      <c r="O449" s="45">
        <f>IF(E449=0,"",E449/D448)</f>
        <v>1</v>
      </c>
      <c r="P449" s="46">
        <v>21</v>
      </c>
      <c r="Q449" s="110">
        <f t="shared" si="52"/>
        <v>0.80769230769230771</v>
      </c>
      <c r="R449" s="110">
        <f t="shared" si="53"/>
        <v>0.19230769230769229</v>
      </c>
    </row>
    <row r="450" spans="1:18" ht="15.75" customHeight="1" x14ac:dyDescent="0.25">
      <c r="A450" s="39">
        <v>1501</v>
      </c>
      <c r="B450" s="40"/>
      <c r="C450" s="40"/>
      <c r="D450" s="40"/>
      <c r="E450" s="40"/>
      <c r="F450" s="40">
        <v>15</v>
      </c>
      <c r="G450" s="40"/>
      <c r="H450" s="40"/>
      <c r="I450" s="40"/>
      <c r="J450" s="40"/>
      <c r="K450" s="78"/>
      <c r="L450" s="127"/>
      <c r="M450" s="118"/>
      <c r="N450" s="128"/>
      <c r="O450" s="45">
        <f>IF(F450=0,"",F450/E449)</f>
        <v>0.7142857142857143</v>
      </c>
      <c r="P450" s="46">
        <v>19</v>
      </c>
      <c r="Q450" s="110">
        <f t="shared" si="52"/>
        <v>0.90476190476190477</v>
      </c>
      <c r="R450" s="110">
        <f t="shared" si="53"/>
        <v>9.5238095238095233E-2</v>
      </c>
    </row>
    <row r="451" spans="1:18" ht="15.75" customHeight="1" x14ac:dyDescent="0.25">
      <c r="A451" s="39">
        <v>1502</v>
      </c>
      <c r="B451" s="40"/>
      <c r="C451" s="40"/>
      <c r="D451" s="40"/>
      <c r="E451" s="40"/>
      <c r="F451" s="40"/>
      <c r="G451" s="40">
        <v>14</v>
      </c>
      <c r="H451" s="40"/>
      <c r="I451" s="40"/>
      <c r="J451" s="40"/>
      <c r="K451" s="78"/>
      <c r="L451" s="127"/>
      <c r="M451" s="118"/>
      <c r="N451" s="128"/>
      <c r="O451" s="45">
        <f>IF(G451=0,"",G451/F450)</f>
        <v>0.93333333333333335</v>
      </c>
      <c r="P451" s="46">
        <v>19</v>
      </c>
      <c r="Q451" s="110">
        <f t="shared" si="52"/>
        <v>1</v>
      </c>
      <c r="R451" s="110">
        <f t="shared" si="53"/>
        <v>0</v>
      </c>
    </row>
    <row r="452" spans="1:18" ht="15.75" customHeight="1" x14ac:dyDescent="0.25">
      <c r="A452" s="39">
        <v>1601</v>
      </c>
      <c r="B452" s="40"/>
      <c r="C452" s="40"/>
      <c r="D452" s="40"/>
      <c r="E452" s="40"/>
      <c r="F452" s="40"/>
      <c r="G452" s="40"/>
      <c r="H452" s="40">
        <v>14</v>
      </c>
      <c r="I452" s="40"/>
      <c r="J452" s="40"/>
      <c r="K452" s="78"/>
      <c r="L452" s="127"/>
      <c r="M452" s="118"/>
      <c r="N452" s="128"/>
      <c r="O452" s="45">
        <f>IF(H452=0,"",H452/G451)</f>
        <v>1</v>
      </c>
      <c r="P452" s="46">
        <v>19</v>
      </c>
      <c r="Q452" s="110">
        <f t="shared" si="52"/>
        <v>1</v>
      </c>
      <c r="R452" s="110">
        <f t="shared" si="53"/>
        <v>0</v>
      </c>
    </row>
    <row r="453" spans="1:18" ht="15.75" customHeight="1" x14ac:dyDescent="0.25">
      <c r="A453" s="39">
        <v>1602</v>
      </c>
      <c r="B453" s="40"/>
      <c r="C453" s="40"/>
      <c r="D453" s="40"/>
      <c r="E453" s="40"/>
      <c r="F453" s="40"/>
      <c r="G453" s="40"/>
      <c r="H453" s="40"/>
      <c r="I453" s="40">
        <v>13</v>
      </c>
      <c r="J453" s="40"/>
      <c r="K453" s="78"/>
      <c r="L453" s="127"/>
      <c r="M453" s="118"/>
      <c r="N453" s="128"/>
      <c r="O453" s="45">
        <f>IF(I453=0,"",I453/H452)</f>
        <v>0.9285714285714286</v>
      </c>
      <c r="P453" s="46">
        <v>18</v>
      </c>
      <c r="Q453" s="110">
        <f t="shared" si="52"/>
        <v>0.94736842105263153</v>
      </c>
      <c r="R453" s="110">
        <f t="shared" si="53"/>
        <v>5.2631578947368474E-2</v>
      </c>
    </row>
    <row r="454" spans="1:18" ht="15.75" customHeight="1" x14ac:dyDescent="0.25">
      <c r="A454" s="39">
        <v>1701</v>
      </c>
      <c r="B454" s="40"/>
      <c r="C454" s="40"/>
      <c r="D454" s="40"/>
      <c r="E454" s="40"/>
      <c r="F454" s="40"/>
      <c r="G454" s="40"/>
      <c r="H454" s="40"/>
      <c r="I454" s="40"/>
      <c r="J454" s="40">
        <v>13</v>
      </c>
      <c r="K454" s="78">
        <v>10</v>
      </c>
      <c r="L454" s="127"/>
      <c r="M454" s="118"/>
      <c r="N454" s="128"/>
      <c r="O454" s="48">
        <f>IF(J454=0,"",J454/I453)</f>
        <v>1</v>
      </c>
      <c r="P454" s="46">
        <v>17</v>
      </c>
      <c r="Q454" s="48">
        <f t="shared" si="52"/>
        <v>0.94444444444444442</v>
      </c>
      <c r="R454" s="48">
        <f t="shared" si="53"/>
        <v>5.555555555555558E-2</v>
      </c>
    </row>
    <row r="455" spans="1:18" ht="15.75" customHeight="1" x14ac:dyDescent="0.25">
      <c r="A455" s="39">
        <v>1702</v>
      </c>
      <c r="B455" s="40"/>
      <c r="C455" s="40"/>
      <c r="D455" s="40"/>
      <c r="E455" s="40"/>
      <c r="F455" s="40"/>
      <c r="G455" s="40"/>
      <c r="H455" s="40"/>
      <c r="I455" s="40"/>
      <c r="J455" s="40">
        <v>4</v>
      </c>
      <c r="K455" s="78">
        <v>1</v>
      </c>
      <c r="L455" s="127"/>
      <c r="M455" s="118"/>
      <c r="N455" s="119"/>
      <c r="O455" s="118"/>
      <c r="P455" s="46">
        <v>4</v>
      </c>
      <c r="Q455" s="118"/>
      <c r="R455" s="133"/>
    </row>
    <row r="456" spans="1:18" ht="15.75" customHeight="1" x14ac:dyDescent="0.25">
      <c r="A456" s="39">
        <v>1801</v>
      </c>
      <c r="B456" s="40"/>
      <c r="C456" s="40"/>
      <c r="D456" s="40"/>
      <c r="E456" s="40"/>
      <c r="F456" s="40"/>
      <c r="G456" s="40"/>
      <c r="H456" s="40"/>
      <c r="I456" s="40"/>
      <c r="J456" s="40">
        <v>2</v>
      </c>
      <c r="K456" s="78">
        <v>1</v>
      </c>
      <c r="L456" s="127"/>
      <c r="M456" s="118"/>
      <c r="N456" s="119"/>
      <c r="O456" s="121"/>
      <c r="P456" s="74">
        <v>3</v>
      </c>
      <c r="Q456" s="134"/>
      <c r="R456" s="121"/>
    </row>
    <row r="457" spans="1:18" ht="15.75" customHeight="1" x14ac:dyDescent="0.25">
      <c r="A457" s="39">
        <v>1802</v>
      </c>
      <c r="B457" s="40"/>
      <c r="C457" s="40"/>
      <c r="D457" s="40"/>
      <c r="E457" s="40"/>
      <c r="F457" s="40"/>
      <c r="G457" s="40"/>
      <c r="H457" s="40"/>
      <c r="I457" s="40"/>
      <c r="J457" s="40">
        <v>2</v>
      </c>
      <c r="K457" s="78">
        <v>2</v>
      </c>
      <c r="L457" s="127"/>
      <c r="M457" s="118"/>
      <c r="N457" s="119"/>
      <c r="O457" s="121"/>
      <c r="P457" s="138">
        <v>2</v>
      </c>
      <c r="Q457" s="134"/>
      <c r="R457" s="121"/>
    </row>
    <row r="458" spans="1:18" ht="15.75" customHeight="1" x14ac:dyDescent="0.25">
      <c r="A458" s="39">
        <v>1901</v>
      </c>
      <c r="B458" s="40"/>
      <c r="C458" s="40"/>
      <c r="D458" s="40"/>
      <c r="E458" s="40"/>
      <c r="F458" s="40"/>
      <c r="G458" s="40"/>
      <c r="H458" s="40"/>
      <c r="I458" s="40"/>
      <c r="J458" s="40">
        <v>1</v>
      </c>
      <c r="K458" s="78"/>
      <c r="L458" s="127"/>
      <c r="M458" s="118"/>
      <c r="N458" s="119"/>
      <c r="O458" s="136"/>
      <c r="P458" s="139">
        <v>1</v>
      </c>
      <c r="Q458" s="137"/>
      <c r="R458" s="121"/>
    </row>
    <row r="459" spans="1:18" ht="15.75" customHeight="1" x14ac:dyDescent="0.25">
      <c r="A459" s="39">
        <v>1902</v>
      </c>
      <c r="B459" s="40"/>
      <c r="C459" s="40"/>
      <c r="D459" s="40"/>
      <c r="E459" s="40"/>
      <c r="F459" s="40"/>
      <c r="G459" s="40"/>
      <c r="H459" s="40"/>
      <c r="I459" s="40"/>
      <c r="J459" s="40">
        <v>1</v>
      </c>
      <c r="K459" s="78"/>
      <c r="L459" s="127"/>
      <c r="M459" s="118"/>
      <c r="N459" s="119"/>
      <c r="O459" s="136"/>
      <c r="P459" s="139">
        <v>1</v>
      </c>
      <c r="Q459" s="137"/>
      <c r="R459" s="121"/>
    </row>
    <row r="460" spans="1:18" ht="15.75" customHeight="1" x14ac:dyDescent="0.25">
      <c r="A460" s="39">
        <v>2001</v>
      </c>
      <c r="B460" s="40"/>
      <c r="C460" s="40"/>
      <c r="D460" s="40"/>
      <c r="E460" s="40"/>
      <c r="F460" s="40"/>
      <c r="G460" s="40"/>
      <c r="H460" s="40"/>
      <c r="I460" s="40"/>
      <c r="J460" s="40"/>
      <c r="K460" s="78"/>
      <c r="L460" s="127"/>
      <c r="M460" s="118"/>
      <c r="N460" s="119"/>
      <c r="O460" s="54" t="s">
        <v>58</v>
      </c>
      <c r="P460" s="135">
        <v>10</v>
      </c>
      <c r="Q460" s="56">
        <f>K463</f>
        <v>14</v>
      </c>
      <c r="R460" s="57" t="s">
        <v>10</v>
      </c>
    </row>
    <row r="461" spans="1:18" ht="15.75" customHeight="1" x14ac:dyDescent="0.25">
      <c r="A461" s="39">
        <v>2002</v>
      </c>
      <c r="B461" s="40"/>
      <c r="C461" s="40"/>
      <c r="D461" s="40"/>
      <c r="E461" s="40"/>
      <c r="F461" s="40"/>
      <c r="G461" s="40"/>
      <c r="H461" s="40"/>
      <c r="I461" s="40"/>
      <c r="J461" s="40"/>
      <c r="K461" s="78"/>
      <c r="L461" s="127"/>
      <c r="M461" s="118"/>
      <c r="N461" s="119"/>
      <c r="O461" s="58" t="s">
        <v>60</v>
      </c>
      <c r="P461" s="59">
        <f>IF(P460/B446=0,"",P460/B446)</f>
        <v>0.33333333333333331</v>
      </c>
      <c r="Q461" s="60">
        <f>P460/Q460</f>
        <v>0.7142857142857143</v>
      </c>
      <c r="R461" s="61" t="s">
        <v>61</v>
      </c>
    </row>
    <row r="462" spans="1:18" ht="15.75" customHeight="1" x14ac:dyDescent="0.25">
      <c r="A462" s="39">
        <v>2101</v>
      </c>
      <c r="B462" s="40"/>
      <c r="C462" s="40"/>
      <c r="D462" s="40"/>
      <c r="E462" s="40"/>
      <c r="F462" s="40"/>
      <c r="G462" s="40"/>
      <c r="H462" s="40"/>
      <c r="I462" s="40"/>
      <c r="J462" s="40"/>
      <c r="K462" s="78"/>
      <c r="L462" s="130"/>
      <c r="M462" s="131"/>
      <c r="N462" s="132"/>
      <c r="O462" s="63"/>
      <c r="P462" s="64"/>
      <c r="Q462" s="64"/>
      <c r="R462" s="65"/>
    </row>
    <row r="463" spans="1:18" ht="18" customHeight="1" x14ac:dyDescent="0.25">
      <c r="A463" s="28"/>
      <c r="B463" s="165" t="s">
        <v>83</v>
      </c>
      <c r="C463" s="165"/>
      <c r="D463" s="165"/>
      <c r="E463" s="165"/>
      <c r="F463" s="165"/>
      <c r="G463" s="165"/>
      <c r="H463" s="165"/>
      <c r="I463" s="165"/>
      <c r="J463" s="165"/>
      <c r="K463" s="66">
        <f>SUM(K446:K459)</f>
        <v>14</v>
      </c>
      <c r="L463" s="67">
        <f>IF(K454=0,"",K454/B446)</f>
        <v>0.33333333333333331</v>
      </c>
      <c r="M463" s="67">
        <f>IF(K463=0,"",K463/B446)</f>
        <v>0.46666666666666667</v>
      </c>
      <c r="N463" s="67">
        <f>IF(K454=0,"",M463-L463)</f>
        <v>0.13333333333333336</v>
      </c>
      <c r="O463" s="2"/>
      <c r="P463" s="1"/>
      <c r="Q463" s="25"/>
      <c r="R463" s="2"/>
    </row>
    <row r="464" spans="1:18" ht="12.75" customHeight="1" x14ac:dyDescent="0.2">
      <c r="L464" s="2"/>
      <c r="M464" s="2"/>
      <c r="O464" s="2"/>
      <c r="P464" s="2"/>
      <c r="Q464" s="25"/>
      <c r="R464" s="2"/>
    </row>
    <row r="465" spans="1:19" ht="12.75" customHeight="1" x14ac:dyDescent="0.2">
      <c r="L465" s="2"/>
      <c r="M465" s="2"/>
      <c r="O465" s="2"/>
    </row>
    <row r="466" spans="1:19" ht="26.25" customHeight="1" x14ac:dyDescent="0.4">
      <c r="B466" s="166" t="s">
        <v>72</v>
      </c>
      <c r="C466" s="167"/>
      <c r="D466" s="167"/>
      <c r="E466" s="167"/>
      <c r="F466" s="167"/>
      <c r="G466" s="167"/>
      <c r="H466" s="167"/>
      <c r="I466" s="167"/>
      <c r="J466" s="167"/>
      <c r="K466" s="105" t="s">
        <v>63</v>
      </c>
      <c r="L466" s="2"/>
      <c r="M466" s="2"/>
      <c r="N466" s="1"/>
      <c r="O466" s="2"/>
      <c r="P466" s="1"/>
      <c r="Q466" s="1"/>
      <c r="R466" s="1"/>
    </row>
    <row r="467" spans="1:19" ht="20.25" customHeight="1" x14ac:dyDescent="0.2">
      <c r="A467" s="168" t="s">
        <v>9</v>
      </c>
      <c r="B467" s="169" t="s">
        <v>73</v>
      </c>
      <c r="C467" s="170"/>
      <c r="D467" s="170"/>
      <c r="E467" s="170"/>
      <c r="F467" s="170"/>
      <c r="G467" s="170"/>
      <c r="H467" s="170"/>
      <c r="I467" s="170"/>
      <c r="J467" s="171"/>
      <c r="K467" s="172" t="s">
        <v>10</v>
      </c>
      <c r="L467" s="164" t="s">
        <v>2</v>
      </c>
      <c r="M467" s="164" t="s">
        <v>3</v>
      </c>
      <c r="N467" s="174" t="s">
        <v>4</v>
      </c>
      <c r="O467" s="164" t="s">
        <v>5</v>
      </c>
      <c r="P467" s="162" t="s">
        <v>6</v>
      </c>
      <c r="Q467" s="162" t="s">
        <v>7</v>
      </c>
      <c r="R467" s="164" t="s">
        <v>8</v>
      </c>
    </row>
    <row r="468" spans="1:19" ht="15.75" customHeight="1" x14ac:dyDescent="0.25">
      <c r="A468" s="163"/>
      <c r="B468" s="39" t="s">
        <v>74</v>
      </c>
      <c r="C468" s="39" t="s">
        <v>75</v>
      </c>
      <c r="D468" s="39" t="s">
        <v>76</v>
      </c>
      <c r="E468" s="39" t="s">
        <v>77</v>
      </c>
      <c r="F468" s="39" t="s">
        <v>78</v>
      </c>
      <c r="G468" s="39" t="s">
        <v>79</v>
      </c>
      <c r="H468" s="39" t="s">
        <v>80</v>
      </c>
      <c r="I468" s="39" t="s">
        <v>81</v>
      </c>
      <c r="J468" s="39" t="s">
        <v>82</v>
      </c>
      <c r="K468" s="173"/>
      <c r="L468" s="163"/>
      <c r="M468" s="163"/>
      <c r="N468" s="163"/>
      <c r="O468" s="163"/>
      <c r="P468" s="163"/>
      <c r="Q468" s="163"/>
      <c r="R468" s="163"/>
    </row>
    <row r="469" spans="1:19" ht="15.75" customHeight="1" x14ac:dyDescent="0.25">
      <c r="A469" s="39">
        <v>1302</v>
      </c>
      <c r="B469" s="40">
        <v>49</v>
      </c>
      <c r="C469" s="40"/>
      <c r="D469" s="40"/>
      <c r="E469" s="40"/>
      <c r="F469" s="40"/>
      <c r="G469" s="40"/>
      <c r="H469" s="40"/>
      <c r="I469" s="40"/>
      <c r="J469" s="40"/>
      <c r="K469" s="78"/>
      <c r="L469" s="124"/>
      <c r="M469" s="125"/>
      <c r="N469" s="126"/>
      <c r="O469" s="108"/>
      <c r="P469" s="43">
        <f>B469</f>
        <v>49</v>
      </c>
      <c r="Q469" s="109"/>
      <c r="R469" s="108"/>
    </row>
    <row r="470" spans="1:19" ht="15.75" customHeight="1" x14ac:dyDescent="0.25">
      <c r="A470" s="39">
        <v>1401</v>
      </c>
      <c r="B470" s="40"/>
      <c r="C470" s="40">
        <v>45</v>
      </c>
      <c r="D470" s="40"/>
      <c r="E470" s="40"/>
      <c r="F470" s="40"/>
      <c r="G470" s="40"/>
      <c r="H470" s="40"/>
      <c r="I470" s="40"/>
      <c r="J470" s="40"/>
      <c r="K470" s="78"/>
      <c r="L470" s="127"/>
      <c r="M470" s="118"/>
      <c r="N470" s="128"/>
      <c r="O470" s="45">
        <f>IF(C470=0,"",C470/B469)</f>
        <v>0.91836734693877553</v>
      </c>
      <c r="P470" s="46">
        <v>45</v>
      </c>
      <c r="Q470" s="110">
        <f t="shared" ref="Q470:Q477" si="54">IF(P470=0,"",P470/P469)</f>
        <v>0.91836734693877553</v>
      </c>
      <c r="R470" s="110">
        <f t="shared" ref="R470:R477" si="55">IF(P470=0,"",100%-Q470)</f>
        <v>8.1632653061224469E-2</v>
      </c>
    </row>
    <row r="471" spans="1:19" ht="15.75" customHeight="1" x14ac:dyDescent="0.25">
      <c r="A471" s="39">
        <v>1402</v>
      </c>
      <c r="B471" s="40"/>
      <c r="C471" s="40"/>
      <c r="D471" s="40">
        <v>37</v>
      </c>
      <c r="E471" s="40"/>
      <c r="F471" s="40"/>
      <c r="G471" s="40"/>
      <c r="H471" s="40"/>
      <c r="I471" s="40"/>
      <c r="J471" s="40"/>
      <c r="K471" s="78"/>
      <c r="L471" s="127"/>
      <c r="M471" s="118"/>
      <c r="N471" s="128"/>
      <c r="O471" s="45">
        <f>IF(D471=0,"",D471/C470)</f>
        <v>0.82222222222222219</v>
      </c>
      <c r="P471" s="46">
        <v>37</v>
      </c>
      <c r="Q471" s="110">
        <f t="shared" si="54"/>
        <v>0.82222222222222219</v>
      </c>
      <c r="R471" s="110">
        <f t="shared" si="55"/>
        <v>0.17777777777777781</v>
      </c>
      <c r="S471" s="8">
        <f>P471/P469</f>
        <v>0.75510204081632648</v>
      </c>
    </row>
    <row r="472" spans="1:19" ht="15.75" customHeight="1" x14ac:dyDescent="0.25">
      <c r="A472" s="39">
        <v>1501</v>
      </c>
      <c r="B472" s="40"/>
      <c r="C472" s="40"/>
      <c r="D472" s="40"/>
      <c r="E472" s="40">
        <v>35</v>
      </c>
      <c r="F472" s="40"/>
      <c r="G472" s="40"/>
      <c r="H472" s="40"/>
      <c r="I472" s="40"/>
      <c r="J472" s="40"/>
      <c r="K472" s="78"/>
      <c r="L472" s="127"/>
      <c r="M472" s="118"/>
      <c r="N472" s="128"/>
      <c r="O472" s="45">
        <f>IF(E472=0,"",E472/D471)</f>
        <v>0.94594594594594594</v>
      </c>
      <c r="P472" s="46">
        <v>36</v>
      </c>
      <c r="Q472" s="110">
        <f t="shared" si="54"/>
        <v>0.97297297297297303</v>
      </c>
      <c r="R472" s="110">
        <f t="shared" si="55"/>
        <v>2.7027027027026973E-2</v>
      </c>
    </row>
    <row r="473" spans="1:19" ht="15.75" customHeight="1" x14ac:dyDescent="0.25">
      <c r="A473" s="39">
        <v>1502</v>
      </c>
      <c r="B473" s="40"/>
      <c r="C473" s="40"/>
      <c r="D473" s="40"/>
      <c r="E473" s="40"/>
      <c r="F473" s="40">
        <v>31</v>
      </c>
      <c r="G473" s="40"/>
      <c r="H473" s="40"/>
      <c r="I473" s="40"/>
      <c r="J473" s="40"/>
      <c r="K473" s="78"/>
      <c r="L473" s="127"/>
      <c r="M473" s="118"/>
      <c r="N473" s="128"/>
      <c r="O473" s="45">
        <f>IF(F473=0,"",F473/E472)</f>
        <v>0.88571428571428568</v>
      </c>
      <c r="P473" s="46">
        <v>36</v>
      </c>
      <c r="Q473" s="110">
        <f t="shared" si="54"/>
        <v>1</v>
      </c>
      <c r="R473" s="110">
        <f t="shared" si="55"/>
        <v>0</v>
      </c>
    </row>
    <row r="474" spans="1:19" ht="15.75" customHeight="1" x14ac:dyDescent="0.25">
      <c r="A474" s="39">
        <v>1601</v>
      </c>
      <c r="B474" s="40"/>
      <c r="C474" s="40"/>
      <c r="D474" s="40"/>
      <c r="E474" s="40"/>
      <c r="F474" s="40"/>
      <c r="G474" s="40">
        <v>29</v>
      </c>
      <c r="H474" s="40"/>
      <c r="I474" s="40"/>
      <c r="J474" s="40"/>
      <c r="K474" s="78"/>
      <c r="L474" s="127"/>
      <c r="M474" s="118"/>
      <c r="N474" s="128"/>
      <c r="O474" s="45">
        <f>IF(G474=0,"",G474/F473)</f>
        <v>0.93548387096774188</v>
      </c>
      <c r="P474" s="46">
        <v>36</v>
      </c>
      <c r="Q474" s="110">
        <f t="shared" si="54"/>
        <v>1</v>
      </c>
      <c r="R474" s="110">
        <f t="shared" si="55"/>
        <v>0</v>
      </c>
    </row>
    <row r="475" spans="1:19" ht="15.75" customHeight="1" x14ac:dyDescent="0.25">
      <c r="A475" s="39">
        <v>1602</v>
      </c>
      <c r="B475" s="40"/>
      <c r="C475" s="40"/>
      <c r="D475" s="40"/>
      <c r="E475" s="40"/>
      <c r="F475" s="40"/>
      <c r="G475" s="40"/>
      <c r="H475" s="40">
        <v>28</v>
      </c>
      <c r="I475" s="40"/>
      <c r="J475" s="40"/>
      <c r="K475" s="78"/>
      <c r="L475" s="127"/>
      <c r="M475" s="118"/>
      <c r="N475" s="128"/>
      <c r="O475" s="45">
        <f>IF(H475=0,"",H475/G474)</f>
        <v>0.96551724137931039</v>
      </c>
      <c r="P475" s="46">
        <v>36</v>
      </c>
      <c r="Q475" s="110">
        <f t="shared" si="54"/>
        <v>1</v>
      </c>
      <c r="R475" s="110">
        <f t="shared" si="55"/>
        <v>0</v>
      </c>
    </row>
    <row r="476" spans="1:19" ht="15.75" customHeight="1" x14ac:dyDescent="0.25">
      <c r="A476" s="39">
        <v>1701</v>
      </c>
      <c r="B476" s="40"/>
      <c r="C476" s="40"/>
      <c r="D476" s="40"/>
      <c r="E476" s="40"/>
      <c r="F476" s="40"/>
      <c r="G476" s="40"/>
      <c r="H476" s="40"/>
      <c r="I476" s="40">
        <v>28</v>
      </c>
      <c r="J476" s="40"/>
      <c r="K476" s="78"/>
      <c r="L476" s="127"/>
      <c r="M476" s="118"/>
      <c r="N476" s="128"/>
      <c r="O476" s="45">
        <f>IF(I476=0,"",I476/H475)</f>
        <v>1</v>
      </c>
      <c r="P476" s="46">
        <v>34</v>
      </c>
      <c r="Q476" s="110">
        <f t="shared" si="54"/>
        <v>0.94444444444444442</v>
      </c>
      <c r="R476" s="110">
        <f t="shared" si="55"/>
        <v>5.555555555555558E-2</v>
      </c>
    </row>
    <row r="477" spans="1:19" ht="15.75" customHeight="1" x14ac:dyDescent="0.25">
      <c r="A477" s="39">
        <v>1702</v>
      </c>
      <c r="B477" s="40"/>
      <c r="C477" s="40"/>
      <c r="D477" s="40"/>
      <c r="E477" s="40"/>
      <c r="F477" s="40"/>
      <c r="G477" s="40"/>
      <c r="H477" s="40"/>
      <c r="I477" s="40"/>
      <c r="J477" s="40">
        <v>28</v>
      </c>
      <c r="K477" s="78">
        <v>27</v>
      </c>
      <c r="L477" s="127"/>
      <c r="M477" s="118"/>
      <c r="N477" s="128"/>
      <c r="O477" s="48">
        <f>IF(J477=0,"",J477/I476)</f>
        <v>1</v>
      </c>
      <c r="P477" s="46">
        <v>32</v>
      </c>
      <c r="Q477" s="48">
        <f t="shared" si="54"/>
        <v>0.94117647058823528</v>
      </c>
      <c r="R477" s="48">
        <f t="shared" si="55"/>
        <v>5.8823529411764719E-2</v>
      </c>
    </row>
    <row r="478" spans="1:19" ht="15.75" customHeight="1" x14ac:dyDescent="0.25">
      <c r="A478" s="39">
        <v>1801</v>
      </c>
      <c r="B478" s="40"/>
      <c r="C478" s="40"/>
      <c r="D478" s="40"/>
      <c r="E478" s="40"/>
      <c r="F478" s="40"/>
      <c r="G478" s="40"/>
      <c r="H478" s="40"/>
      <c r="I478" s="40"/>
      <c r="J478" s="40">
        <v>2</v>
      </c>
      <c r="K478" s="78">
        <v>2</v>
      </c>
      <c r="L478" s="127"/>
      <c r="M478" s="118"/>
      <c r="N478" s="119"/>
      <c r="O478" s="118"/>
      <c r="P478" s="46">
        <v>7</v>
      </c>
      <c r="Q478" s="118"/>
      <c r="R478" s="133"/>
    </row>
    <row r="479" spans="1:19" ht="15.75" customHeight="1" x14ac:dyDescent="0.25">
      <c r="A479" s="39">
        <v>1802</v>
      </c>
      <c r="B479" s="40"/>
      <c r="C479" s="40"/>
      <c r="D479" s="40"/>
      <c r="E479" s="40"/>
      <c r="F479" s="40"/>
      <c r="G479" s="40"/>
      <c r="H479" s="40"/>
      <c r="I479" s="40"/>
      <c r="J479" s="40">
        <v>2</v>
      </c>
      <c r="K479" s="78">
        <v>2</v>
      </c>
      <c r="L479" s="127"/>
      <c r="M479" s="118"/>
      <c r="N479" s="119"/>
      <c r="O479" s="121"/>
      <c r="P479" s="74">
        <v>4</v>
      </c>
      <c r="Q479" s="134"/>
      <c r="R479" s="121"/>
    </row>
    <row r="480" spans="1:19" ht="15.75" customHeight="1" x14ac:dyDescent="0.25">
      <c r="A480" s="39">
        <v>1901</v>
      </c>
      <c r="B480" s="40"/>
      <c r="C480" s="40"/>
      <c r="D480" s="40"/>
      <c r="E480" s="40"/>
      <c r="F480" s="40"/>
      <c r="G480" s="40"/>
      <c r="H480" s="40"/>
      <c r="I480" s="40"/>
      <c r="J480" s="40">
        <v>1</v>
      </c>
      <c r="K480" s="78"/>
      <c r="L480" s="127"/>
      <c r="M480" s="118"/>
      <c r="N480" s="119"/>
      <c r="O480" s="121"/>
      <c r="P480" s="138">
        <v>1</v>
      </c>
      <c r="Q480" s="134"/>
      <c r="R480" s="121"/>
    </row>
    <row r="481" spans="1:19" ht="15.75" customHeight="1" x14ac:dyDescent="0.25">
      <c r="A481" s="39">
        <v>1902</v>
      </c>
      <c r="B481" s="40"/>
      <c r="C481" s="40"/>
      <c r="D481" s="40"/>
      <c r="E481" s="40"/>
      <c r="F481" s="40"/>
      <c r="G481" s="40"/>
      <c r="H481" s="40"/>
      <c r="I481" s="40"/>
      <c r="J481" s="40">
        <v>1</v>
      </c>
      <c r="K481" s="78"/>
      <c r="L481" s="127"/>
      <c r="M481" s="118"/>
      <c r="N481" s="119"/>
      <c r="O481" s="136"/>
      <c r="P481" s="139">
        <v>1</v>
      </c>
      <c r="Q481" s="137"/>
      <c r="R481" s="121"/>
    </row>
    <row r="482" spans="1:19" ht="15.75" customHeight="1" x14ac:dyDescent="0.25">
      <c r="A482" s="39">
        <v>2001</v>
      </c>
      <c r="B482" s="40"/>
      <c r="C482" s="40"/>
      <c r="D482" s="40"/>
      <c r="E482" s="40"/>
      <c r="F482" s="40"/>
      <c r="G482" s="40"/>
      <c r="H482" s="40"/>
      <c r="I482" s="40"/>
      <c r="J482" s="40">
        <v>1</v>
      </c>
      <c r="K482" s="78">
        <v>1</v>
      </c>
      <c r="L482" s="127"/>
      <c r="M482" s="118"/>
      <c r="N482" s="119"/>
      <c r="O482" s="136"/>
      <c r="P482" s="139">
        <v>1</v>
      </c>
      <c r="Q482" s="137"/>
      <c r="R482" s="121"/>
    </row>
    <row r="483" spans="1:19" ht="15.75" customHeight="1" x14ac:dyDescent="0.25">
      <c r="A483" s="39">
        <v>2002</v>
      </c>
      <c r="B483" s="40"/>
      <c r="C483" s="40"/>
      <c r="D483" s="40"/>
      <c r="E483" s="40"/>
      <c r="F483" s="40"/>
      <c r="G483" s="40"/>
      <c r="H483" s="40"/>
      <c r="I483" s="40"/>
      <c r="J483" s="40"/>
      <c r="K483" s="78"/>
      <c r="L483" s="127"/>
      <c r="M483" s="118"/>
      <c r="N483" s="119"/>
      <c r="O483" s="111" t="s">
        <v>58</v>
      </c>
      <c r="P483" s="128">
        <v>30</v>
      </c>
      <c r="Q483" s="113">
        <f>K486</f>
        <v>32</v>
      </c>
      <c r="R483" s="114" t="s">
        <v>10</v>
      </c>
    </row>
    <row r="484" spans="1:19" ht="15.75" customHeight="1" x14ac:dyDescent="0.25">
      <c r="A484" s="39">
        <v>2101</v>
      </c>
      <c r="B484" s="40"/>
      <c r="C484" s="40"/>
      <c r="D484" s="40"/>
      <c r="E484" s="40"/>
      <c r="F484" s="40"/>
      <c r="G484" s="40"/>
      <c r="H484" s="40"/>
      <c r="I484" s="40"/>
      <c r="J484" s="40"/>
      <c r="K484" s="78"/>
      <c r="L484" s="127"/>
      <c r="M484" s="118"/>
      <c r="N484" s="119"/>
      <c r="O484" s="115" t="s">
        <v>60</v>
      </c>
      <c r="P484" s="59">
        <f>IF(P483/B469=0,"",P483/B469)</f>
        <v>0.61224489795918369</v>
      </c>
      <c r="Q484" s="116">
        <f>P483/Q483</f>
        <v>0.9375</v>
      </c>
      <c r="R484" s="117" t="s">
        <v>61</v>
      </c>
    </row>
    <row r="485" spans="1:19" ht="15.75" customHeight="1" x14ac:dyDescent="0.25">
      <c r="A485" s="39">
        <v>2102</v>
      </c>
      <c r="B485" s="40"/>
      <c r="C485" s="40"/>
      <c r="D485" s="40"/>
      <c r="E485" s="40"/>
      <c r="F485" s="40"/>
      <c r="G485" s="40"/>
      <c r="H485" s="40"/>
      <c r="I485" s="40"/>
      <c r="J485" s="40"/>
      <c r="K485" s="78"/>
      <c r="L485" s="130"/>
      <c r="M485" s="131"/>
      <c r="N485" s="132"/>
      <c r="O485" s="87"/>
      <c r="P485" s="122"/>
      <c r="Q485" s="122"/>
      <c r="R485" s="123"/>
    </row>
    <row r="486" spans="1:19" ht="18" customHeight="1" x14ac:dyDescent="0.25">
      <c r="A486" s="28"/>
      <c r="B486" s="165" t="s">
        <v>83</v>
      </c>
      <c r="C486" s="165"/>
      <c r="D486" s="165"/>
      <c r="E486" s="165"/>
      <c r="F486" s="165"/>
      <c r="G486" s="165"/>
      <c r="H486" s="165"/>
      <c r="I486" s="165"/>
      <c r="J486" s="165"/>
      <c r="K486" s="66">
        <f>SUM(K469:K482)</f>
        <v>32</v>
      </c>
      <c r="L486" s="67">
        <f>IF(K477=0,"",K477/B469)</f>
        <v>0.55102040816326525</v>
      </c>
      <c r="M486" s="67">
        <f>IF(K486=0,"",K486/B469)</f>
        <v>0.65306122448979587</v>
      </c>
      <c r="N486" s="67">
        <f>IF(K477=0,"",M486-L486)</f>
        <v>0.10204081632653061</v>
      </c>
      <c r="O486" s="2"/>
      <c r="P486" s="1"/>
      <c r="Q486" s="25"/>
      <c r="R486" s="2"/>
    </row>
    <row r="487" spans="1:19" ht="12.75" customHeight="1" x14ac:dyDescent="0.2">
      <c r="L487" s="2"/>
      <c r="M487" s="2"/>
      <c r="O487" s="2"/>
    </row>
    <row r="488" spans="1:19" ht="12.75" customHeight="1" x14ac:dyDescent="0.2">
      <c r="L488" s="2"/>
      <c r="M488" s="2"/>
      <c r="O488" s="2"/>
    </row>
    <row r="489" spans="1:19" ht="26.25" customHeight="1" x14ac:dyDescent="0.4">
      <c r="B489" s="166" t="s">
        <v>72</v>
      </c>
      <c r="C489" s="167"/>
      <c r="D489" s="167"/>
      <c r="E489" s="167"/>
      <c r="F489" s="167"/>
      <c r="G489" s="167"/>
      <c r="H489" s="167"/>
      <c r="I489" s="167"/>
      <c r="J489" s="167"/>
      <c r="K489" s="105" t="s">
        <v>64</v>
      </c>
      <c r="L489" s="2"/>
      <c r="M489" s="2"/>
      <c r="N489" s="1"/>
      <c r="O489" s="2"/>
      <c r="P489" s="1"/>
      <c r="Q489" s="1"/>
      <c r="R489" s="1"/>
    </row>
    <row r="490" spans="1:19" ht="20.25" customHeight="1" x14ac:dyDescent="0.2">
      <c r="A490" s="168" t="s">
        <v>9</v>
      </c>
      <c r="B490" s="169" t="s">
        <v>73</v>
      </c>
      <c r="C490" s="170"/>
      <c r="D490" s="170"/>
      <c r="E490" s="170"/>
      <c r="F490" s="170"/>
      <c r="G490" s="170"/>
      <c r="H490" s="170"/>
      <c r="I490" s="170"/>
      <c r="J490" s="171"/>
      <c r="K490" s="172" t="s">
        <v>10</v>
      </c>
      <c r="L490" s="164" t="s">
        <v>2</v>
      </c>
      <c r="M490" s="164" t="s">
        <v>3</v>
      </c>
      <c r="N490" s="174" t="s">
        <v>4</v>
      </c>
      <c r="O490" s="164" t="s">
        <v>5</v>
      </c>
      <c r="P490" s="162" t="s">
        <v>6</v>
      </c>
      <c r="Q490" s="162" t="s">
        <v>7</v>
      </c>
      <c r="R490" s="164" t="s">
        <v>8</v>
      </c>
    </row>
    <row r="491" spans="1:19" ht="15.75" customHeight="1" x14ac:dyDescent="0.25">
      <c r="A491" s="163"/>
      <c r="B491" s="39" t="s">
        <v>74</v>
      </c>
      <c r="C491" s="39" t="s">
        <v>75</v>
      </c>
      <c r="D491" s="39" t="s">
        <v>76</v>
      </c>
      <c r="E491" s="39" t="s">
        <v>77</v>
      </c>
      <c r="F491" s="39" t="s">
        <v>78</v>
      </c>
      <c r="G491" s="39" t="s">
        <v>79</v>
      </c>
      <c r="H491" s="39" t="s">
        <v>80</v>
      </c>
      <c r="I491" s="39" t="s">
        <v>81</v>
      </c>
      <c r="J491" s="39" t="s">
        <v>82</v>
      </c>
      <c r="K491" s="173"/>
      <c r="L491" s="163"/>
      <c r="M491" s="163"/>
      <c r="N491" s="163"/>
      <c r="O491" s="163"/>
      <c r="P491" s="163"/>
      <c r="Q491" s="163"/>
      <c r="R491" s="163"/>
    </row>
    <row r="492" spans="1:19" ht="15.75" customHeight="1" x14ac:dyDescent="0.25">
      <c r="A492" s="39">
        <v>1401</v>
      </c>
      <c r="B492" s="40">
        <v>23</v>
      </c>
      <c r="C492" s="40"/>
      <c r="D492" s="40"/>
      <c r="E492" s="40"/>
      <c r="F492" s="40"/>
      <c r="G492" s="40"/>
      <c r="H492" s="40"/>
      <c r="I492" s="40"/>
      <c r="J492" s="40"/>
      <c r="K492" s="78"/>
      <c r="L492" s="124"/>
      <c r="M492" s="125"/>
      <c r="N492" s="126"/>
      <c r="O492" s="108"/>
      <c r="P492" s="43">
        <f>B492</f>
        <v>23</v>
      </c>
      <c r="Q492" s="109"/>
      <c r="R492" s="108"/>
    </row>
    <row r="493" spans="1:19" ht="15.75" customHeight="1" x14ac:dyDescent="0.25">
      <c r="A493" s="39">
        <v>1402</v>
      </c>
      <c r="B493" s="40"/>
      <c r="C493" s="40">
        <v>19</v>
      </c>
      <c r="D493" s="40"/>
      <c r="E493" s="40"/>
      <c r="F493" s="40"/>
      <c r="G493" s="40"/>
      <c r="H493" s="40"/>
      <c r="I493" s="40"/>
      <c r="J493" s="40"/>
      <c r="K493" s="78"/>
      <c r="L493" s="127"/>
      <c r="M493" s="118"/>
      <c r="N493" s="128"/>
      <c r="O493" s="45">
        <f>IF(C493=0,"",C493/B492)</f>
        <v>0.82608695652173914</v>
      </c>
      <c r="P493" s="46">
        <v>19</v>
      </c>
      <c r="Q493" s="110">
        <f t="shared" ref="Q493:Q500" si="56">IF(P493=0,"",P493/P492)</f>
        <v>0.82608695652173914</v>
      </c>
      <c r="R493" s="110">
        <f t="shared" ref="R493:R500" si="57">IF(P493=0,"",100%-Q493)</f>
        <v>0.17391304347826086</v>
      </c>
    </row>
    <row r="494" spans="1:19" ht="15.75" customHeight="1" x14ac:dyDescent="0.25">
      <c r="A494" s="39">
        <v>1501</v>
      </c>
      <c r="B494" s="40"/>
      <c r="C494" s="40"/>
      <c r="D494" s="40">
        <v>16</v>
      </c>
      <c r="E494" s="40"/>
      <c r="F494" s="40"/>
      <c r="G494" s="40"/>
      <c r="H494" s="40"/>
      <c r="I494" s="40"/>
      <c r="J494" s="40"/>
      <c r="K494" s="78"/>
      <c r="L494" s="127"/>
      <c r="M494" s="118"/>
      <c r="N494" s="128"/>
      <c r="O494" s="45">
        <f>IF(D494=0,"",D494/C493)</f>
        <v>0.84210526315789469</v>
      </c>
      <c r="P494" s="46">
        <v>17</v>
      </c>
      <c r="Q494" s="110">
        <f t="shared" si="56"/>
        <v>0.89473684210526316</v>
      </c>
      <c r="R494" s="110">
        <f t="shared" si="57"/>
        <v>0.10526315789473684</v>
      </c>
      <c r="S494" s="8">
        <f>P494/P492</f>
        <v>0.73913043478260865</v>
      </c>
    </row>
    <row r="495" spans="1:19" ht="15.75" customHeight="1" x14ac:dyDescent="0.25">
      <c r="A495" s="39">
        <v>1502</v>
      </c>
      <c r="B495" s="40"/>
      <c r="C495" s="40"/>
      <c r="D495" s="40"/>
      <c r="E495" s="40">
        <v>16</v>
      </c>
      <c r="F495" s="40"/>
      <c r="G495" s="40"/>
      <c r="H495" s="40"/>
      <c r="I495" s="40"/>
      <c r="J495" s="40"/>
      <c r="K495" s="78"/>
      <c r="L495" s="127"/>
      <c r="M495" s="118"/>
      <c r="N495" s="128"/>
      <c r="O495" s="45">
        <f>IF(E495=0,"",E495/D494)</f>
        <v>1</v>
      </c>
      <c r="P495" s="46">
        <v>17</v>
      </c>
      <c r="Q495" s="110">
        <f t="shared" si="56"/>
        <v>1</v>
      </c>
      <c r="R495" s="110">
        <f t="shared" si="57"/>
        <v>0</v>
      </c>
    </row>
    <row r="496" spans="1:19" ht="15.75" customHeight="1" x14ac:dyDescent="0.25">
      <c r="A496" s="39">
        <v>1601</v>
      </c>
      <c r="B496" s="40"/>
      <c r="C496" s="40"/>
      <c r="D496" s="40"/>
      <c r="E496" s="40"/>
      <c r="F496" s="40">
        <v>15</v>
      </c>
      <c r="G496" s="40"/>
      <c r="H496" s="40"/>
      <c r="I496" s="40"/>
      <c r="J496" s="40"/>
      <c r="K496" s="78"/>
      <c r="L496" s="127"/>
      <c r="M496" s="118"/>
      <c r="N496" s="128"/>
      <c r="O496" s="45">
        <f>IF(F496=0,"",F496/E495)</f>
        <v>0.9375</v>
      </c>
      <c r="P496" s="46">
        <v>17</v>
      </c>
      <c r="Q496" s="110">
        <f t="shared" si="56"/>
        <v>1</v>
      </c>
      <c r="R496" s="110">
        <f t="shared" si="57"/>
        <v>0</v>
      </c>
    </row>
    <row r="497" spans="1:18" ht="15.75" customHeight="1" x14ac:dyDescent="0.25">
      <c r="A497" s="39">
        <v>1602</v>
      </c>
      <c r="B497" s="40"/>
      <c r="C497" s="40"/>
      <c r="D497" s="40"/>
      <c r="E497" s="40"/>
      <c r="F497" s="40"/>
      <c r="G497" s="40">
        <v>15</v>
      </c>
      <c r="H497" s="40"/>
      <c r="I497" s="40"/>
      <c r="J497" s="40"/>
      <c r="K497" s="78"/>
      <c r="L497" s="127"/>
      <c r="M497" s="118"/>
      <c r="N497" s="128"/>
      <c r="O497" s="45">
        <f>IF(G497=0,"",G497/F496)</f>
        <v>1</v>
      </c>
      <c r="P497" s="46">
        <v>17</v>
      </c>
      <c r="Q497" s="110">
        <f t="shared" si="56"/>
        <v>1</v>
      </c>
      <c r="R497" s="110">
        <f t="shared" si="57"/>
        <v>0</v>
      </c>
    </row>
    <row r="498" spans="1:18" ht="15.75" customHeight="1" x14ac:dyDescent="0.25">
      <c r="A498" s="39">
        <v>1701</v>
      </c>
      <c r="B498" s="40"/>
      <c r="C498" s="40"/>
      <c r="D498" s="40"/>
      <c r="E498" s="40"/>
      <c r="F498" s="40"/>
      <c r="G498" s="40"/>
      <c r="H498" s="40">
        <v>13</v>
      </c>
      <c r="I498" s="40"/>
      <c r="J498" s="40"/>
      <c r="K498" s="78"/>
      <c r="L498" s="127"/>
      <c r="M498" s="118"/>
      <c r="N498" s="128"/>
      <c r="O498" s="45">
        <f>IF(H498=0,"",H498/G497)</f>
        <v>0.8666666666666667</v>
      </c>
      <c r="P498" s="46">
        <v>17</v>
      </c>
      <c r="Q498" s="110">
        <f t="shared" si="56"/>
        <v>1</v>
      </c>
      <c r="R498" s="110">
        <f t="shared" si="57"/>
        <v>0</v>
      </c>
    </row>
    <row r="499" spans="1:18" ht="15.75" customHeight="1" x14ac:dyDescent="0.25">
      <c r="A499" s="39">
        <v>1702</v>
      </c>
      <c r="B499" s="40"/>
      <c r="C499" s="40"/>
      <c r="D499" s="40"/>
      <c r="E499" s="40"/>
      <c r="F499" s="40"/>
      <c r="G499" s="40"/>
      <c r="H499" s="40"/>
      <c r="I499" s="40">
        <v>13</v>
      </c>
      <c r="J499" s="40"/>
      <c r="K499" s="78"/>
      <c r="L499" s="127"/>
      <c r="M499" s="118"/>
      <c r="N499" s="128"/>
      <c r="O499" s="45">
        <f>IF(I499=0,"",I499/H498)</f>
        <v>1</v>
      </c>
      <c r="P499" s="46">
        <v>17</v>
      </c>
      <c r="Q499" s="110">
        <f t="shared" si="56"/>
        <v>1</v>
      </c>
      <c r="R499" s="110">
        <f t="shared" si="57"/>
        <v>0</v>
      </c>
    </row>
    <row r="500" spans="1:18" ht="15.75" customHeight="1" x14ac:dyDescent="0.25">
      <c r="A500" s="39">
        <v>1801</v>
      </c>
      <c r="B500" s="40"/>
      <c r="C500" s="40"/>
      <c r="D500" s="40"/>
      <c r="E500" s="40"/>
      <c r="F500" s="40"/>
      <c r="G500" s="40"/>
      <c r="H500" s="40"/>
      <c r="I500" s="40"/>
      <c r="J500" s="40">
        <v>13</v>
      </c>
      <c r="K500" s="78">
        <v>12</v>
      </c>
      <c r="L500" s="127"/>
      <c r="M500" s="118"/>
      <c r="N500" s="128"/>
      <c r="O500" s="48">
        <f>IF(J500=0,"",J500/I499)</f>
        <v>1</v>
      </c>
      <c r="P500" s="46">
        <v>16</v>
      </c>
      <c r="Q500" s="48">
        <f t="shared" si="56"/>
        <v>0.94117647058823528</v>
      </c>
      <c r="R500" s="48">
        <f t="shared" si="57"/>
        <v>5.8823529411764719E-2</v>
      </c>
    </row>
    <row r="501" spans="1:18" ht="15.75" customHeight="1" x14ac:dyDescent="0.25">
      <c r="A501" s="39">
        <v>1802</v>
      </c>
      <c r="B501" s="40"/>
      <c r="C501" s="40"/>
      <c r="D501" s="40"/>
      <c r="E501" s="40"/>
      <c r="F501" s="40"/>
      <c r="G501" s="40"/>
      <c r="H501" s="40"/>
      <c r="I501" s="40"/>
      <c r="J501" s="40">
        <v>2</v>
      </c>
      <c r="K501" s="78"/>
      <c r="L501" s="127"/>
      <c r="M501" s="118"/>
      <c r="N501" s="119"/>
      <c r="O501" s="100"/>
      <c r="P501" s="46">
        <v>2</v>
      </c>
      <c r="Q501" s="100"/>
      <c r="R501" s="140"/>
    </row>
    <row r="502" spans="1:18" ht="15.75" customHeight="1" x14ac:dyDescent="0.25">
      <c r="A502" s="39">
        <v>1901</v>
      </c>
      <c r="B502" s="40"/>
      <c r="C502" s="40"/>
      <c r="D502" s="40"/>
      <c r="E502" s="40"/>
      <c r="F502" s="40"/>
      <c r="G502" s="40"/>
      <c r="H502" s="40"/>
      <c r="I502" s="40"/>
      <c r="J502" s="40">
        <v>1</v>
      </c>
      <c r="K502" s="78"/>
      <c r="L502" s="127"/>
      <c r="M502" s="118"/>
      <c r="N502" s="119"/>
      <c r="O502" s="121"/>
      <c r="P502" s="74">
        <v>1</v>
      </c>
      <c r="Q502" s="134"/>
      <c r="R502" s="121"/>
    </row>
    <row r="503" spans="1:18" ht="15.75" customHeight="1" x14ac:dyDescent="0.25">
      <c r="A503" s="39">
        <v>1902</v>
      </c>
      <c r="B503" s="40"/>
      <c r="C503" s="40"/>
      <c r="D503" s="40"/>
      <c r="E503" s="40"/>
      <c r="F503" s="40"/>
      <c r="G503" s="40"/>
      <c r="H503" s="40"/>
      <c r="I503" s="40"/>
      <c r="J503" s="40"/>
      <c r="K503" s="78"/>
      <c r="L503" s="127"/>
      <c r="M503" s="118"/>
      <c r="N503" s="119"/>
      <c r="O503" s="121"/>
      <c r="P503" s="74"/>
      <c r="Q503" s="134"/>
      <c r="R503" s="121"/>
    </row>
    <row r="504" spans="1:18" ht="15.75" customHeight="1" x14ac:dyDescent="0.25">
      <c r="A504" s="39">
        <v>2001</v>
      </c>
      <c r="B504" s="40"/>
      <c r="C504" s="40"/>
      <c r="D504" s="40"/>
      <c r="E504" s="40"/>
      <c r="F504" s="40"/>
      <c r="G504" s="40"/>
      <c r="H504" s="40"/>
      <c r="I504" s="40"/>
      <c r="J504" s="40"/>
      <c r="K504" s="78"/>
      <c r="L504" s="127"/>
      <c r="M504" s="118"/>
      <c r="N504" s="119"/>
      <c r="O504" s="121"/>
      <c r="P504" s="74"/>
      <c r="Q504" s="134"/>
      <c r="R504" s="121"/>
    </row>
    <row r="505" spans="1:18" ht="15.75" customHeight="1" x14ac:dyDescent="0.25">
      <c r="A505" s="39">
        <v>2002</v>
      </c>
      <c r="B505" s="40"/>
      <c r="C505" s="40"/>
      <c r="D505" s="40"/>
      <c r="E505" s="40"/>
      <c r="F505" s="40"/>
      <c r="G505" s="40"/>
      <c r="H505" s="40"/>
      <c r="I505" s="40"/>
      <c r="J505" s="40"/>
      <c r="K505" s="78"/>
      <c r="L505" s="127"/>
      <c r="M505" s="118"/>
      <c r="N505" s="119"/>
      <c r="O505" s="118"/>
      <c r="P505" s="119"/>
      <c r="Q505" s="120"/>
      <c r="R505" s="121"/>
    </row>
    <row r="506" spans="1:18" ht="15.75" customHeight="1" x14ac:dyDescent="0.25">
      <c r="A506" s="39">
        <v>2101</v>
      </c>
      <c r="B506" s="40"/>
      <c r="C506" s="40"/>
      <c r="D506" s="40"/>
      <c r="E506" s="40"/>
      <c r="F506" s="40"/>
      <c r="G506" s="40"/>
      <c r="H506" s="40"/>
      <c r="I506" s="40"/>
      <c r="J506" s="40"/>
      <c r="K506" s="78"/>
      <c r="L506" s="127"/>
      <c r="M506" s="118"/>
      <c r="N506" s="119"/>
      <c r="O506" s="111" t="s">
        <v>58</v>
      </c>
      <c r="P506" s="112">
        <v>11</v>
      </c>
      <c r="Q506" s="113">
        <f>IF(SUM(K494:K506)=0,"",SUM(K494:K506))</f>
        <v>12</v>
      </c>
      <c r="R506" s="114" t="s">
        <v>10</v>
      </c>
    </row>
    <row r="507" spans="1:18" ht="15.75" customHeight="1" x14ac:dyDescent="0.25">
      <c r="A507" s="39">
        <v>2102</v>
      </c>
      <c r="B507" s="40"/>
      <c r="C507" s="40"/>
      <c r="D507" s="40"/>
      <c r="E507" s="40"/>
      <c r="F507" s="40"/>
      <c r="G507" s="40"/>
      <c r="H507" s="40"/>
      <c r="I507" s="40"/>
      <c r="J507" s="40"/>
      <c r="K507" s="78"/>
      <c r="L507" s="127"/>
      <c r="M507" s="118"/>
      <c r="N507" s="119"/>
      <c r="O507" s="115" t="s">
        <v>60</v>
      </c>
      <c r="P507" s="59">
        <f>IF(P506/B492=0,"",P506/B492)</f>
        <v>0.47826086956521741</v>
      </c>
      <c r="Q507" s="116">
        <f>IF(P506/Q506=0,"",P506/Q506)</f>
        <v>0.91666666666666663</v>
      </c>
      <c r="R507" s="117" t="s">
        <v>61</v>
      </c>
    </row>
    <row r="508" spans="1:18" ht="15.75" customHeight="1" x14ac:dyDescent="0.25">
      <c r="A508" s="39">
        <v>2201</v>
      </c>
      <c r="B508" s="40"/>
      <c r="C508" s="40"/>
      <c r="D508" s="40"/>
      <c r="E508" s="40"/>
      <c r="F508" s="40"/>
      <c r="G508" s="40"/>
      <c r="H508" s="40"/>
      <c r="I508" s="40"/>
      <c r="J508" s="40"/>
      <c r="K508" s="78"/>
      <c r="L508" s="130"/>
      <c r="M508" s="131"/>
      <c r="N508" s="132"/>
      <c r="O508" s="87"/>
      <c r="P508" s="122"/>
      <c r="Q508" s="122"/>
      <c r="R508" s="123"/>
    </row>
    <row r="509" spans="1:18" ht="18" customHeight="1" x14ac:dyDescent="0.25">
      <c r="A509" s="28"/>
      <c r="B509" s="165" t="s">
        <v>83</v>
      </c>
      <c r="C509" s="165"/>
      <c r="D509" s="165"/>
      <c r="E509" s="165"/>
      <c r="F509" s="165"/>
      <c r="G509" s="165"/>
      <c r="H509" s="165"/>
      <c r="I509" s="165"/>
      <c r="J509" s="165"/>
      <c r="K509" s="66">
        <f>SUM(K492:K505)</f>
        <v>12</v>
      </c>
      <c r="L509" s="67">
        <f>IF(K500=0,"",K500/B492)</f>
        <v>0.52173913043478259</v>
      </c>
      <c r="M509" s="67">
        <f>IF(K509=0,"",K509/B492)</f>
        <v>0.52173913043478259</v>
      </c>
      <c r="N509" s="67">
        <f>IF(K500=0,"",M509-L509)</f>
        <v>0</v>
      </c>
      <c r="O509" s="2"/>
      <c r="P509" s="1"/>
      <c r="Q509" s="25"/>
      <c r="R509" s="2"/>
    </row>
    <row r="510" spans="1:18" ht="12.75" customHeight="1" x14ac:dyDescent="0.2">
      <c r="L510" s="2"/>
      <c r="M510" s="2"/>
      <c r="O510" s="2"/>
    </row>
    <row r="511" spans="1:18" ht="12.75" customHeight="1" x14ac:dyDescent="0.2">
      <c r="L511" s="2"/>
      <c r="M511" s="2"/>
      <c r="O511" s="2"/>
    </row>
    <row r="512" spans="1:18" ht="26.25" customHeight="1" x14ac:dyDescent="0.4">
      <c r="B512" s="166" t="s">
        <v>72</v>
      </c>
      <c r="C512" s="167"/>
      <c r="D512" s="167"/>
      <c r="E512" s="167"/>
      <c r="F512" s="167"/>
      <c r="G512" s="167"/>
      <c r="H512" s="167"/>
      <c r="I512" s="167"/>
      <c r="J512" s="167"/>
      <c r="K512" s="105" t="s">
        <v>68</v>
      </c>
      <c r="L512" s="2"/>
      <c r="M512" s="2"/>
      <c r="N512" s="1"/>
      <c r="O512" s="2"/>
      <c r="P512" s="1"/>
      <c r="Q512" s="1"/>
      <c r="R512" s="1"/>
    </row>
    <row r="513" spans="1:19" ht="20.25" customHeight="1" x14ac:dyDescent="0.2">
      <c r="A513" s="168" t="s">
        <v>9</v>
      </c>
      <c r="B513" s="169" t="s">
        <v>73</v>
      </c>
      <c r="C513" s="170"/>
      <c r="D513" s="170"/>
      <c r="E513" s="170"/>
      <c r="F513" s="170"/>
      <c r="G513" s="170"/>
      <c r="H513" s="170"/>
      <c r="I513" s="170"/>
      <c r="J513" s="171"/>
      <c r="K513" s="172" t="s">
        <v>10</v>
      </c>
      <c r="L513" s="164" t="s">
        <v>2</v>
      </c>
      <c r="M513" s="164" t="s">
        <v>3</v>
      </c>
      <c r="N513" s="174" t="s">
        <v>4</v>
      </c>
      <c r="O513" s="164" t="s">
        <v>5</v>
      </c>
      <c r="P513" s="162" t="s">
        <v>6</v>
      </c>
      <c r="Q513" s="162" t="s">
        <v>7</v>
      </c>
      <c r="R513" s="164" t="s">
        <v>8</v>
      </c>
    </row>
    <row r="514" spans="1:19" ht="15.75" customHeight="1" x14ac:dyDescent="0.25">
      <c r="A514" s="163"/>
      <c r="B514" s="39" t="s">
        <v>74</v>
      </c>
      <c r="C514" s="39" t="s">
        <v>75</v>
      </c>
      <c r="D514" s="39" t="s">
        <v>76</v>
      </c>
      <c r="E514" s="39" t="s">
        <v>77</v>
      </c>
      <c r="F514" s="39" t="s">
        <v>78</v>
      </c>
      <c r="G514" s="39" t="s">
        <v>79</v>
      </c>
      <c r="H514" s="39" t="s">
        <v>80</v>
      </c>
      <c r="I514" s="39" t="s">
        <v>81</v>
      </c>
      <c r="J514" s="39" t="s">
        <v>82</v>
      </c>
      <c r="K514" s="173"/>
      <c r="L514" s="163"/>
      <c r="M514" s="163"/>
      <c r="N514" s="163"/>
      <c r="O514" s="163"/>
      <c r="P514" s="163"/>
      <c r="Q514" s="163"/>
      <c r="R514" s="163"/>
    </row>
    <row r="515" spans="1:19" ht="15.75" customHeight="1" x14ac:dyDescent="0.25">
      <c r="A515" s="39">
        <v>1402</v>
      </c>
      <c r="B515" s="40">
        <v>50</v>
      </c>
      <c r="C515" s="40"/>
      <c r="D515" s="40"/>
      <c r="E515" s="40"/>
      <c r="F515" s="40"/>
      <c r="G515" s="40"/>
      <c r="H515" s="40"/>
      <c r="I515" s="40"/>
      <c r="J515" s="40"/>
      <c r="K515" s="78"/>
      <c r="L515" s="124"/>
      <c r="M515" s="125"/>
      <c r="N515" s="126"/>
      <c r="O515" s="108"/>
      <c r="P515" s="43">
        <f>B515</f>
        <v>50</v>
      </c>
      <c r="Q515" s="109"/>
      <c r="R515" s="108"/>
    </row>
    <row r="516" spans="1:19" ht="15.75" customHeight="1" x14ac:dyDescent="0.25">
      <c r="A516" s="39">
        <v>1501</v>
      </c>
      <c r="B516" s="40"/>
      <c r="C516" s="40">
        <v>42</v>
      </c>
      <c r="D516" s="40"/>
      <c r="E516" s="40"/>
      <c r="F516" s="40"/>
      <c r="G516" s="40"/>
      <c r="H516" s="40"/>
      <c r="I516" s="40"/>
      <c r="J516" s="40"/>
      <c r="K516" s="78"/>
      <c r="L516" s="127"/>
      <c r="M516" s="118"/>
      <c r="N516" s="128"/>
      <c r="O516" s="45">
        <f>IF(C516=0,"",C516/B515)</f>
        <v>0.84</v>
      </c>
      <c r="P516" s="46">
        <v>42</v>
      </c>
      <c r="Q516" s="110">
        <f t="shared" ref="Q516:Q523" si="58">IF(P516=0,"",P516/P515)</f>
        <v>0.84</v>
      </c>
      <c r="R516" s="110">
        <f t="shared" ref="R516:R523" si="59">IF(P516=0,"",100%-Q516)</f>
        <v>0.16000000000000003</v>
      </c>
    </row>
    <row r="517" spans="1:19" ht="15.75" customHeight="1" x14ac:dyDescent="0.25">
      <c r="A517" s="39">
        <v>1502</v>
      </c>
      <c r="B517" s="40"/>
      <c r="C517" s="40"/>
      <c r="D517" s="40">
        <v>37</v>
      </c>
      <c r="E517" s="40"/>
      <c r="F517" s="40"/>
      <c r="G517" s="40"/>
      <c r="H517" s="40"/>
      <c r="I517" s="40"/>
      <c r="J517" s="40"/>
      <c r="K517" s="78"/>
      <c r="L517" s="127"/>
      <c r="M517" s="118"/>
      <c r="N517" s="128"/>
      <c r="O517" s="45">
        <f>IF(D517=0,"",D517/C516)</f>
        <v>0.88095238095238093</v>
      </c>
      <c r="P517" s="46">
        <v>40</v>
      </c>
      <c r="Q517" s="110">
        <f t="shared" si="58"/>
        <v>0.95238095238095233</v>
      </c>
      <c r="R517" s="110">
        <f t="shared" si="59"/>
        <v>4.7619047619047672E-2</v>
      </c>
      <c r="S517" s="8">
        <f>P517/P515</f>
        <v>0.8</v>
      </c>
    </row>
    <row r="518" spans="1:19" ht="15.75" customHeight="1" x14ac:dyDescent="0.25">
      <c r="A518" s="39">
        <v>1601</v>
      </c>
      <c r="B518" s="40"/>
      <c r="C518" s="40"/>
      <c r="D518" s="40"/>
      <c r="E518" s="40">
        <v>34</v>
      </c>
      <c r="F518" s="40"/>
      <c r="G518" s="40"/>
      <c r="H518" s="40"/>
      <c r="I518" s="40"/>
      <c r="J518" s="40"/>
      <c r="K518" s="78"/>
      <c r="L518" s="127"/>
      <c r="M518" s="118"/>
      <c r="N518" s="128"/>
      <c r="O518" s="45">
        <f>IF(E518=0,"",E518/D517)</f>
        <v>0.91891891891891897</v>
      </c>
      <c r="P518" s="46">
        <v>35</v>
      </c>
      <c r="Q518" s="110">
        <f t="shared" si="58"/>
        <v>0.875</v>
      </c>
      <c r="R518" s="110">
        <f t="shared" si="59"/>
        <v>0.125</v>
      </c>
    </row>
    <row r="519" spans="1:19" ht="15.75" customHeight="1" x14ac:dyDescent="0.25">
      <c r="A519" s="39">
        <v>1602</v>
      </c>
      <c r="B519" s="40"/>
      <c r="C519" s="40"/>
      <c r="D519" s="40"/>
      <c r="E519" s="40"/>
      <c r="F519" s="40">
        <v>30</v>
      </c>
      <c r="G519" s="40"/>
      <c r="H519" s="40"/>
      <c r="I519" s="40"/>
      <c r="J519" s="40"/>
      <c r="K519" s="78"/>
      <c r="L519" s="127"/>
      <c r="M519" s="118"/>
      <c r="N519" s="128"/>
      <c r="O519" s="45">
        <f>IF(F519=0,"",F519/E518)</f>
        <v>0.88235294117647056</v>
      </c>
      <c r="P519" s="46">
        <v>35</v>
      </c>
      <c r="Q519" s="110">
        <f t="shared" si="58"/>
        <v>1</v>
      </c>
      <c r="R519" s="110">
        <f t="shared" si="59"/>
        <v>0</v>
      </c>
    </row>
    <row r="520" spans="1:19" ht="15.75" customHeight="1" x14ac:dyDescent="0.25">
      <c r="A520" s="39">
        <v>1701</v>
      </c>
      <c r="B520" s="40"/>
      <c r="C520" s="40"/>
      <c r="D520" s="40"/>
      <c r="E520" s="40"/>
      <c r="F520" s="40"/>
      <c r="G520" s="40">
        <v>30</v>
      </c>
      <c r="H520" s="40"/>
      <c r="I520" s="40"/>
      <c r="J520" s="40"/>
      <c r="K520" s="78"/>
      <c r="L520" s="127"/>
      <c r="M520" s="118"/>
      <c r="N520" s="128"/>
      <c r="O520" s="45">
        <f>IF(G520=0,"",G520/F519)</f>
        <v>1</v>
      </c>
      <c r="P520" s="46">
        <v>34</v>
      </c>
      <c r="Q520" s="110">
        <f t="shared" si="58"/>
        <v>0.97142857142857142</v>
      </c>
      <c r="R520" s="110">
        <f t="shared" si="59"/>
        <v>2.8571428571428581E-2</v>
      </c>
    </row>
    <row r="521" spans="1:19" ht="15.75" customHeight="1" x14ac:dyDescent="0.25">
      <c r="A521" s="39">
        <v>1702</v>
      </c>
      <c r="B521" s="40"/>
      <c r="C521" s="40"/>
      <c r="D521" s="40"/>
      <c r="E521" s="40"/>
      <c r="F521" s="40"/>
      <c r="G521" s="40"/>
      <c r="H521" s="40">
        <v>29</v>
      </c>
      <c r="I521" s="40"/>
      <c r="J521" s="40"/>
      <c r="K521" s="78"/>
      <c r="L521" s="127"/>
      <c r="M521" s="118"/>
      <c r="N521" s="128"/>
      <c r="O521" s="45">
        <f>IF(H521=0,"",H521/G520)</f>
        <v>0.96666666666666667</v>
      </c>
      <c r="P521" s="46">
        <v>34</v>
      </c>
      <c r="Q521" s="110">
        <f t="shared" si="58"/>
        <v>1</v>
      </c>
      <c r="R521" s="110">
        <f t="shared" si="59"/>
        <v>0</v>
      </c>
    </row>
    <row r="522" spans="1:19" ht="15.75" customHeight="1" x14ac:dyDescent="0.25">
      <c r="A522" s="39">
        <v>1801</v>
      </c>
      <c r="B522" s="40"/>
      <c r="C522" s="40"/>
      <c r="D522" s="40"/>
      <c r="E522" s="40"/>
      <c r="F522" s="40"/>
      <c r="G522" s="40"/>
      <c r="H522" s="40"/>
      <c r="I522" s="40">
        <v>29</v>
      </c>
      <c r="J522" s="40"/>
      <c r="K522" s="78">
        <v>1</v>
      </c>
      <c r="L522" s="127"/>
      <c r="M522" s="118"/>
      <c r="N522" s="128"/>
      <c r="O522" s="45">
        <f>IF(I522=0,"",I522/H521)</f>
        <v>1</v>
      </c>
      <c r="P522" s="46">
        <v>34</v>
      </c>
      <c r="Q522" s="110">
        <f t="shared" si="58"/>
        <v>1</v>
      </c>
      <c r="R522" s="110">
        <f t="shared" si="59"/>
        <v>0</v>
      </c>
    </row>
    <row r="523" spans="1:19" ht="15.75" customHeight="1" x14ac:dyDescent="0.25">
      <c r="A523" s="39">
        <v>1802</v>
      </c>
      <c r="B523" s="40"/>
      <c r="C523" s="40"/>
      <c r="D523" s="40"/>
      <c r="E523" s="40"/>
      <c r="F523" s="40"/>
      <c r="G523" s="40"/>
      <c r="H523" s="40"/>
      <c r="I523" s="40"/>
      <c r="J523" s="40">
        <v>28</v>
      </c>
      <c r="K523" s="78">
        <v>20</v>
      </c>
      <c r="L523" s="127"/>
      <c r="M523" s="118"/>
      <c r="N523" s="128"/>
      <c r="O523" s="48">
        <f>IF(J523=0,"",J523/I522)</f>
        <v>0.96551724137931039</v>
      </c>
      <c r="P523" s="46">
        <v>34</v>
      </c>
      <c r="Q523" s="48">
        <f t="shared" si="58"/>
        <v>1</v>
      </c>
      <c r="R523" s="48">
        <f t="shared" si="59"/>
        <v>0</v>
      </c>
    </row>
    <row r="524" spans="1:19" ht="15.75" customHeight="1" x14ac:dyDescent="0.25">
      <c r="A524" s="39">
        <v>1901</v>
      </c>
      <c r="B524" s="40"/>
      <c r="C524" s="40"/>
      <c r="D524" s="40"/>
      <c r="E524" s="40"/>
      <c r="F524" s="40"/>
      <c r="G524" s="40"/>
      <c r="H524" s="40"/>
      <c r="I524" s="40"/>
      <c r="J524" s="40">
        <v>10</v>
      </c>
      <c r="K524" s="78">
        <v>8</v>
      </c>
      <c r="L524" s="127"/>
      <c r="M524" s="118"/>
      <c r="N524" s="119"/>
      <c r="O524" s="100"/>
      <c r="P524" s="46">
        <v>14</v>
      </c>
      <c r="Q524" s="100"/>
      <c r="R524" s="140"/>
    </row>
    <row r="525" spans="1:19" ht="15.75" customHeight="1" x14ac:dyDescent="0.25">
      <c r="A525" s="39">
        <v>1902</v>
      </c>
      <c r="B525" s="40"/>
      <c r="C525" s="40"/>
      <c r="D525" s="40"/>
      <c r="E525" s="40"/>
      <c r="F525" s="40"/>
      <c r="G525" s="40"/>
      <c r="H525" s="40"/>
      <c r="I525" s="40"/>
      <c r="J525" s="40">
        <v>1</v>
      </c>
      <c r="K525" s="78">
        <v>1</v>
      </c>
      <c r="L525" s="127"/>
      <c r="M525" s="118"/>
      <c r="N525" s="119"/>
      <c r="O525" s="121"/>
      <c r="P525" s="74">
        <v>3</v>
      </c>
      <c r="Q525" s="134"/>
      <c r="R525" s="121"/>
    </row>
    <row r="526" spans="1:19" ht="15.75" customHeight="1" x14ac:dyDescent="0.25">
      <c r="A526" s="39">
        <v>2001</v>
      </c>
      <c r="B526" s="40"/>
      <c r="C526" s="40"/>
      <c r="D526" s="40"/>
      <c r="E526" s="40"/>
      <c r="F526" s="40"/>
      <c r="G526" s="40"/>
      <c r="H526" s="40"/>
      <c r="I526" s="40"/>
      <c r="J526" s="40">
        <v>1</v>
      </c>
      <c r="K526" s="78">
        <v>1</v>
      </c>
      <c r="L526" s="127"/>
      <c r="M526" s="118"/>
      <c r="N526" s="119"/>
      <c r="O526" s="121"/>
      <c r="P526" s="74">
        <v>2</v>
      </c>
      <c r="Q526" s="134"/>
      <c r="R526" s="121"/>
    </row>
    <row r="527" spans="1:19" ht="15.75" customHeight="1" x14ac:dyDescent="0.25">
      <c r="A527" s="39">
        <v>2002</v>
      </c>
      <c r="B527" s="40"/>
      <c r="C527" s="40"/>
      <c r="D527" s="40"/>
      <c r="E527" s="40"/>
      <c r="F527" s="40"/>
      <c r="G527" s="40"/>
      <c r="H527" s="40"/>
      <c r="I527" s="40"/>
      <c r="J527" s="40"/>
      <c r="K527" s="78"/>
      <c r="L527" s="127"/>
      <c r="M527" s="118"/>
      <c r="N527" s="119"/>
      <c r="O527" s="121"/>
      <c r="P527" s="74"/>
      <c r="Q527" s="134"/>
      <c r="R527" s="121"/>
    </row>
    <row r="528" spans="1:19" ht="15.75" customHeight="1" x14ac:dyDescent="0.25">
      <c r="A528" s="39">
        <v>2101</v>
      </c>
      <c r="B528" s="40"/>
      <c r="C528" s="40"/>
      <c r="D528" s="40"/>
      <c r="E528" s="40"/>
      <c r="F528" s="40"/>
      <c r="G528" s="40"/>
      <c r="H528" s="40"/>
      <c r="I528" s="40"/>
      <c r="J528" s="40"/>
      <c r="K528" s="78"/>
      <c r="L528" s="127"/>
      <c r="M528" s="118"/>
      <c r="N528" s="119"/>
      <c r="O528" s="118"/>
      <c r="P528" s="119"/>
      <c r="Q528" s="120"/>
      <c r="R528" s="121"/>
    </row>
    <row r="529" spans="1:37" ht="15.75" customHeight="1" x14ac:dyDescent="0.25">
      <c r="A529" s="39">
        <v>2102</v>
      </c>
      <c r="B529" s="40"/>
      <c r="C529" s="40"/>
      <c r="D529" s="40"/>
      <c r="E529" s="40"/>
      <c r="F529" s="40"/>
      <c r="G529" s="40"/>
      <c r="H529" s="40"/>
      <c r="I529" s="40"/>
      <c r="J529" s="40"/>
      <c r="K529" s="78"/>
      <c r="L529" s="127"/>
      <c r="M529" s="118"/>
      <c r="N529" s="119"/>
      <c r="O529" s="111" t="s">
        <v>58</v>
      </c>
      <c r="P529" s="112">
        <v>25</v>
      </c>
      <c r="Q529" s="113">
        <f>IF(SUM(K517:K529)=0,"",SUM(K517:K529))</f>
        <v>31</v>
      </c>
      <c r="R529" s="114" t="s">
        <v>10</v>
      </c>
    </row>
    <row r="530" spans="1:37" ht="15.75" customHeight="1" x14ac:dyDescent="0.25">
      <c r="A530" s="39">
        <v>2201</v>
      </c>
      <c r="B530" s="40"/>
      <c r="C530" s="40"/>
      <c r="D530" s="40"/>
      <c r="E530" s="40"/>
      <c r="F530" s="40"/>
      <c r="G530" s="40"/>
      <c r="H530" s="40"/>
      <c r="I530" s="40"/>
      <c r="J530" s="40"/>
      <c r="K530" s="78"/>
      <c r="L530" s="127"/>
      <c r="M530" s="118"/>
      <c r="N530" s="119"/>
      <c r="O530" s="115" t="s">
        <v>60</v>
      </c>
      <c r="P530" s="59">
        <f>IF(P529/B515=0,"",P529/B515)</f>
        <v>0.5</v>
      </c>
      <c r="Q530" s="116">
        <f>IF(P529/Q529=0,"",P529/Q529)</f>
        <v>0.80645161290322576</v>
      </c>
      <c r="R530" s="117" t="s">
        <v>61</v>
      </c>
    </row>
    <row r="531" spans="1:37" ht="15.75" customHeight="1" x14ac:dyDescent="0.25">
      <c r="A531" s="39">
        <v>2202</v>
      </c>
      <c r="B531" s="40"/>
      <c r="C531" s="40"/>
      <c r="D531" s="40"/>
      <c r="E531" s="40"/>
      <c r="F531" s="40"/>
      <c r="G531" s="40"/>
      <c r="H531" s="40"/>
      <c r="I531" s="40"/>
      <c r="J531" s="40"/>
      <c r="K531" s="78"/>
      <c r="L531" s="130"/>
      <c r="M531" s="131"/>
      <c r="N531" s="132"/>
      <c r="O531" s="87"/>
      <c r="P531" s="122"/>
      <c r="Q531" s="122"/>
      <c r="R531" s="123"/>
    </row>
    <row r="532" spans="1:37" ht="18" customHeight="1" x14ac:dyDescent="0.25">
      <c r="A532" s="28"/>
      <c r="B532" s="165" t="s">
        <v>83</v>
      </c>
      <c r="C532" s="165"/>
      <c r="D532" s="165"/>
      <c r="E532" s="165"/>
      <c r="F532" s="165"/>
      <c r="G532" s="165"/>
      <c r="H532" s="165"/>
      <c r="I532" s="165"/>
      <c r="J532" s="165"/>
      <c r="K532" s="66">
        <f>SUM(K515:K528)</f>
        <v>31</v>
      </c>
      <c r="L532" s="67">
        <f>IF((K523+K522)=0,"",((K523+K522)/B515))</f>
        <v>0.42</v>
      </c>
      <c r="M532" s="67">
        <f>IF(K532=0,"",K532/B515)</f>
        <v>0.62</v>
      </c>
      <c r="N532" s="67">
        <f>IF(K523=0,"",M532-L532)</f>
        <v>0.2</v>
      </c>
      <c r="O532" s="2"/>
      <c r="P532" s="1"/>
      <c r="Q532" s="25"/>
      <c r="R532" s="2"/>
    </row>
    <row r="533" spans="1:37" ht="12.75" customHeight="1" x14ac:dyDescent="0.2">
      <c r="A533" s="32"/>
      <c r="B533" s="1"/>
      <c r="C533" s="1"/>
      <c r="D533" s="1"/>
      <c r="E533" s="1"/>
      <c r="F533" s="1"/>
      <c r="G533" s="1"/>
      <c r="H533" s="1"/>
      <c r="I533" s="1"/>
      <c r="J533" s="1"/>
      <c r="K533" s="145"/>
      <c r="L533" s="2"/>
      <c r="M533" s="2"/>
      <c r="N533" s="1"/>
      <c r="O533" s="2"/>
      <c r="P533" s="15"/>
      <c r="Q533" s="15"/>
      <c r="R533" s="2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</row>
    <row r="534" spans="1:37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89"/>
      <c r="L534" s="2"/>
      <c r="M534" s="2"/>
      <c r="N534" s="1"/>
      <c r="O534" s="2"/>
      <c r="P534" s="68"/>
      <c r="Q534" s="15"/>
      <c r="R534" s="2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</row>
    <row r="535" spans="1:37" ht="26.25" customHeight="1" x14ac:dyDescent="0.4">
      <c r="B535" s="166" t="s">
        <v>72</v>
      </c>
      <c r="C535" s="167"/>
      <c r="D535" s="167"/>
      <c r="E535" s="167"/>
      <c r="F535" s="167"/>
      <c r="G535" s="167"/>
      <c r="H535" s="167"/>
      <c r="I535" s="167"/>
      <c r="J535" s="167"/>
      <c r="K535" s="105" t="s">
        <v>69</v>
      </c>
      <c r="L535" s="2"/>
      <c r="M535" s="2"/>
      <c r="N535" s="1"/>
      <c r="O535" s="2"/>
      <c r="P535" s="1"/>
      <c r="Q535" s="1"/>
      <c r="R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</row>
    <row r="536" spans="1:37" ht="20.25" customHeight="1" x14ac:dyDescent="0.2">
      <c r="A536" s="168" t="s">
        <v>9</v>
      </c>
      <c r="B536" s="169" t="s">
        <v>73</v>
      </c>
      <c r="C536" s="170"/>
      <c r="D536" s="170"/>
      <c r="E536" s="170"/>
      <c r="F536" s="170"/>
      <c r="G536" s="170"/>
      <c r="H536" s="170"/>
      <c r="I536" s="170"/>
      <c r="J536" s="171"/>
      <c r="K536" s="172" t="s">
        <v>10</v>
      </c>
      <c r="L536" s="164" t="s">
        <v>2</v>
      </c>
      <c r="M536" s="164" t="s">
        <v>3</v>
      </c>
      <c r="N536" s="174" t="s">
        <v>4</v>
      </c>
      <c r="O536" s="164" t="s">
        <v>5</v>
      </c>
      <c r="P536" s="162" t="s">
        <v>6</v>
      </c>
      <c r="Q536" s="162" t="s">
        <v>7</v>
      </c>
      <c r="R536" s="164" t="s">
        <v>8</v>
      </c>
    </row>
    <row r="537" spans="1:37" ht="15.75" customHeight="1" x14ac:dyDescent="0.25">
      <c r="A537" s="163"/>
      <c r="B537" s="39" t="s">
        <v>74</v>
      </c>
      <c r="C537" s="39" t="s">
        <v>75</v>
      </c>
      <c r="D537" s="39" t="s">
        <v>76</v>
      </c>
      <c r="E537" s="39" t="s">
        <v>77</v>
      </c>
      <c r="F537" s="39" t="s">
        <v>78</v>
      </c>
      <c r="G537" s="39" t="s">
        <v>79</v>
      </c>
      <c r="H537" s="39" t="s">
        <v>80</v>
      </c>
      <c r="I537" s="39" t="s">
        <v>81</v>
      </c>
      <c r="J537" s="39" t="s">
        <v>82</v>
      </c>
      <c r="K537" s="173"/>
      <c r="L537" s="163"/>
      <c r="M537" s="163"/>
      <c r="N537" s="163"/>
      <c r="O537" s="163"/>
      <c r="P537" s="163"/>
      <c r="Q537" s="163"/>
      <c r="R537" s="163"/>
    </row>
    <row r="538" spans="1:37" ht="15.75" customHeight="1" x14ac:dyDescent="0.25">
      <c r="A538" s="39">
        <v>1501</v>
      </c>
      <c r="B538" s="40">
        <v>22</v>
      </c>
      <c r="C538" s="40"/>
      <c r="D538" s="40"/>
      <c r="E538" s="40"/>
      <c r="F538" s="40"/>
      <c r="G538" s="40"/>
      <c r="H538" s="40"/>
      <c r="I538" s="40"/>
      <c r="J538" s="40"/>
      <c r="K538" s="78"/>
      <c r="L538" s="124"/>
      <c r="M538" s="125"/>
      <c r="N538" s="126"/>
      <c r="O538" s="108"/>
      <c r="P538" s="43">
        <f>B538</f>
        <v>22</v>
      </c>
      <c r="Q538" s="109"/>
      <c r="R538" s="108"/>
    </row>
    <row r="539" spans="1:37" ht="15.75" customHeight="1" x14ac:dyDescent="0.25">
      <c r="A539" s="39">
        <v>1502</v>
      </c>
      <c r="B539" s="40"/>
      <c r="C539" s="40">
        <v>18</v>
      </c>
      <c r="D539" s="40"/>
      <c r="E539" s="40"/>
      <c r="F539" s="40"/>
      <c r="G539" s="40"/>
      <c r="H539" s="40"/>
      <c r="I539" s="40"/>
      <c r="J539" s="40"/>
      <c r="K539" s="78"/>
      <c r="L539" s="127"/>
      <c r="M539" s="118"/>
      <c r="N539" s="128"/>
      <c r="O539" s="45">
        <f>IF(C539=0,"",C539/B538)</f>
        <v>0.81818181818181823</v>
      </c>
      <c r="P539" s="46">
        <v>18</v>
      </c>
      <c r="Q539" s="110">
        <f t="shared" ref="Q539:Q546" si="60">IF(P539=0,"",P539/P538)</f>
        <v>0.81818181818181823</v>
      </c>
      <c r="R539" s="110">
        <f t="shared" ref="R539:R546" si="61">IF(P539=0,"",100%-Q539)</f>
        <v>0.18181818181818177</v>
      </c>
    </row>
    <row r="540" spans="1:37" ht="15.75" customHeight="1" x14ac:dyDescent="0.25">
      <c r="A540" s="39">
        <v>1601</v>
      </c>
      <c r="B540" s="40"/>
      <c r="C540" s="40"/>
      <c r="D540" s="40">
        <v>17</v>
      </c>
      <c r="E540" s="40"/>
      <c r="F540" s="40"/>
      <c r="G540" s="40"/>
      <c r="H540" s="40"/>
      <c r="I540" s="40"/>
      <c r="J540" s="40"/>
      <c r="K540" s="78"/>
      <c r="L540" s="127"/>
      <c r="M540" s="118"/>
      <c r="N540" s="128"/>
      <c r="O540" s="45">
        <f>IF(D540=0,"",D540/C539)</f>
        <v>0.94444444444444442</v>
      </c>
      <c r="P540" s="46">
        <v>17</v>
      </c>
      <c r="Q540" s="110">
        <f t="shared" si="60"/>
        <v>0.94444444444444442</v>
      </c>
      <c r="R540" s="110">
        <f t="shared" si="61"/>
        <v>5.555555555555558E-2</v>
      </c>
      <c r="S540" s="8">
        <f>P540/P538</f>
        <v>0.77272727272727271</v>
      </c>
    </row>
    <row r="541" spans="1:37" ht="15.75" customHeight="1" x14ac:dyDescent="0.25">
      <c r="A541" s="39">
        <v>1602</v>
      </c>
      <c r="B541" s="40"/>
      <c r="C541" s="40"/>
      <c r="D541" s="40"/>
      <c r="E541" s="40">
        <v>16</v>
      </c>
      <c r="F541" s="40"/>
      <c r="G541" s="40"/>
      <c r="H541" s="40"/>
      <c r="I541" s="40"/>
      <c r="J541" s="40"/>
      <c r="K541" s="78"/>
      <c r="L541" s="127"/>
      <c r="M541" s="118"/>
      <c r="N541" s="128"/>
      <c r="O541" s="45">
        <f>IF(E541=0,"",E541/D540)</f>
        <v>0.94117647058823528</v>
      </c>
      <c r="P541" s="46">
        <v>17</v>
      </c>
      <c r="Q541" s="110">
        <f t="shared" si="60"/>
        <v>1</v>
      </c>
      <c r="R541" s="110">
        <f t="shared" si="61"/>
        <v>0</v>
      </c>
    </row>
    <row r="542" spans="1:37" ht="15.75" customHeight="1" x14ac:dyDescent="0.25">
      <c r="A542" s="39">
        <v>1701</v>
      </c>
      <c r="B542" s="40"/>
      <c r="C542" s="40"/>
      <c r="D542" s="40"/>
      <c r="E542" s="40"/>
      <c r="F542" s="40">
        <v>15</v>
      </c>
      <c r="G542" s="40"/>
      <c r="H542" s="40"/>
      <c r="I542" s="40"/>
      <c r="J542" s="40"/>
      <c r="K542" s="78"/>
      <c r="L542" s="127"/>
      <c r="M542" s="118"/>
      <c r="N542" s="128"/>
      <c r="O542" s="45">
        <f>IF(F542=0,"",F542/E541)</f>
        <v>0.9375</v>
      </c>
      <c r="P542" s="46">
        <v>17</v>
      </c>
      <c r="Q542" s="110">
        <f t="shared" si="60"/>
        <v>1</v>
      </c>
      <c r="R542" s="110">
        <f t="shared" si="61"/>
        <v>0</v>
      </c>
    </row>
    <row r="543" spans="1:37" ht="15.75" customHeight="1" x14ac:dyDescent="0.25">
      <c r="A543" s="39">
        <v>1702</v>
      </c>
      <c r="B543" s="40"/>
      <c r="C543" s="40"/>
      <c r="D543" s="40"/>
      <c r="E543" s="40"/>
      <c r="F543" s="40"/>
      <c r="G543" s="40">
        <v>14</v>
      </c>
      <c r="H543" s="40"/>
      <c r="I543" s="40"/>
      <c r="J543" s="40"/>
      <c r="K543" s="78"/>
      <c r="L543" s="127"/>
      <c r="M543" s="118"/>
      <c r="N543" s="128"/>
      <c r="O543" s="45">
        <f>IF(G543=0,"",G543/F542)</f>
        <v>0.93333333333333335</v>
      </c>
      <c r="P543" s="46">
        <v>17</v>
      </c>
      <c r="Q543" s="110">
        <f t="shared" si="60"/>
        <v>1</v>
      </c>
      <c r="R543" s="110">
        <f t="shared" si="61"/>
        <v>0</v>
      </c>
    </row>
    <row r="544" spans="1:37" ht="15.75" customHeight="1" x14ac:dyDescent="0.25">
      <c r="A544" s="39">
        <v>1801</v>
      </c>
      <c r="B544" s="40"/>
      <c r="C544" s="40"/>
      <c r="D544" s="40"/>
      <c r="E544" s="40"/>
      <c r="F544" s="40"/>
      <c r="G544" s="40"/>
      <c r="H544" s="40">
        <v>13</v>
      </c>
      <c r="I544" s="40"/>
      <c r="J544" s="40"/>
      <c r="K544" s="78"/>
      <c r="L544" s="127"/>
      <c r="M544" s="118"/>
      <c r="N544" s="128"/>
      <c r="O544" s="45">
        <f>IF(H544=0,"",H544/G543)</f>
        <v>0.9285714285714286</v>
      </c>
      <c r="P544" s="46">
        <v>17</v>
      </c>
      <c r="Q544" s="110">
        <f t="shared" si="60"/>
        <v>1</v>
      </c>
      <c r="R544" s="110">
        <f t="shared" si="61"/>
        <v>0</v>
      </c>
    </row>
    <row r="545" spans="1:18" ht="15.75" customHeight="1" x14ac:dyDescent="0.25">
      <c r="A545" s="39">
        <v>1802</v>
      </c>
      <c r="B545" s="40"/>
      <c r="C545" s="40"/>
      <c r="D545" s="40"/>
      <c r="E545" s="40"/>
      <c r="F545" s="40"/>
      <c r="G545" s="40"/>
      <c r="H545" s="40"/>
      <c r="I545" s="40">
        <v>11</v>
      </c>
      <c r="J545" s="40"/>
      <c r="K545" s="78"/>
      <c r="L545" s="127"/>
      <c r="M545" s="118"/>
      <c r="N545" s="128"/>
      <c r="O545" s="45">
        <f>IF(I545=0,"",I545/H544)</f>
        <v>0.84615384615384615</v>
      </c>
      <c r="P545" s="46">
        <v>17</v>
      </c>
      <c r="Q545" s="110">
        <f t="shared" si="60"/>
        <v>1</v>
      </c>
      <c r="R545" s="110">
        <f t="shared" si="61"/>
        <v>0</v>
      </c>
    </row>
    <row r="546" spans="1:18" ht="15.75" customHeight="1" x14ac:dyDescent="0.25">
      <c r="A546" s="39">
        <v>1901</v>
      </c>
      <c r="B546" s="40"/>
      <c r="C546" s="40"/>
      <c r="D546" s="40"/>
      <c r="E546" s="40"/>
      <c r="F546" s="40"/>
      <c r="G546" s="40"/>
      <c r="H546" s="40"/>
      <c r="I546" s="40"/>
      <c r="J546" s="40">
        <v>11</v>
      </c>
      <c r="K546" s="78">
        <v>11</v>
      </c>
      <c r="L546" s="127"/>
      <c r="M546" s="118"/>
      <c r="N546" s="128"/>
      <c r="O546" s="48">
        <f>IF(J546=0,"",J546/I545)</f>
        <v>1</v>
      </c>
      <c r="P546" s="46">
        <v>17</v>
      </c>
      <c r="Q546" s="48">
        <f t="shared" si="60"/>
        <v>1</v>
      </c>
      <c r="R546" s="48">
        <f t="shared" si="61"/>
        <v>0</v>
      </c>
    </row>
    <row r="547" spans="1:18" ht="15.75" customHeight="1" x14ac:dyDescent="0.25">
      <c r="A547" s="39">
        <v>1902</v>
      </c>
      <c r="B547" s="40"/>
      <c r="C547" s="40"/>
      <c r="D547" s="40"/>
      <c r="E547" s="40"/>
      <c r="F547" s="40"/>
      <c r="G547" s="40"/>
      <c r="H547" s="40"/>
      <c r="I547" s="40"/>
      <c r="J547" s="40">
        <v>2</v>
      </c>
      <c r="K547" s="78">
        <v>1</v>
      </c>
      <c r="L547" s="127"/>
      <c r="M547" s="118"/>
      <c r="N547" s="119"/>
      <c r="O547" s="100"/>
      <c r="P547" s="46">
        <v>7</v>
      </c>
      <c r="Q547" s="100"/>
      <c r="R547" s="140"/>
    </row>
    <row r="548" spans="1:18" ht="15.75" customHeight="1" x14ac:dyDescent="0.25">
      <c r="A548" s="39">
        <v>2001</v>
      </c>
      <c r="B548" s="40"/>
      <c r="C548" s="40"/>
      <c r="D548" s="40"/>
      <c r="E548" s="40"/>
      <c r="F548" s="40"/>
      <c r="G548" s="40"/>
      <c r="H548" s="40"/>
      <c r="I548" s="40"/>
      <c r="J548" s="40">
        <v>1</v>
      </c>
      <c r="K548" s="78"/>
      <c r="L548" s="127"/>
      <c r="M548" s="118"/>
      <c r="N548" s="119"/>
      <c r="O548" s="121"/>
      <c r="P548" s="74">
        <v>1</v>
      </c>
      <c r="Q548" s="134"/>
      <c r="R548" s="121"/>
    </row>
    <row r="549" spans="1:18" ht="15.75" customHeight="1" x14ac:dyDescent="0.25">
      <c r="A549" s="39">
        <v>2002</v>
      </c>
      <c r="B549" s="40"/>
      <c r="C549" s="40"/>
      <c r="D549" s="40"/>
      <c r="E549" s="40"/>
      <c r="F549" s="40"/>
      <c r="G549" s="40"/>
      <c r="H549" s="40"/>
      <c r="I549" s="40"/>
      <c r="J549" s="40"/>
      <c r="K549" s="78"/>
      <c r="L549" s="127"/>
      <c r="M549" s="118"/>
      <c r="N549" s="119"/>
      <c r="O549" s="121"/>
      <c r="P549" s="74"/>
      <c r="Q549" s="134"/>
      <c r="R549" s="121"/>
    </row>
    <row r="550" spans="1:18" ht="15.75" customHeight="1" x14ac:dyDescent="0.25">
      <c r="A550" s="39">
        <v>2101</v>
      </c>
      <c r="B550" s="40"/>
      <c r="C550" s="40"/>
      <c r="D550" s="40"/>
      <c r="E550" s="40"/>
      <c r="F550" s="40"/>
      <c r="G550" s="40"/>
      <c r="H550" s="40"/>
      <c r="I550" s="40"/>
      <c r="J550" s="40"/>
      <c r="K550" s="78"/>
      <c r="L550" s="127"/>
      <c r="M550" s="118"/>
      <c r="N550" s="119"/>
      <c r="O550" s="121"/>
      <c r="P550" s="74"/>
      <c r="Q550" s="134"/>
      <c r="R550" s="121"/>
    </row>
    <row r="551" spans="1:18" ht="15.75" customHeight="1" x14ac:dyDescent="0.25">
      <c r="A551" s="39">
        <v>2102</v>
      </c>
      <c r="B551" s="40"/>
      <c r="C551" s="40"/>
      <c r="D551" s="40"/>
      <c r="E551" s="40"/>
      <c r="F551" s="40"/>
      <c r="G551" s="40"/>
      <c r="H551" s="40"/>
      <c r="I551" s="40"/>
      <c r="J551" s="40"/>
      <c r="K551" s="78"/>
      <c r="L551" s="127"/>
      <c r="M551" s="118"/>
      <c r="N551" s="119"/>
      <c r="O551" s="118"/>
      <c r="P551" s="119"/>
      <c r="Q551" s="120"/>
      <c r="R551" s="121"/>
    </row>
    <row r="552" spans="1:18" ht="15.75" customHeight="1" x14ac:dyDescent="0.25">
      <c r="A552" s="39">
        <v>2201</v>
      </c>
      <c r="B552" s="40"/>
      <c r="C552" s="40"/>
      <c r="D552" s="40"/>
      <c r="E552" s="40"/>
      <c r="F552" s="40"/>
      <c r="G552" s="40"/>
      <c r="H552" s="40"/>
      <c r="I552" s="40"/>
      <c r="J552" s="40"/>
      <c r="K552" s="78"/>
      <c r="L552" s="127"/>
      <c r="M552" s="118"/>
      <c r="N552" s="119"/>
      <c r="O552" s="111" t="s">
        <v>58</v>
      </c>
      <c r="P552" s="112">
        <v>10</v>
      </c>
      <c r="Q552" s="113">
        <f>IF(SUM(K540:K552)=0,"",SUM(K540:K552))</f>
        <v>12</v>
      </c>
      <c r="R552" s="114" t="s">
        <v>10</v>
      </c>
    </row>
    <row r="553" spans="1:18" ht="15.75" customHeight="1" x14ac:dyDescent="0.25">
      <c r="A553" s="39">
        <v>2202</v>
      </c>
      <c r="B553" s="40"/>
      <c r="C553" s="40"/>
      <c r="D553" s="40"/>
      <c r="E553" s="40"/>
      <c r="F553" s="40"/>
      <c r="G553" s="40"/>
      <c r="H553" s="40"/>
      <c r="I553" s="40"/>
      <c r="J553" s="40"/>
      <c r="K553" s="78"/>
      <c r="L553" s="127"/>
      <c r="M553" s="118"/>
      <c r="N553" s="119"/>
      <c r="O553" s="115" t="s">
        <v>60</v>
      </c>
      <c r="P553" s="59">
        <f>IF(P552/B538=0,"",P552/B538)</f>
        <v>0.45454545454545453</v>
      </c>
      <c r="Q553" s="116">
        <f>IF(P552/Q552=0,"",P552/Q552)</f>
        <v>0.83333333333333337</v>
      </c>
      <c r="R553" s="117" t="s">
        <v>61</v>
      </c>
    </row>
    <row r="554" spans="1:18" ht="15.75" customHeight="1" x14ac:dyDescent="0.25">
      <c r="A554" s="39">
        <v>2301</v>
      </c>
      <c r="B554" s="40"/>
      <c r="C554" s="40"/>
      <c r="D554" s="40"/>
      <c r="E554" s="40"/>
      <c r="F554" s="40"/>
      <c r="G554" s="40"/>
      <c r="H554" s="40"/>
      <c r="I554" s="40"/>
      <c r="J554" s="40"/>
      <c r="K554" s="78"/>
      <c r="L554" s="130"/>
      <c r="M554" s="131"/>
      <c r="N554" s="132"/>
      <c r="O554" s="87"/>
      <c r="P554" s="122"/>
      <c r="Q554" s="122"/>
      <c r="R554" s="123"/>
    </row>
    <row r="555" spans="1:18" ht="18" customHeight="1" x14ac:dyDescent="0.25">
      <c r="A555" s="28"/>
      <c r="B555" s="165" t="s">
        <v>83</v>
      </c>
      <c r="C555" s="165"/>
      <c r="D555" s="165"/>
      <c r="E555" s="165"/>
      <c r="F555" s="165"/>
      <c r="G555" s="165"/>
      <c r="H555" s="165"/>
      <c r="I555" s="165"/>
      <c r="J555" s="165"/>
      <c r="K555" s="66">
        <f>SUM(K538:K551)</f>
        <v>12</v>
      </c>
      <c r="L555" s="67">
        <f>IF(K546=0,"",K546/B538)</f>
        <v>0.5</v>
      </c>
      <c r="M555" s="67">
        <f>IF(K555=0,"",K555/B538)</f>
        <v>0.54545454545454541</v>
      </c>
      <c r="N555" s="67">
        <f>IF(K546=0,"",M555-L555)</f>
        <v>4.5454545454545414E-2</v>
      </c>
      <c r="O555" s="2"/>
      <c r="P555" s="1"/>
      <c r="Q555" s="25"/>
      <c r="R555" s="2"/>
    </row>
    <row r="556" spans="1:18" ht="12.75" customHeight="1" x14ac:dyDescent="0.2">
      <c r="L556" s="2"/>
      <c r="M556" s="2"/>
      <c r="O556" s="2"/>
    </row>
    <row r="557" spans="1:18" ht="12.75" customHeight="1" x14ac:dyDescent="0.2">
      <c r="L557" s="2"/>
      <c r="M557" s="2"/>
      <c r="O557" s="2"/>
    </row>
    <row r="558" spans="1:18" ht="26.25" customHeight="1" x14ac:dyDescent="0.4">
      <c r="B558" s="166" t="s">
        <v>72</v>
      </c>
      <c r="C558" s="167"/>
      <c r="D558" s="167"/>
      <c r="E558" s="167"/>
      <c r="F558" s="167"/>
      <c r="G558" s="167"/>
      <c r="H558" s="167"/>
      <c r="I558" s="167"/>
      <c r="J558" s="167"/>
      <c r="K558" s="105" t="s">
        <v>71</v>
      </c>
      <c r="L558" s="2"/>
      <c r="M558" s="2"/>
      <c r="N558" s="1"/>
      <c r="O558" s="2"/>
      <c r="P558" s="1"/>
      <c r="Q558" s="1"/>
      <c r="R558" s="1"/>
    </row>
    <row r="559" spans="1:18" ht="20.25" customHeight="1" x14ac:dyDescent="0.2">
      <c r="A559" s="168" t="s">
        <v>9</v>
      </c>
      <c r="B559" s="169" t="s">
        <v>73</v>
      </c>
      <c r="C559" s="170"/>
      <c r="D559" s="170"/>
      <c r="E559" s="170"/>
      <c r="F559" s="170"/>
      <c r="G559" s="170"/>
      <c r="H559" s="170"/>
      <c r="I559" s="170"/>
      <c r="J559" s="171"/>
      <c r="K559" s="172" t="s">
        <v>10</v>
      </c>
      <c r="L559" s="164" t="s">
        <v>2</v>
      </c>
      <c r="M559" s="164" t="s">
        <v>3</v>
      </c>
      <c r="N559" s="174" t="s">
        <v>4</v>
      </c>
      <c r="O559" s="164" t="s">
        <v>5</v>
      </c>
      <c r="P559" s="162" t="s">
        <v>6</v>
      </c>
      <c r="Q559" s="162" t="s">
        <v>7</v>
      </c>
      <c r="R559" s="164" t="s">
        <v>8</v>
      </c>
    </row>
    <row r="560" spans="1:18" ht="15.75" customHeight="1" x14ac:dyDescent="0.25">
      <c r="A560" s="163"/>
      <c r="B560" s="39" t="s">
        <v>74</v>
      </c>
      <c r="C560" s="39" t="s">
        <v>75</v>
      </c>
      <c r="D560" s="39" t="s">
        <v>76</v>
      </c>
      <c r="E560" s="39" t="s">
        <v>77</v>
      </c>
      <c r="F560" s="39" t="s">
        <v>78</v>
      </c>
      <c r="G560" s="39" t="s">
        <v>79</v>
      </c>
      <c r="H560" s="39" t="s">
        <v>80</v>
      </c>
      <c r="I560" s="39" t="s">
        <v>81</v>
      </c>
      <c r="J560" s="39" t="s">
        <v>82</v>
      </c>
      <c r="K560" s="173"/>
      <c r="L560" s="163"/>
      <c r="M560" s="163"/>
      <c r="N560" s="163"/>
      <c r="O560" s="163"/>
      <c r="P560" s="163"/>
      <c r="Q560" s="163"/>
      <c r="R560" s="163"/>
    </row>
    <row r="561" spans="1:19" ht="15.75" customHeight="1" x14ac:dyDescent="0.25">
      <c r="A561" s="39">
        <v>1502</v>
      </c>
      <c r="B561" s="40">
        <v>50</v>
      </c>
      <c r="C561" s="40"/>
      <c r="D561" s="40"/>
      <c r="E561" s="40"/>
      <c r="F561" s="40"/>
      <c r="G561" s="40"/>
      <c r="H561" s="40"/>
      <c r="I561" s="40"/>
      <c r="J561" s="40"/>
      <c r="K561" s="78"/>
      <c r="L561" s="124"/>
      <c r="M561" s="125"/>
      <c r="N561" s="126"/>
      <c r="O561" s="108"/>
      <c r="P561" s="43">
        <f>B561</f>
        <v>50</v>
      </c>
      <c r="Q561" s="109"/>
      <c r="R561" s="108"/>
    </row>
    <row r="562" spans="1:19" ht="15.75" customHeight="1" x14ac:dyDescent="0.25">
      <c r="A562" s="39">
        <v>1601</v>
      </c>
      <c r="B562" s="40"/>
      <c r="C562" s="40">
        <v>42</v>
      </c>
      <c r="D562" s="40"/>
      <c r="E562" s="40"/>
      <c r="F562" s="40"/>
      <c r="G562" s="40"/>
      <c r="H562" s="40"/>
      <c r="I562" s="40"/>
      <c r="J562" s="40"/>
      <c r="K562" s="78"/>
      <c r="L562" s="127"/>
      <c r="M562" s="118"/>
      <c r="N562" s="128"/>
      <c r="O562" s="45">
        <f>IF(C562=0,"",C562/B561)</f>
        <v>0.84</v>
      </c>
      <c r="P562" s="46">
        <v>42</v>
      </c>
      <c r="Q562" s="110">
        <f t="shared" ref="Q562:Q569" si="62">IF(P562=0,"",P562/P561)</f>
        <v>0.84</v>
      </c>
      <c r="R562" s="110">
        <f t="shared" ref="R562:R569" si="63">IF(P562=0,"",100%-Q562)</f>
        <v>0.16000000000000003</v>
      </c>
    </row>
    <row r="563" spans="1:19" ht="15.75" customHeight="1" x14ac:dyDescent="0.25">
      <c r="A563" s="39">
        <v>1602</v>
      </c>
      <c r="B563" s="40"/>
      <c r="C563" s="40"/>
      <c r="D563" s="40">
        <v>35</v>
      </c>
      <c r="E563" s="40"/>
      <c r="F563" s="40"/>
      <c r="G563" s="40"/>
      <c r="H563" s="40"/>
      <c r="I563" s="40"/>
      <c r="J563" s="40"/>
      <c r="K563" s="78"/>
      <c r="L563" s="127"/>
      <c r="M563" s="118"/>
      <c r="N563" s="128"/>
      <c r="O563" s="45">
        <f>IF(D563=0,"",D563/C562)</f>
        <v>0.83333333333333337</v>
      </c>
      <c r="P563" s="46">
        <v>36</v>
      </c>
      <c r="Q563" s="110">
        <f t="shared" si="62"/>
        <v>0.8571428571428571</v>
      </c>
      <c r="R563" s="110">
        <f t="shared" si="63"/>
        <v>0.1428571428571429</v>
      </c>
      <c r="S563" s="8">
        <f>P563/P561</f>
        <v>0.72</v>
      </c>
    </row>
    <row r="564" spans="1:19" ht="15.75" customHeight="1" x14ac:dyDescent="0.25">
      <c r="A564" s="39">
        <v>1701</v>
      </c>
      <c r="B564" s="40"/>
      <c r="C564" s="40"/>
      <c r="D564" s="40"/>
      <c r="E564" s="40">
        <v>33</v>
      </c>
      <c r="F564" s="40"/>
      <c r="G564" s="40"/>
      <c r="H564" s="40"/>
      <c r="I564" s="40"/>
      <c r="J564" s="40"/>
      <c r="K564" s="78"/>
      <c r="L564" s="127"/>
      <c r="M564" s="118"/>
      <c r="N564" s="128"/>
      <c r="O564" s="45">
        <f>IF(E564=0,"",E564/D563)</f>
        <v>0.94285714285714284</v>
      </c>
      <c r="P564" s="46">
        <v>35</v>
      </c>
      <c r="Q564" s="110">
        <f t="shared" si="62"/>
        <v>0.97222222222222221</v>
      </c>
      <c r="R564" s="110">
        <f t="shared" si="63"/>
        <v>2.777777777777779E-2</v>
      </c>
    </row>
    <row r="565" spans="1:19" ht="15.75" customHeight="1" x14ac:dyDescent="0.25">
      <c r="A565" s="39">
        <v>1702</v>
      </c>
      <c r="B565" s="40"/>
      <c r="C565" s="40"/>
      <c r="D565" s="40"/>
      <c r="E565" s="40"/>
      <c r="F565" s="40">
        <v>28</v>
      </c>
      <c r="G565" s="40"/>
      <c r="H565" s="40"/>
      <c r="I565" s="40"/>
      <c r="J565" s="40"/>
      <c r="K565" s="78"/>
      <c r="L565" s="127"/>
      <c r="M565" s="118"/>
      <c r="N565" s="128"/>
      <c r="O565" s="45">
        <f>IF(F565=0,"",F565/E564)</f>
        <v>0.84848484848484851</v>
      </c>
      <c r="P565" s="46">
        <v>35</v>
      </c>
      <c r="Q565" s="110">
        <f t="shared" si="62"/>
        <v>1</v>
      </c>
      <c r="R565" s="110">
        <f t="shared" si="63"/>
        <v>0</v>
      </c>
    </row>
    <row r="566" spans="1:19" ht="15.75" customHeight="1" x14ac:dyDescent="0.25">
      <c r="A566" s="39">
        <v>1801</v>
      </c>
      <c r="B566" s="40"/>
      <c r="C566" s="40"/>
      <c r="D566" s="40"/>
      <c r="E566" s="40"/>
      <c r="F566" s="40"/>
      <c r="G566" s="40">
        <v>27</v>
      </c>
      <c r="H566" s="40"/>
      <c r="I566" s="40"/>
      <c r="J566" s="40"/>
      <c r="K566" s="78"/>
      <c r="L566" s="127"/>
      <c r="M566" s="118"/>
      <c r="N566" s="128"/>
      <c r="O566" s="45">
        <f>IF(G566=0,"",G566/F565)</f>
        <v>0.9642857142857143</v>
      </c>
      <c r="P566" s="46">
        <v>35</v>
      </c>
      <c r="Q566" s="110">
        <f t="shared" si="62"/>
        <v>1</v>
      </c>
      <c r="R566" s="110">
        <f t="shared" si="63"/>
        <v>0</v>
      </c>
    </row>
    <row r="567" spans="1:19" ht="15.75" customHeight="1" x14ac:dyDescent="0.25">
      <c r="A567" s="39">
        <v>1802</v>
      </c>
      <c r="B567" s="40"/>
      <c r="C567" s="40"/>
      <c r="D567" s="40"/>
      <c r="E567" s="40"/>
      <c r="F567" s="40"/>
      <c r="G567" s="40"/>
      <c r="H567" s="40">
        <v>27</v>
      </c>
      <c r="I567" s="40"/>
      <c r="J567" s="40"/>
      <c r="K567" s="78"/>
      <c r="L567" s="127"/>
      <c r="M567" s="118"/>
      <c r="N567" s="128"/>
      <c r="O567" s="45">
        <f>IF(H567=0,"",H567/G566)</f>
        <v>1</v>
      </c>
      <c r="P567" s="46">
        <v>30</v>
      </c>
      <c r="Q567" s="110">
        <f t="shared" si="62"/>
        <v>0.8571428571428571</v>
      </c>
      <c r="R567" s="110">
        <f t="shared" si="63"/>
        <v>0.1428571428571429</v>
      </c>
    </row>
    <row r="568" spans="1:19" ht="15.75" customHeight="1" x14ac:dyDescent="0.25">
      <c r="A568" s="39">
        <v>1901</v>
      </c>
      <c r="B568" s="40"/>
      <c r="C568" s="40"/>
      <c r="D568" s="40"/>
      <c r="E568" s="40"/>
      <c r="F568" s="40"/>
      <c r="G568" s="40"/>
      <c r="H568" s="40"/>
      <c r="I568" s="40">
        <v>27</v>
      </c>
      <c r="J568" s="40"/>
      <c r="K568" s="78"/>
      <c r="L568" s="127"/>
      <c r="M568" s="118"/>
      <c r="N568" s="128"/>
      <c r="O568" s="45">
        <f>IF(I568=0,"",I568/H567)</f>
        <v>1</v>
      </c>
      <c r="P568" s="46">
        <v>30</v>
      </c>
      <c r="Q568" s="110">
        <f t="shared" si="62"/>
        <v>1</v>
      </c>
      <c r="R568" s="110">
        <f t="shared" si="63"/>
        <v>0</v>
      </c>
    </row>
    <row r="569" spans="1:19" ht="15.75" customHeight="1" x14ac:dyDescent="0.25">
      <c r="A569" s="39">
        <v>1902</v>
      </c>
      <c r="B569" s="40"/>
      <c r="C569" s="40"/>
      <c r="D569" s="40"/>
      <c r="E569" s="40"/>
      <c r="F569" s="40"/>
      <c r="G569" s="40"/>
      <c r="H569" s="40"/>
      <c r="I569" s="40"/>
      <c r="J569" s="40">
        <v>27</v>
      </c>
      <c r="K569" s="78">
        <v>23</v>
      </c>
      <c r="L569" s="127"/>
      <c r="M569" s="118"/>
      <c r="N569" s="128"/>
      <c r="O569" s="48">
        <f>IF(J569=0,"",J569/I568)</f>
        <v>1</v>
      </c>
      <c r="P569" s="46">
        <v>29</v>
      </c>
      <c r="Q569" s="48">
        <f t="shared" si="62"/>
        <v>0.96666666666666667</v>
      </c>
      <c r="R569" s="48">
        <f t="shared" si="63"/>
        <v>3.3333333333333326E-2</v>
      </c>
    </row>
    <row r="570" spans="1:19" ht="15.75" customHeight="1" x14ac:dyDescent="0.25">
      <c r="A570" s="39">
        <v>2001</v>
      </c>
      <c r="B570" s="40"/>
      <c r="C570" s="40"/>
      <c r="D570" s="40"/>
      <c r="E570" s="40"/>
      <c r="F570" s="40"/>
      <c r="G570" s="40"/>
      <c r="H570" s="40"/>
      <c r="I570" s="40"/>
      <c r="J570" s="40">
        <v>6</v>
      </c>
      <c r="K570" s="78">
        <v>6</v>
      </c>
      <c r="L570" s="127"/>
      <c r="M570" s="118"/>
      <c r="N570" s="119"/>
      <c r="O570" s="100"/>
      <c r="P570" s="46">
        <v>6</v>
      </c>
      <c r="Q570" s="100"/>
      <c r="R570" s="140"/>
    </row>
    <row r="571" spans="1:19" ht="15.75" customHeight="1" x14ac:dyDescent="0.25">
      <c r="A571" s="39">
        <v>2002</v>
      </c>
      <c r="B571" s="40"/>
      <c r="C571" s="40"/>
      <c r="D571" s="40"/>
      <c r="E571" s="40"/>
      <c r="F571" s="40"/>
      <c r="G571" s="40"/>
      <c r="H571" s="40"/>
      <c r="I571" s="40"/>
      <c r="J571" s="40"/>
      <c r="K571" s="78"/>
      <c r="L571" s="127"/>
      <c r="M571" s="118"/>
      <c r="N571" s="119"/>
      <c r="O571" s="121"/>
      <c r="P571" s="74"/>
      <c r="Q571" s="134"/>
      <c r="R571" s="121"/>
    </row>
    <row r="572" spans="1:19" ht="15.75" customHeight="1" x14ac:dyDescent="0.25">
      <c r="A572" s="39">
        <v>2101</v>
      </c>
      <c r="B572" s="40"/>
      <c r="C572" s="40"/>
      <c r="D572" s="40"/>
      <c r="E572" s="40"/>
      <c r="F572" s="40"/>
      <c r="G572" s="40"/>
      <c r="H572" s="40"/>
      <c r="I572" s="40"/>
      <c r="J572" s="40"/>
      <c r="K572" s="78"/>
      <c r="L572" s="127"/>
      <c r="M572" s="118"/>
      <c r="N572" s="119"/>
      <c r="O572" s="121"/>
      <c r="P572" s="74"/>
      <c r="Q572" s="134"/>
      <c r="R572" s="121"/>
    </row>
    <row r="573" spans="1:19" ht="15.75" customHeight="1" x14ac:dyDescent="0.25">
      <c r="A573" s="39">
        <v>2102</v>
      </c>
      <c r="B573" s="40"/>
      <c r="C573" s="40"/>
      <c r="D573" s="40"/>
      <c r="E573" s="40"/>
      <c r="F573" s="40"/>
      <c r="G573" s="40"/>
      <c r="H573" s="40"/>
      <c r="I573" s="40"/>
      <c r="J573" s="40"/>
      <c r="K573" s="78"/>
      <c r="L573" s="127"/>
      <c r="M573" s="118"/>
      <c r="N573" s="119"/>
      <c r="O573" s="121"/>
      <c r="P573" s="74"/>
      <c r="Q573" s="134"/>
      <c r="R573" s="121"/>
    </row>
    <row r="574" spans="1:19" ht="15.75" customHeight="1" x14ac:dyDescent="0.25">
      <c r="A574" s="39">
        <v>2201</v>
      </c>
      <c r="B574" s="40"/>
      <c r="C574" s="40"/>
      <c r="D574" s="40"/>
      <c r="E574" s="40"/>
      <c r="F574" s="40"/>
      <c r="G574" s="40"/>
      <c r="H574" s="40"/>
      <c r="I574" s="40"/>
      <c r="J574" s="40"/>
      <c r="K574" s="78"/>
      <c r="L574" s="127"/>
      <c r="M574" s="118"/>
      <c r="N574" s="119"/>
      <c r="O574" s="118"/>
      <c r="P574" s="119"/>
      <c r="Q574" s="120"/>
      <c r="R574" s="121"/>
    </row>
    <row r="575" spans="1:19" ht="15.75" customHeight="1" x14ac:dyDescent="0.25">
      <c r="A575" s="39">
        <v>2202</v>
      </c>
      <c r="B575" s="40"/>
      <c r="C575" s="40"/>
      <c r="D575" s="40"/>
      <c r="E575" s="40"/>
      <c r="F575" s="40"/>
      <c r="G575" s="40"/>
      <c r="H575" s="40"/>
      <c r="I575" s="40"/>
      <c r="J575" s="40"/>
      <c r="K575" s="78"/>
      <c r="L575" s="127"/>
      <c r="M575" s="118"/>
      <c r="N575" s="119"/>
      <c r="O575" s="111" t="s">
        <v>58</v>
      </c>
      <c r="P575" s="112">
        <v>26</v>
      </c>
      <c r="Q575" s="113">
        <f>IF(SUM(K563:K575)=0,"",SUM(K563:K575))</f>
        <v>29</v>
      </c>
      <c r="R575" s="114" t="s">
        <v>10</v>
      </c>
    </row>
    <row r="576" spans="1:19" ht="15.75" customHeight="1" x14ac:dyDescent="0.25">
      <c r="A576" s="39">
        <v>2301</v>
      </c>
      <c r="B576" s="40"/>
      <c r="C576" s="40"/>
      <c r="D576" s="40"/>
      <c r="E576" s="40"/>
      <c r="F576" s="40"/>
      <c r="G576" s="40"/>
      <c r="H576" s="40"/>
      <c r="I576" s="40"/>
      <c r="J576" s="40"/>
      <c r="K576" s="78"/>
      <c r="L576" s="127"/>
      <c r="M576" s="118"/>
      <c r="N576" s="119"/>
      <c r="O576" s="115" t="s">
        <v>60</v>
      </c>
      <c r="P576" s="59">
        <f>IF(P575/B561=0,"",P575/B561)</f>
        <v>0.52</v>
      </c>
      <c r="Q576" s="116">
        <f>IF(P575/Q575=0,"",P575/Q575)</f>
        <v>0.89655172413793105</v>
      </c>
      <c r="R576" s="117" t="s">
        <v>61</v>
      </c>
    </row>
    <row r="577" spans="1:19" ht="15.75" customHeight="1" x14ac:dyDescent="0.25">
      <c r="A577" s="39">
        <v>2302</v>
      </c>
      <c r="B577" s="40"/>
      <c r="C577" s="40"/>
      <c r="D577" s="40"/>
      <c r="E577" s="40"/>
      <c r="F577" s="40"/>
      <c r="G577" s="40"/>
      <c r="H577" s="40"/>
      <c r="I577" s="40"/>
      <c r="J577" s="40"/>
      <c r="K577" s="78"/>
      <c r="L577" s="130"/>
      <c r="M577" s="131"/>
      <c r="N577" s="132"/>
      <c r="O577" s="87"/>
      <c r="P577" s="122"/>
      <c r="Q577" s="122"/>
      <c r="R577" s="123"/>
    </row>
    <row r="578" spans="1:19" ht="18" customHeight="1" x14ac:dyDescent="0.25">
      <c r="A578" s="28"/>
      <c r="B578" s="165" t="s">
        <v>83</v>
      </c>
      <c r="C578" s="165"/>
      <c r="D578" s="165"/>
      <c r="E578" s="165"/>
      <c r="F578" s="165"/>
      <c r="G578" s="165"/>
      <c r="H578" s="165"/>
      <c r="I578" s="165"/>
      <c r="J578" s="165"/>
      <c r="K578" s="66">
        <f>SUM(K561:K574)</f>
        <v>29</v>
      </c>
      <c r="L578" s="67">
        <f>IF(K569=0,"",K569/B561)</f>
        <v>0.46</v>
      </c>
      <c r="M578" s="67">
        <f>IF(K578=0,"",K578/B561)</f>
        <v>0.57999999999999996</v>
      </c>
      <c r="N578" s="67">
        <f>IF(K569=0,"",M578-L578)</f>
        <v>0.11999999999999994</v>
      </c>
      <c r="O578" s="2"/>
      <c r="P578" s="1"/>
      <c r="Q578" s="25"/>
      <c r="R578" s="2"/>
    </row>
    <row r="579" spans="1:19" ht="12.75" customHeight="1" x14ac:dyDescent="0.2">
      <c r="L579" s="2"/>
      <c r="M579" s="2"/>
      <c r="O579" s="2"/>
    </row>
    <row r="580" spans="1:19" ht="12.75" customHeight="1" x14ac:dyDescent="0.2">
      <c r="L580" s="2"/>
      <c r="M580" s="2"/>
      <c r="O580" s="2"/>
    </row>
    <row r="581" spans="1:19" ht="26.25" customHeight="1" x14ac:dyDescent="0.4">
      <c r="B581" s="166" t="s">
        <v>72</v>
      </c>
      <c r="C581" s="167"/>
      <c r="D581" s="167"/>
      <c r="E581" s="167"/>
      <c r="F581" s="167"/>
      <c r="G581" s="167"/>
      <c r="H581" s="167"/>
      <c r="I581" s="167"/>
      <c r="J581" s="167"/>
      <c r="K581" s="105" t="s">
        <v>84</v>
      </c>
      <c r="L581" s="2"/>
      <c r="M581" s="2"/>
      <c r="N581" s="1"/>
      <c r="O581" s="2"/>
      <c r="P581" s="1"/>
      <c r="Q581" s="1"/>
      <c r="R581" s="1"/>
    </row>
    <row r="582" spans="1:19" ht="20.25" customHeight="1" x14ac:dyDescent="0.2">
      <c r="A582" s="168" t="s">
        <v>9</v>
      </c>
      <c r="B582" s="169" t="s">
        <v>73</v>
      </c>
      <c r="C582" s="170"/>
      <c r="D582" s="170"/>
      <c r="E582" s="170"/>
      <c r="F582" s="170"/>
      <c r="G582" s="170"/>
      <c r="H582" s="170"/>
      <c r="I582" s="170"/>
      <c r="J582" s="171"/>
      <c r="K582" s="172" t="s">
        <v>10</v>
      </c>
      <c r="L582" s="164" t="s">
        <v>2</v>
      </c>
      <c r="M582" s="164" t="s">
        <v>3</v>
      </c>
      <c r="N582" s="174" t="s">
        <v>4</v>
      </c>
      <c r="O582" s="164" t="s">
        <v>5</v>
      </c>
      <c r="P582" s="162" t="s">
        <v>6</v>
      </c>
      <c r="Q582" s="162" t="s">
        <v>7</v>
      </c>
      <c r="R582" s="164" t="s">
        <v>8</v>
      </c>
    </row>
    <row r="583" spans="1:19" ht="15.75" customHeight="1" x14ac:dyDescent="0.25">
      <c r="A583" s="163"/>
      <c r="B583" s="39" t="s">
        <v>74</v>
      </c>
      <c r="C583" s="39" t="s">
        <v>75</v>
      </c>
      <c r="D583" s="39" t="s">
        <v>76</v>
      </c>
      <c r="E583" s="39" t="s">
        <v>77</v>
      </c>
      <c r="F583" s="39" t="s">
        <v>78</v>
      </c>
      <c r="G583" s="39" t="s">
        <v>79</v>
      </c>
      <c r="H583" s="39" t="s">
        <v>80</v>
      </c>
      <c r="I583" s="39" t="s">
        <v>81</v>
      </c>
      <c r="J583" s="39" t="s">
        <v>82</v>
      </c>
      <c r="K583" s="173"/>
      <c r="L583" s="163"/>
      <c r="M583" s="163"/>
      <c r="N583" s="163"/>
      <c r="O583" s="163"/>
      <c r="P583" s="163"/>
      <c r="Q583" s="163"/>
      <c r="R583" s="163"/>
    </row>
    <row r="584" spans="1:19" ht="15.75" customHeight="1" x14ac:dyDescent="0.25">
      <c r="A584" s="39">
        <v>1601</v>
      </c>
      <c r="B584" s="40">
        <v>21</v>
      </c>
      <c r="C584" s="40"/>
      <c r="D584" s="40"/>
      <c r="E584" s="40"/>
      <c r="F584" s="40"/>
      <c r="G584" s="40"/>
      <c r="H584" s="40"/>
      <c r="I584" s="40"/>
      <c r="J584" s="40"/>
      <c r="K584" s="78"/>
      <c r="L584" s="124"/>
      <c r="M584" s="125"/>
      <c r="N584" s="126"/>
      <c r="O584" s="108"/>
      <c r="P584" s="43">
        <f>B584</f>
        <v>21</v>
      </c>
      <c r="Q584" s="109"/>
      <c r="R584" s="108"/>
    </row>
    <row r="585" spans="1:19" ht="15.75" customHeight="1" x14ac:dyDescent="0.25">
      <c r="A585" s="39">
        <v>1602</v>
      </c>
      <c r="B585" s="40"/>
      <c r="C585" s="40">
        <v>20</v>
      </c>
      <c r="D585" s="40"/>
      <c r="E585" s="40"/>
      <c r="F585" s="40"/>
      <c r="G585" s="40"/>
      <c r="H585" s="40"/>
      <c r="I585" s="40"/>
      <c r="J585" s="40"/>
      <c r="K585" s="78"/>
      <c r="L585" s="127"/>
      <c r="M585" s="118"/>
      <c r="N585" s="128"/>
      <c r="O585" s="45">
        <f>IF(C585=0,"",C585/B584)</f>
        <v>0.95238095238095233</v>
      </c>
      <c r="P585" s="46">
        <v>20</v>
      </c>
      <c r="Q585" s="110">
        <f t="shared" ref="Q585:Q592" si="64">IF(P585=0,"",P585/P584)</f>
        <v>0.95238095238095233</v>
      </c>
      <c r="R585" s="110">
        <f t="shared" ref="R585:R592" si="65">IF(P585=0,"",100%-Q585)</f>
        <v>4.7619047619047672E-2</v>
      </c>
    </row>
    <row r="586" spans="1:19" ht="15.75" customHeight="1" x14ac:dyDescent="0.25">
      <c r="A586" s="39">
        <v>1701</v>
      </c>
      <c r="B586" s="40"/>
      <c r="C586" s="40"/>
      <c r="D586" s="40">
        <v>17</v>
      </c>
      <c r="E586" s="40"/>
      <c r="F586" s="40"/>
      <c r="G586" s="40"/>
      <c r="H586" s="40"/>
      <c r="I586" s="40"/>
      <c r="J586" s="40"/>
      <c r="K586" s="78"/>
      <c r="L586" s="127"/>
      <c r="M586" s="118"/>
      <c r="N586" s="128"/>
      <c r="O586" s="45">
        <f>IF(D586=0,"",D586/C585)</f>
        <v>0.85</v>
      </c>
      <c r="P586" s="46">
        <v>17</v>
      </c>
      <c r="Q586" s="110">
        <f t="shared" si="64"/>
        <v>0.85</v>
      </c>
      <c r="R586" s="110">
        <f t="shared" si="65"/>
        <v>0.15000000000000002</v>
      </c>
      <c r="S586" s="8">
        <f>P586/P584</f>
        <v>0.80952380952380953</v>
      </c>
    </row>
    <row r="587" spans="1:19" ht="15.75" customHeight="1" x14ac:dyDescent="0.25">
      <c r="A587" s="39">
        <v>1702</v>
      </c>
      <c r="B587" s="40"/>
      <c r="C587" s="40"/>
      <c r="D587" s="40"/>
      <c r="E587" s="40">
        <v>16</v>
      </c>
      <c r="F587" s="40"/>
      <c r="G587" s="40"/>
      <c r="H587" s="40"/>
      <c r="I587" s="40"/>
      <c r="J587" s="40"/>
      <c r="K587" s="78"/>
      <c r="L587" s="127"/>
      <c r="M587" s="118"/>
      <c r="N587" s="128"/>
      <c r="O587" s="45">
        <f>IF(E587=0,"",E587/D586)</f>
        <v>0.94117647058823528</v>
      </c>
      <c r="P587" s="46">
        <v>16</v>
      </c>
      <c r="Q587" s="110">
        <f t="shared" si="64"/>
        <v>0.94117647058823528</v>
      </c>
      <c r="R587" s="110">
        <f t="shared" si="65"/>
        <v>5.8823529411764719E-2</v>
      </c>
    </row>
    <row r="588" spans="1:19" ht="15.75" customHeight="1" x14ac:dyDescent="0.25">
      <c r="A588" s="39">
        <v>1801</v>
      </c>
      <c r="B588" s="40"/>
      <c r="C588" s="40"/>
      <c r="D588" s="40"/>
      <c r="E588" s="40"/>
      <c r="F588" s="40">
        <v>16</v>
      </c>
      <c r="G588" s="40"/>
      <c r="H588" s="40"/>
      <c r="I588" s="40"/>
      <c r="J588" s="40"/>
      <c r="K588" s="78"/>
      <c r="L588" s="127"/>
      <c r="M588" s="118"/>
      <c r="N588" s="128"/>
      <c r="O588" s="45">
        <f>IF(F588=0,"",F588/E587)</f>
        <v>1</v>
      </c>
      <c r="P588" s="46">
        <v>16</v>
      </c>
      <c r="Q588" s="110">
        <f t="shared" si="64"/>
        <v>1</v>
      </c>
      <c r="R588" s="110">
        <f t="shared" si="65"/>
        <v>0</v>
      </c>
    </row>
    <row r="589" spans="1:19" ht="15.75" customHeight="1" x14ac:dyDescent="0.25">
      <c r="A589" s="39">
        <v>1802</v>
      </c>
      <c r="B589" s="40"/>
      <c r="C589" s="40"/>
      <c r="D589" s="40"/>
      <c r="E589" s="40"/>
      <c r="F589" s="40"/>
      <c r="G589" s="40">
        <v>16</v>
      </c>
      <c r="H589" s="40"/>
      <c r="I589" s="40"/>
      <c r="J589" s="40"/>
      <c r="K589" s="78"/>
      <c r="L589" s="127"/>
      <c r="M589" s="118"/>
      <c r="N589" s="128"/>
      <c r="O589" s="45">
        <f>IF(G589=0,"",G589/F588)</f>
        <v>1</v>
      </c>
      <c r="P589" s="46">
        <v>16</v>
      </c>
      <c r="Q589" s="110">
        <f t="shared" si="64"/>
        <v>1</v>
      </c>
      <c r="R589" s="110">
        <f t="shared" si="65"/>
        <v>0</v>
      </c>
    </row>
    <row r="590" spans="1:19" ht="15.75" customHeight="1" x14ac:dyDescent="0.25">
      <c r="A590" s="39">
        <v>1901</v>
      </c>
      <c r="B590" s="40"/>
      <c r="C590" s="40"/>
      <c r="D590" s="40"/>
      <c r="E590" s="40"/>
      <c r="F590" s="40"/>
      <c r="G590" s="40"/>
      <c r="H590" s="40">
        <v>16</v>
      </c>
      <c r="I590" s="40"/>
      <c r="J590" s="40"/>
      <c r="K590" s="78"/>
      <c r="L590" s="127"/>
      <c r="M590" s="118"/>
      <c r="N590" s="128"/>
      <c r="O590" s="45">
        <f>IF(H590=0,"",H590/G589)</f>
        <v>1</v>
      </c>
      <c r="P590" s="46">
        <v>16</v>
      </c>
      <c r="Q590" s="110">
        <f t="shared" si="64"/>
        <v>1</v>
      </c>
      <c r="R590" s="110">
        <f t="shared" si="65"/>
        <v>0</v>
      </c>
    </row>
    <row r="591" spans="1:19" ht="15.75" customHeight="1" x14ac:dyDescent="0.25">
      <c r="A591" s="39">
        <v>1902</v>
      </c>
      <c r="B591" s="40"/>
      <c r="C591" s="40"/>
      <c r="D591" s="40"/>
      <c r="E591" s="40"/>
      <c r="F591" s="40"/>
      <c r="G591" s="40"/>
      <c r="H591" s="40"/>
      <c r="I591" s="40">
        <v>16</v>
      </c>
      <c r="J591" s="40"/>
      <c r="K591" s="78"/>
      <c r="L591" s="127"/>
      <c r="M591" s="118"/>
      <c r="N591" s="128"/>
      <c r="O591" s="45">
        <f>IF(I591=0,"",I591/H590)</f>
        <v>1</v>
      </c>
      <c r="P591" s="46">
        <v>16</v>
      </c>
      <c r="Q591" s="110">
        <f t="shared" si="64"/>
        <v>1</v>
      </c>
      <c r="R591" s="110">
        <f t="shared" si="65"/>
        <v>0</v>
      </c>
    </row>
    <row r="592" spans="1:19" ht="15.75" customHeight="1" x14ac:dyDescent="0.25">
      <c r="A592" s="39">
        <v>2001</v>
      </c>
      <c r="B592" s="40"/>
      <c r="C592" s="40"/>
      <c r="D592" s="40"/>
      <c r="E592" s="40"/>
      <c r="F592" s="40"/>
      <c r="G592" s="40"/>
      <c r="H592" s="40"/>
      <c r="I592" s="40"/>
      <c r="J592" s="40">
        <v>16</v>
      </c>
      <c r="K592" s="78">
        <v>16</v>
      </c>
      <c r="L592" s="127"/>
      <c r="M592" s="118"/>
      <c r="N592" s="128"/>
      <c r="O592" s="48">
        <f>IF(J592=0,"",J592/I591)</f>
        <v>1</v>
      </c>
      <c r="P592" s="46">
        <v>16</v>
      </c>
      <c r="Q592" s="48">
        <f t="shared" si="64"/>
        <v>1</v>
      </c>
      <c r="R592" s="48">
        <f t="shared" si="65"/>
        <v>0</v>
      </c>
    </row>
    <row r="593" spans="1:19" ht="15.75" customHeight="1" x14ac:dyDescent="0.25">
      <c r="A593" s="39">
        <v>2002</v>
      </c>
      <c r="B593" s="40"/>
      <c r="C593" s="40"/>
      <c r="D593" s="40"/>
      <c r="E593" s="40"/>
      <c r="F593" s="40"/>
      <c r="G593" s="40"/>
      <c r="H593" s="40"/>
      <c r="I593" s="40"/>
      <c r="J593" s="40"/>
      <c r="K593" s="78"/>
      <c r="L593" s="127"/>
      <c r="M593" s="118"/>
      <c r="N593" s="119"/>
      <c r="O593" s="100"/>
      <c r="P593" s="46"/>
      <c r="Q593" s="100"/>
      <c r="R593" s="140"/>
    </row>
    <row r="594" spans="1:19" ht="15.75" customHeight="1" x14ac:dyDescent="0.25">
      <c r="A594" s="39">
        <v>2101</v>
      </c>
      <c r="B594" s="40"/>
      <c r="C594" s="40"/>
      <c r="D594" s="40"/>
      <c r="E594" s="40"/>
      <c r="F594" s="40"/>
      <c r="G594" s="40"/>
      <c r="H594" s="40"/>
      <c r="I594" s="40"/>
      <c r="J594" s="40"/>
      <c r="K594" s="78"/>
      <c r="L594" s="127"/>
      <c r="M594" s="118"/>
      <c r="N594" s="119"/>
      <c r="O594" s="121"/>
      <c r="P594" s="74"/>
      <c r="Q594" s="134"/>
      <c r="R594" s="121"/>
    </row>
    <row r="595" spans="1:19" ht="15.75" customHeight="1" x14ac:dyDescent="0.25">
      <c r="A595" s="39">
        <v>2102</v>
      </c>
      <c r="B595" s="40"/>
      <c r="C595" s="40"/>
      <c r="D595" s="40"/>
      <c r="E595" s="40"/>
      <c r="F595" s="40"/>
      <c r="G595" s="40"/>
      <c r="H595" s="40"/>
      <c r="I595" s="40"/>
      <c r="J595" s="40"/>
      <c r="K595" s="78"/>
      <c r="L595" s="127"/>
      <c r="M595" s="118"/>
      <c r="N595" s="119"/>
      <c r="O595" s="121"/>
      <c r="P595" s="74"/>
      <c r="Q595" s="134"/>
      <c r="R595" s="121"/>
    </row>
    <row r="596" spans="1:19" ht="15.75" customHeight="1" x14ac:dyDescent="0.25">
      <c r="A596" s="39">
        <v>2201</v>
      </c>
      <c r="B596" s="40"/>
      <c r="C596" s="40"/>
      <c r="D596" s="40"/>
      <c r="E596" s="40"/>
      <c r="F596" s="40"/>
      <c r="G596" s="40"/>
      <c r="H596" s="40"/>
      <c r="I596" s="40"/>
      <c r="J596" s="40"/>
      <c r="K596" s="78"/>
      <c r="L596" s="127"/>
      <c r="M596" s="118"/>
      <c r="N596" s="119"/>
      <c r="O596" s="121"/>
      <c r="P596" s="74"/>
      <c r="Q596" s="134"/>
      <c r="R596" s="121"/>
    </row>
    <row r="597" spans="1:19" ht="15.75" customHeight="1" x14ac:dyDescent="0.25">
      <c r="A597" s="39">
        <v>2202</v>
      </c>
      <c r="B597" s="40"/>
      <c r="C597" s="40"/>
      <c r="D597" s="40"/>
      <c r="E597" s="40"/>
      <c r="F597" s="40"/>
      <c r="G597" s="40"/>
      <c r="H597" s="40"/>
      <c r="I597" s="40"/>
      <c r="J597" s="40"/>
      <c r="K597" s="78"/>
      <c r="L597" s="127"/>
      <c r="M597" s="118"/>
      <c r="N597" s="119"/>
      <c r="O597" s="118"/>
      <c r="P597" s="119"/>
      <c r="Q597" s="120"/>
      <c r="R597" s="121"/>
    </row>
    <row r="598" spans="1:19" ht="15.75" customHeight="1" x14ac:dyDescent="0.25">
      <c r="A598" s="39">
        <v>2301</v>
      </c>
      <c r="B598" s="40"/>
      <c r="C598" s="40"/>
      <c r="D598" s="40"/>
      <c r="E598" s="40"/>
      <c r="F598" s="40"/>
      <c r="G598" s="40"/>
      <c r="H598" s="40"/>
      <c r="I598" s="40"/>
      <c r="J598" s="40"/>
      <c r="K598" s="78"/>
      <c r="L598" s="127"/>
      <c r="M598" s="118"/>
      <c r="N598" s="119"/>
      <c r="O598" s="111" t="s">
        <v>58</v>
      </c>
      <c r="P598" s="112">
        <v>12</v>
      </c>
      <c r="Q598" s="113">
        <f>IF(SUM(K586:K598)=0,"",SUM(K586:K598))</f>
        <v>16</v>
      </c>
      <c r="R598" s="114" t="s">
        <v>10</v>
      </c>
    </row>
    <row r="599" spans="1:19" ht="15.75" customHeight="1" x14ac:dyDescent="0.25">
      <c r="A599" s="39">
        <v>2302</v>
      </c>
      <c r="B599" s="40"/>
      <c r="C599" s="40"/>
      <c r="D599" s="40"/>
      <c r="E599" s="40"/>
      <c r="F599" s="40"/>
      <c r="G599" s="40"/>
      <c r="H599" s="40"/>
      <c r="I599" s="40"/>
      <c r="J599" s="40"/>
      <c r="K599" s="78"/>
      <c r="L599" s="127"/>
      <c r="M599" s="118"/>
      <c r="N599" s="119"/>
      <c r="O599" s="115" t="s">
        <v>60</v>
      </c>
      <c r="P599" s="59">
        <f>IF(P598/B584=0,"",P598/B584)</f>
        <v>0.5714285714285714</v>
      </c>
      <c r="Q599" s="116">
        <f>IF(P598/Q598=0,"",P598/Q598)</f>
        <v>0.75</v>
      </c>
      <c r="R599" s="117" t="s">
        <v>61</v>
      </c>
    </row>
    <row r="600" spans="1:19" ht="15.75" customHeight="1" x14ac:dyDescent="0.25">
      <c r="A600" s="39">
        <v>2401</v>
      </c>
      <c r="B600" s="40"/>
      <c r="C600" s="40"/>
      <c r="D600" s="40"/>
      <c r="E600" s="40"/>
      <c r="F600" s="40"/>
      <c r="G600" s="40"/>
      <c r="H600" s="40"/>
      <c r="I600" s="40"/>
      <c r="J600" s="40"/>
      <c r="K600" s="78"/>
      <c r="L600" s="130"/>
      <c r="M600" s="131"/>
      <c r="N600" s="132"/>
      <c r="O600" s="87"/>
      <c r="P600" s="122"/>
      <c r="Q600" s="122"/>
      <c r="R600" s="123"/>
    </row>
    <row r="601" spans="1:19" ht="18" customHeight="1" x14ac:dyDescent="0.25">
      <c r="A601" s="28"/>
      <c r="B601" s="165" t="s">
        <v>83</v>
      </c>
      <c r="C601" s="165"/>
      <c r="D601" s="165"/>
      <c r="E601" s="165"/>
      <c r="F601" s="165"/>
      <c r="G601" s="165"/>
      <c r="H601" s="165"/>
      <c r="I601" s="165"/>
      <c r="J601" s="165"/>
      <c r="K601" s="66">
        <f>SUM(K584:K597)</f>
        <v>16</v>
      </c>
      <c r="L601" s="67">
        <f>IF(K592=0,"",K592/B584)</f>
        <v>0.76190476190476186</v>
      </c>
      <c r="M601" s="67">
        <f>IF(K601=0,"",K601/B584)</f>
        <v>0.76190476190476186</v>
      </c>
      <c r="N601" s="67">
        <f>IF(K592=0,"",M601-L601)</f>
        <v>0</v>
      </c>
      <c r="O601" s="2"/>
      <c r="P601" s="1"/>
      <c r="Q601" s="25"/>
      <c r="R601" s="2"/>
    </row>
    <row r="602" spans="1:19" ht="12.75" customHeight="1" x14ac:dyDescent="0.2">
      <c r="L602" s="2"/>
      <c r="M602" s="2"/>
      <c r="O602" s="2"/>
    </row>
    <row r="603" spans="1:19" ht="12.75" customHeight="1" x14ac:dyDescent="0.2">
      <c r="L603" s="2"/>
      <c r="M603" s="2"/>
      <c r="O603" s="2"/>
    </row>
    <row r="604" spans="1:19" ht="26.25" customHeight="1" x14ac:dyDescent="0.4">
      <c r="B604" s="166" t="s">
        <v>72</v>
      </c>
      <c r="C604" s="167"/>
      <c r="D604" s="167"/>
      <c r="E604" s="167"/>
      <c r="F604" s="167"/>
      <c r="G604" s="167"/>
      <c r="H604" s="167"/>
      <c r="I604" s="167"/>
      <c r="J604" s="167"/>
      <c r="K604" s="105" t="s">
        <v>85</v>
      </c>
      <c r="L604" s="1"/>
      <c r="M604" s="2"/>
      <c r="N604" s="2"/>
      <c r="O604" s="1"/>
      <c r="P604" s="2"/>
      <c r="Q604" s="1"/>
      <c r="R604" s="1"/>
      <c r="S604" s="1"/>
    </row>
    <row r="605" spans="1:19" ht="20.25" customHeight="1" x14ac:dyDescent="0.2">
      <c r="A605" s="168" t="s">
        <v>9</v>
      </c>
      <c r="B605" s="169" t="s">
        <v>73</v>
      </c>
      <c r="C605" s="170"/>
      <c r="D605" s="170"/>
      <c r="E605" s="170"/>
      <c r="F605" s="170"/>
      <c r="G605" s="170"/>
      <c r="H605" s="170"/>
      <c r="I605" s="170"/>
      <c r="J605" s="171"/>
      <c r="K605" s="172" t="s">
        <v>10</v>
      </c>
      <c r="L605" s="164" t="s">
        <v>2</v>
      </c>
      <c r="M605" s="164" t="s">
        <v>3</v>
      </c>
      <c r="N605" s="174" t="s">
        <v>4</v>
      </c>
      <c r="O605" s="164" t="s">
        <v>5</v>
      </c>
      <c r="P605" s="162" t="s">
        <v>6</v>
      </c>
      <c r="Q605" s="162" t="s">
        <v>7</v>
      </c>
      <c r="R605" s="164" t="s">
        <v>8</v>
      </c>
    </row>
    <row r="606" spans="1:19" ht="15.75" customHeight="1" x14ac:dyDescent="0.25">
      <c r="A606" s="163"/>
      <c r="B606" s="39" t="s">
        <v>74</v>
      </c>
      <c r="C606" s="39" t="s">
        <v>75</v>
      </c>
      <c r="D606" s="39" t="s">
        <v>76</v>
      </c>
      <c r="E606" s="39" t="s">
        <v>77</v>
      </c>
      <c r="F606" s="39" t="s">
        <v>78</v>
      </c>
      <c r="G606" s="39" t="s">
        <v>79</v>
      </c>
      <c r="H606" s="39" t="s">
        <v>80</v>
      </c>
      <c r="I606" s="39" t="s">
        <v>81</v>
      </c>
      <c r="J606" s="39" t="s">
        <v>82</v>
      </c>
      <c r="K606" s="173"/>
      <c r="L606" s="163"/>
      <c r="M606" s="163"/>
      <c r="N606" s="163"/>
      <c r="O606" s="163"/>
      <c r="P606" s="163"/>
      <c r="Q606" s="163"/>
      <c r="R606" s="163"/>
    </row>
    <row r="607" spans="1:19" ht="15.75" customHeight="1" x14ac:dyDescent="0.25">
      <c r="A607" s="39">
        <v>1602</v>
      </c>
      <c r="B607" s="40">
        <v>60</v>
      </c>
      <c r="C607" s="40"/>
      <c r="D607" s="40"/>
      <c r="E607" s="40"/>
      <c r="F607" s="40"/>
      <c r="G607" s="40"/>
      <c r="H607" s="40"/>
      <c r="I607" s="40"/>
      <c r="J607" s="40"/>
      <c r="K607" s="78"/>
      <c r="L607" s="124"/>
      <c r="M607" s="125"/>
      <c r="N607" s="126"/>
      <c r="O607" s="108"/>
      <c r="P607" s="43">
        <f>B607</f>
        <v>60</v>
      </c>
      <c r="Q607" s="109"/>
      <c r="R607" s="108"/>
    </row>
    <row r="608" spans="1:19" ht="15.75" customHeight="1" x14ac:dyDescent="0.25">
      <c r="A608" s="39">
        <v>1701</v>
      </c>
      <c r="B608" s="40"/>
      <c r="C608" s="40">
        <v>54</v>
      </c>
      <c r="D608" s="40"/>
      <c r="E608" s="40"/>
      <c r="F608" s="40"/>
      <c r="G608" s="40"/>
      <c r="H608" s="40"/>
      <c r="I608" s="40"/>
      <c r="J608" s="40"/>
      <c r="K608" s="78"/>
      <c r="L608" s="127"/>
      <c r="M608" s="118"/>
      <c r="N608" s="128"/>
      <c r="O608" s="45">
        <f>IF(C608=0,"",C608/B607)</f>
        <v>0.9</v>
      </c>
      <c r="P608" s="46">
        <v>54</v>
      </c>
      <c r="Q608" s="110">
        <f t="shared" ref="Q608:Q615" si="66">IF(P608=0,"",P608/P607)</f>
        <v>0.9</v>
      </c>
      <c r="R608" s="110">
        <f t="shared" ref="R608:R615" si="67">IF(P608=0,"",100%-Q608)</f>
        <v>9.9999999999999978E-2</v>
      </c>
    </row>
    <row r="609" spans="1:20" ht="15.75" customHeight="1" x14ac:dyDescent="0.25">
      <c r="A609" s="39">
        <v>1702</v>
      </c>
      <c r="B609" s="40"/>
      <c r="C609" s="40"/>
      <c r="D609" s="40">
        <v>50</v>
      </c>
      <c r="E609" s="40"/>
      <c r="F609" s="40"/>
      <c r="G609" s="40"/>
      <c r="H609" s="40"/>
      <c r="I609" s="40"/>
      <c r="J609" s="40"/>
      <c r="K609" s="78"/>
      <c r="L609" s="127"/>
      <c r="M609" s="118"/>
      <c r="N609" s="128"/>
      <c r="O609" s="45">
        <f>IF(D609=0,"",D609/C608)</f>
        <v>0.92592592592592593</v>
      </c>
      <c r="P609" s="46">
        <v>50</v>
      </c>
      <c r="Q609" s="110">
        <f t="shared" si="66"/>
        <v>0.92592592592592593</v>
      </c>
      <c r="R609" s="110">
        <f t="shared" si="67"/>
        <v>7.407407407407407E-2</v>
      </c>
      <c r="T609" s="69">
        <f>P609/P607</f>
        <v>0.83333333333333337</v>
      </c>
    </row>
    <row r="610" spans="1:20" ht="15.75" customHeight="1" x14ac:dyDescent="0.25">
      <c r="A610" s="39">
        <v>1801</v>
      </c>
      <c r="B610" s="40"/>
      <c r="C610" s="40"/>
      <c r="D610" s="40"/>
      <c r="E610" s="40">
        <v>43</v>
      </c>
      <c r="F610" s="40"/>
      <c r="G610" s="40"/>
      <c r="H610" s="40"/>
      <c r="I610" s="40"/>
      <c r="J610" s="40"/>
      <c r="K610" s="78"/>
      <c r="L610" s="127"/>
      <c r="M610" s="118"/>
      <c r="N610" s="128"/>
      <c r="O610" s="45">
        <f>IF(E610=0,"",E610/D609)</f>
        <v>0.86</v>
      </c>
      <c r="P610" s="46">
        <v>47</v>
      </c>
      <c r="Q610" s="110">
        <f t="shared" si="66"/>
        <v>0.94</v>
      </c>
      <c r="R610" s="110">
        <f t="shared" si="67"/>
        <v>6.0000000000000053E-2</v>
      </c>
    </row>
    <row r="611" spans="1:20" ht="15.75" customHeight="1" x14ac:dyDescent="0.25">
      <c r="A611" s="39">
        <v>1802</v>
      </c>
      <c r="B611" s="40"/>
      <c r="C611" s="40"/>
      <c r="D611" s="40"/>
      <c r="E611" s="40"/>
      <c r="F611" s="40">
        <v>42</v>
      </c>
      <c r="G611" s="40"/>
      <c r="H611" s="40"/>
      <c r="I611" s="40"/>
      <c r="J611" s="40"/>
      <c r="K611" s="78"/>
      <c r="L611" s="127"/>
      <c r="M611" s="118"/>
      <c r="N611" s="128"/>
      <c r="O611" s="45">
        <f>IF(F611=0,"",F611/E610)</f>
        <v>0.97674418604651159</v>
      </c>
      <c r="P611" s="46">
        <v>45</v>
      </c>
      <c r="Q611" s="110">
        <f t="shared" si="66"/>
        <v>0.95744680851063835</v>
      </c>
      <c r="R611" s="110">
        <f t="shared" si="67"/>
        <v>4.2553191489361653E-2</v>
      </c>
    </row>
    <row r="612" spans="1:20" ht="15.75" customHeight="1" x14ac:dyDescent="0.25">
      <c r="A612" s="39">
        <v>1901</v>
      </c>
      <c r="B612" s="40"/>
      <c r="C612" s="40"/>
      <c r="D612" s="40"/>
      <c r="E612" s="40"/>
      <c r="F612" s="40"/>
      <c r="G612" s="40">
        <v>42</v>
      </c>
      <c r="H612" s="40"/>
      <c r="I612" s="40"/>
      <c r="J612" s="40"/>
      <c r="K612" s="78"/>
      <c r="L612" s="127"/>
      <c r="M612" s="118"/>
      <c r="N612" s="128"/>
      <c r="O612" s="45">
        <f>IF(G612=0,"",G612/F611)</f>
        <v>1</v>
      </c>
      <c r="P612" s="46">
        <v>45</v>
      </c>
      <c r="Q612" s="110">
        <f t="shared" si="66"/>
        <v>1</v>
      </c>
      <c r="R612" s="110">
        <f t="shared" si="67"/>
        <v>0</v>
      </c>
    </row>
    <row r="613" spans="1:20" ht="15.75" customHeight="1" x14ac:dyDescent="0.25">
      <c r="A613" s="39">
        <v>1902</v>
      </c>
      <c r="B613" s="40"/>
      <c r="C613" s="40"/>
      <c r="D613" s="40"/>
      <c r="E613" s="40"/>
      <c r="F613" s="40"/>
      <c r="G613" s="40"/>
      <c r="H613" s="40">
        <v>42</v>
      </c>
      <c r="I613" s="40"/>
      <c r="J613" s="40"/>
      <c r="K613" s="78"/>
      <c r="L613" s="127"/>
      <c r="M613" s="118"/>
      <c r="N613" s="128"/>
      <c r="O613" s="45">
        <f>IF(H613=0,"",H613/G612)</f>
        <v>1</v>
      </c>
      <c r="P613" s="46">
        <v>45</v>
      </c>
      <c r="Q613" s="110">
        <f t="shared" si="66"/>
        <v>1</v>
      </c>
      <c r="R613" s="110">
        <f t="shared" si="67"/>
        <v>0</v>
      </c>
    </row>
    <row r="614" spans="1:20" ht="15.75" customHeight="1" x14ac:dyDescent="0.25">
      <c r="A614" s="39">
        <v>2001</v>
      </c>
      <c r="B614" s="40"/>
      <c r="C614" s="40"/>
      <c r="D614" s="40"/>
      <c r="E614" s="40"/>
      <c r="F614" s="40"/>
      <c r="G614" s="40"/>
      <c r="H614" s="40"/>
      <c r="I614" s="40">
        <v>42</v>
      </c>
      <c r="J614" s="40"/>
      <c r="K614" s="78"/>
      <c r="L614" s="127"/>
      <c r="M614" s="118"/>
      <c r="N614" s="128"/>
      <c r="O614" s="45">
        <f>IF(I614=0,"",I614/H613)</f>
        <v>1</v>
      </c>
      <c r="P614" s="46">
        <v>45</v>
      </c>
      <c r="Q614" s="110">
        <f t="shared" si="66"/>
        <v>1</v>
      </c>
      <c r="R614" s="110">
        <f t="shared" si="67"/>
        <v>0</v>
      </c>
    </row>
    <row r="615" spans="1:20" ht="15.75" customHeight="1" x14ac:dyDescent="0.25">
      <c r="A615" s="39">
        <v>2002</v>
      </c>
      <c r="B615" s="40"/>
      <c r="C615" s="40"/>
      <c r="D615" s="40"/>
      <c r="E615" s="40"/>
      <c r="F615" s="40"/>
      <c r="G615" s="40"/>
      <c r="H615" s="40"/>
      <c r="I615" s="40"/>
      <c r="J615" s="40">
        <v>42</v>
      </c>
      <c r="K615" s="78">
        <v>31</v>
      </c>
      <c r="L615" s="127"/>
      <c r="M615" s="118"/>
      <c r="N615" s="128"/>
      <c r="O615" s="48">
        <f>IF(J615=0,"",J615/I614)</f>
        <v>1</v>
      </c>
      <c r="P615" s="46">
        <v>45</v>
      </c>
      <c r="Q615" s="48">
        <f t="shared" si="66"/>
        <v>1</v>
      </c>
      <c r="R615" s="48">
        <f t="shared" si="67"/>
        <v>0</v>
      </c>
    </row>
    <row r="616" spans="1:20" ht="15.75" customHeight="1" x14ac:dyDescent="0.25">
      <c r="A616" s="39">
        <v>2101</v>
      </c>
      <c r="B616" s="40"/>
      <c r="C616" s="40"/>
      <c r="D616" s="40"/>
      <c r="E616" s="40"/>
      <c r="F616" s="40"/>
      <c r="G616" s="40"/>
      <c r="H616" s="40"/>
      <c r="I616" s="40"/>
      <c r="J616" s="40">
        <v>9</v>
      </c>
      <c r="K616" s="78">
        <v>7</v>
      </c>
      <c r="L616" s="127"/>
      <c r="M616" s="118"/>
      <c r="N616" s="119"/>
      <c r="O616" s="118"/>
      <c r="P616" s="46">
        <v>13</v>
      </c>
      <c r="Q616" s="118"/>
      <c r="R616" s="133"/>
    </row>
    <row r="617" spans="1:20" ht="15.75" customHeight="1" x14ac:dyDescent="0.25">
      <c r="A617" s="39">
        <v>2102</v>
      </c>
      <c r="B617" s="40"/>
      <c r="C617" s="40"/>
      <c r="D617" s="40"/>
      <c r="E617" s="40"/>
      <c r="F617" s="40"/>
      <c r="G617" s="40"/>
      <c r="H617" s="40"/>
      <c r="I617" s="40"/>
      <c r="J617" s="40">
        <v>3</v>
      </c>
      <c r="K617" s="78">
        <v>3</v>
      </c>
      <c r="L617" s="127"/>
      <c r="M617" s="118"/>
      <c r="N617" s="119"/>
      <c r="O617" s="121"/>
      <c r="P617" s="74">
        <v>5</v>
      </c>
      <c r="Q617" s="134"/>
      <c r="R617" s="121"/>
    </row>
    <row r="618" spans="1:20" ht="15.75" customHeight="1" x14ac:dyDescent="0.25">
      <c r="A618" s="39">
        <v>2201</v>
      </c>
      <c r="B618" s="40"/>
      <c r="C618" s="40"/>
      <c r="D618" s="40"/>
      <c r="E618" s="40"/>
      <c r="F618" s="40"/>
      <c r="G618" s="40"/>
      <c r="H618" s="40"/>
      <c r="I618" s="40"/>
      <c r="J618" s="40">
        <v>1</v>
      </c>
      <c r="K618" s="78">
        <v>1</v>
      </c>
      <c r="L618" s="127"/>
      <c r="M618" s="118"/>
      <c r="N618" s="119"/>
      <c r="O618" s="121"/>
      <c r="P618" s="74">
        <v>1</v>
      </c>
      <c r="Q618" s="134"/>
      <c r="R618" s="121"/>
    </row>
    <row r="619" spans="1:20" ht="15.75" customHeight="1" x14ac:dyDescent="0.25">
      <c r="A619" s="39">
        <v>2202</v>
      </c>
      <c r="B619" s="40"/>
      <c r="C619" s="40"/>
      <c r="D619" s="40"/>
      <c r="E619" s="40"/>
      <c r="F619" s="40"/>
      <c r="G619" s="40"/>
      <c r="H619" s="40"/>
      <c r="I619" s="40"/>
      <c r="J619" s="40"/>
      <c r="K619" s="78"/>
      <c r="L619" s="127"/>
      <c r="M619" s="118"/>
      <c r="N619" s="119"/>
      <c r="O619" s="121"/>
      <c r="P619" s="74"/>
      <c r="Q619" s="134"/>
      <c r="R619" s="121"/>
    </row>
    <row r="620" spans="1:20" ht="15.75" customHeight="1" x14ac:dyDescent="0.25">
      <c r="A620" s="39">
        <v>2301</v>
      </c>
      <c r="B620" s="40"/>
      <c r="C620" s="40"/>
      <c r="D620" s="40"/>
      <c r="E620" s="40"/>
      <c r="F620" s="40"/>
      <c r="G620" s="40"/>
      <c r="H620" s="40"/>
      <c r="I620" s="40"/>
      <c r="J620" s="40"/>
      <c r="K620" s="78"/>
      <c r="L620" s="127"/>
      <c r="M620" s="118"/>
      <c r="N620" s="119"/>
      <c r="O620" s="118"/>
      <c r="P620" s="119"/>
      <c r="Q620" s="120"/>
      <c r="R620" s="121"/>
    </row>
    <row r="621" spans="1:20" ht="15.75" customHeight="1" x14ac:dyDescent="0.25">
      <c r="A621" s="39">
        <v>2302</v>
      </c>
      <c r="B621" s="40"/>
      <c r="C621" s="40"/>
      <c r="D621" s="40"/>
      <c r="E621" s="40"/>
      <c r="F621" s="40"/>
      <c r="G621" s="40"/>
      <c r="H621" s="40"/>
      <c r="I621" s="40"/>
      <c r="J621" s="40"/>
      <c r="K621" s="78"/>
      <c r="L621" s="127"/>
      <c r="M621" s="118"/>
      <c r="N621" s="119"/>
      <c r="O621" s="111" t="s">
        <v>58</v>
      </c>
      <c r="P621" s="112">
        <v>34</v>
      </c>
      <c r="Q621" s="113">
        <f>IF(SUM(K609:K621)=0,"",SUM(K609:K621))</f>
        <v>42</v>
      </c>
      <c r="R621" s="114" t="s">
        <v>10</v>
      </c>
    </row>
    <row r="622" spans="1:20" ht="15.75" customHeight="1" x14ac:dyDescent="0.25">
      <c r="A622" s="39">
        <v>2401</v>
      </c>
      <c r="B622" s="40"/>
      <c r="C622" s="40"/>
      <c r="D622" s="40"/>
      <c r="E622" s="40"/>
      <c r="F622" s="40"/>
      <c r="G622" s="40"/>
      <c r="H622" s="40"/>
      <c r="I622" s="40"/>
      <c r="J622" s="40"/>
      <c r="K622" s="78"/>
      <c r="L622" s="127"/>
      <c r="M622" s="118"/>
      <c r="N622" s="119"/>
      <c r="O622" s="115" t="s">
        <v>60</v>
      </c>
      <c r="P622" s="59">
        <f>IF(P621/B607=0,"",P621/B607)</f>
        <v>0.56666666666666665</v>
      </c>
      <c r="Q622" s="116">
        <f>IF(P621/Q621=0,"",P621/Q621)</f>
        <v>0.80952380952380953</v>
      </c>
      <c r="R622" s="117" t="s">
        <v>61</v>
      </c>
    </row>
    <row r="623" spans="1:20" ht="15.75" customHeight="1" x14ac:dyDescent="0.25">
      <c r="A623" s="39">
        <v>2402</v>
      </c>
      <c r="B623" s="40"/>
      <c r="C623" s="40"/>
      <c r="D623" s="40"/>
      <c r="E623" s="40"/>
      <c r="F623" s="40"/>
      <c r="G623" s="40"/>
      <c r="H623" s="40"/>
      <c r="I623" s="40"/>
      <c r="J623" s="40"/>
      <c r="K623" s="78"/>
      <c r="L623" s="130"/>
      <c r="M623" s="131"/>
      <c r="N623" s="132"/>
      <c r="O623" s="87"/>
      <c r="P623" s="122"/>
      <c r="Q623" s="122"/>
      <c r="R623" s="123"/>
    </row>
    <row r="624" spans="1:20" ht="18" customHeight="1" x14ac:dyDescent="0.25">
      <c r="A624" s="28"/>
      <c r="B624" s="165" t="s">
        <v>83</v>
      </c>
      <c r="C624" s="165"/>
      <c r="D624" s="165"/>
      <c r="E624" s="165"/>
      <c r="F624" s="165"/>
      <c r="G624" s="165"/>
      <c r="H624" s="165"/>
      <c r="I624" s="165"/>
      <c r="J624" s="165"/>
      <c r="K624" s="66">
        <f>SUM(K615:K620)</f>
        <v>42</v>
      </c>
      <c r="L624" s="67">
        <f>IF(K615=0,"",K615/B607)</f>
        <v>0.51666666666666672</v>
      </c>
      <c r="M624" s="67">
        <f>IF(K624=0,"",K624/B607)</f>
        <v>0.7</v>
      </c>
      <c r="N624" s="67">
        <f>IF(K616=0,"",M624-L624)</f>
        <v>0.18333333333333324</v>
      </c>
      <c r="O624" s="2"/>
      <c r="P624" s="1"/>
      <c r="Q624" s="25"/>
      <c r="R624" s="2"/>
    </row>
    <row r="625" spans="1:20" ht="12.75" customHeight="1" x14ac:dyDescent="0.2">
      <c r="L625" s="2"/>
      <c r="M625" s="2"/>
      <c r="O625" s="2"/>
    </row>
    <row r="626" spans="1:20" ht="12.75" customHeight="1" x14ac:dyDescent="0.2">
      <c r="L626" s="2"/>
      <c r="M626" s="2"/>
      <c r="O626" s="2"/>
    </row>
    <row r="627" spans="1:20" ht="26.25" customHeight="1" x14ac:dyDescent="0.4">
      <c r="B627" s="166" t="s">
        <v>72</v>
      </c>
      <c r="C627" s="167"/>
      <c r="D627" s="167"/>
      <c r="E627" s="167"/>
      <c r="F627" s="167"/>
      <c r="G627" s="167"/>
      <c r="H627" s="167"/>
      <c r="I627" s="167"/>
      <c r="J627" s="167"/>
      <c r="K627" s="105" t="s">
        <v>86</v>
      </c>
      <c r="L627" s="1"/>
      <c r="M627" s="2"/>
      <c r="N627" s="2"/>
      <c r="O627" s="1"/>
      <c r="P627" s="2"/>
      <c r="Q627" s="1"/>
      <c r="R627" s="1"/>
      <c r="S627" s="1"/>
    </row>
    <row r="628" spans="1:20" ht="20.25" customHeight="1" x14ac:dyDescent="0.2">
      <c r="A628" s="168" t="s">
        <v>9</v>
      </c>
      <c r="B628" s="169" t="s">
        <v>73</v>
      </c>
      <c r="C628" s="170"/>
      <c r="D628" s="170"/>
      <c r="E628" s="170"/>
      <c r="F628" s="170"/>
      <c r="G628" s="170"/>
      <c r="H628" s="170"/>
      <c r="I628" s="170"/>
      <c r="J628" s="171"/>
      <c r="K628" s="172" t="s">
        <v>10</v>
      </c>
      <c r="L628" s="164" t="s">
        <v>2</v>
      </c>
      <c r="M628" s="164" t="s">
        <v>3</v>
      </c>
      <c r="N628" s="174" t="s">
        <v>4</v>
      </c>
      <c r="O628" s="164" t="s">
        <v>5</v>
      </c>
      <c r="P628" s="162" t="s">
        <v>6</v>
      </c>
      <c r="Q628" s="162" t="s">
        <v>7</v>
      </c>
      <c r="R628" s="164" t="s">
        <v>8</v>
      </c>
    </row>
    <row r="629" spans="1:20" ht="15.75" customHeight="1" x14ac:dyDescent="0.25">
      <c r="A629" s="163"/>
      <c r="B629" s="39" t="s">
        <v>74</v>
      </c>
      <c r="C629" s="39" t="s">
        <v>75</v>
      </c>
      <c r="D629" s="39" t="s">
        <v>76</v>
      </c>
      <c r="E629" s="39" t="s">
        <v>77</v>
      </c>
      <c r="F629" s="39" t="s">
        <v>78</v>
      </c>
      <c r="G629" s="39" t="s">
        <v>79</v>
      </c>
      <c r="H629" s="39" t="s">
        <v>80</v>
      </c>
      <c r="I629" s="39" t="s">
        <v>81</v>
      </c>
      <c r="J629" s="39" t="s">
        <v>82</v>
      </c>
      <c r="K629" s="173"/>
      <c r="L629" s="163"/>
      <c r="M629" s="163"/>
      <c r="N629" s="163"/>
      <c r="O629" s="163"/>
      <c r="P629" s="163"/>
      <c r="Q629" s="163"/>
      <c r="R629" s="163"/>
    </row>
    <row r="630" spans="1:20" ht="15.75" customHeight="1" x14ac:dyDescent="0.25">
      <c r="A630" s="39">
        <v>1701</v>
      </c>
      <c r="B630" s="40">
        <v>26</v>
      </c>
      <c r="C630" s="40"/>
      <c r="D630" s="40"/>
      <c r="E630" s="40"/>
      <c r="F630" s="40"/>
      <c r="G630" s="40"/>
      <c r="H630" s="40"/>
      <c r="I630" s="40"/>
      <c r="J630" s="40"/>
      <c r="K630" s="78"/>
      <c r="L630" s="124"/>
      <c r="M630" s="125"/>
      <c r="N630" s="126"/>
      <c r="O630" s="108"/>
      <c r="P630" s="43">
        <f>B630</f>
        <v>26</v>
      </c>
      <c r="Q630" s="109"/>
      <c r="R630" s="108"/>
    </row>
    <row r="631" spans="1:20" ht="15.75" customHeight="1" x14ac:dyDescent="0.25">
      <c r="A631" s="39">
        <v>1702</v>
      </c>
      <c r="B631" s="40"/>
      <c r="C631" s="40">
        <v>19</v>
      </c>
      <c r="D631" s="40"/>
      <c r="E631" s="40"/>
      <c r="F631" s="40"/>
      <c r="G631" s="40"/>
      <c r="H631" s="40"/>
      <c r="I631" s="40"/>
      <c r="J631" s="40"/>
      <c r="K631" s="78"/>
      <c r="L631" s="127"/>
      <c r="M631" s="118"/>
      <c r="N631" s="128"/>
      <c r="O631" s="45">
        <f>IF(C631=0,"",C631/B630)</f>
        <v>0.73076923076923073</v>
      </c>
      <c r="P631" s="46">
        <v>19</v>
      </c>
      <c r="Q631" s="110">
        <f t="shared" ref="Q631:Q638" si="68">IF(P631=0,"",P631/P630)</f>
        <v>0.73076923076923073</v>
      </c>
      <c r="R631" s="110">
        <f t="shared" ref="R631:R638" si="69">IF(P631=0,"",100%-Q631)</f>
        <v>0.26923076923076927</v>
      </c>
    </row>
    <row r="632" spans="1:20" ht="15.75" customHeight="1" x14ac:dyDescent="0.25">
      <c r="A632" s="39">
        <v>1801</v>
      </c>
      <c r="B632" s="40"/>
      <c r="C632" s="40"/>
      <c r="D632" s="40">
        <v>19</v>
      </c>
      <c r="E632" s="40"/>
      <c r="F632" s="40"/>
      <c r="G632" s="40"/>
      <c r="H632" s="40"/>
      <c r="I632" s="40"/>
      <c r="J632" s="40"/>
      <c r="K632" s="78"/>
      <c r="L632" s="127"/>
      <c r="M632" s="118"/>
      <c r="N632" s="128"/>
      <c r="O632" s="45">
        <f>IF(D632=0,"",D632/C631)</f>
        <v>1</v>
      </c>
      <c r="P632" s="46">
        <v>19</v>
      </c>
      <c r="Q632" s="110">
        <f t="shared" si="68"/>
        <v>1</v>
      </c>
      <c r="R632" s="110">
        <f t="shared" si="69"/>
        <v>0</v>
      </c>
      <c r="T632" s="69">
        <f>P632/P630</f>
        <v>0.73076923076923073</v>
      </c>
    </row>
    <row r="633" spans="1:20" ht="15.75" customHeight="1" x14ac:dyDescent="0.25">
      <c r="A633" s="39">
        <v>1802</v>
      </c>
      <c r="B633" s="40"/>
      <c r="C633" s="40"/>
      <c r="D633" s="40"/>
      <c r="E633" s="40">
        <v>14</v>
      </c>
      <c r="F633" s="40"/>
      <c r="G633" s="40"/>
      <c r="H633" s="40"/>
      <c r="I633" s="40"/>
      <c r="J633" s="40"/>
      <c r="K633" s="78"/>
      <c r="L633" s="127"/>
      <c r="M633" s="118"/>
      <c r="N633" s="128"/>
      <c r="O633" s="45">
        <f>IF(E633=0,"",E633/D632)</f>
        <v>0.73684210526315785</v>
      </c>
      <c r="P633" s="46">
        <v>15</v>
      </c>
      <c r="Q633" s="110">
        <f t="shared" si="68"/>
        <v>0.78947368421052633</v>
      </c>
      <c r="R633" s="110">
        <f t="shared" si="69"/>
        <v>0.21052631578947367</v>
      </c>
    </row>
    <row r="634" spans="1:20" ht="15.75" customHeight="1" x14ac:dyDescent="0.25">
      <c r="A634" s="39">
        <v>1901</v>
      </c>
      <c r="B634" s="40"/>
      <c r="C634" s="40"/>
      <c r="D634" s="40"/>
      <c r="E634" s="40"/>
      <c r="F634" s="40">
        <v>13</v>
      </c>
      <c r="G634" s="40"/>
      <c r="H634" s="40"/>
      <c r="I634" s="40"/>
      <c r="J634" s="40"/>
      <c r="K634" s="78"/>
      <c r="L634" s="127"/>
      <c r="M634" s="118"/>
      <c r="N634" s="128"/>
      <c r="O634" s="45">
        <f>IF(F634=0,"",F634/E633)</f>
        <v>0.9285714285714286</v>
      </c>
      <c r="P634" s="46">
        <v>15</v>
      </c>
      <c r="Q634" s="110">
        <f t="shared" si="68"/>
        <v>1</v>
      </c>
      <c r="R634" s="110">
        <f t="shared" si="69"/>
        <v>0</v>
      </c>
    </row>
    <row r="635" spans="1:20" ht="15.75" customHeight="1" x14ac:dyDescent="0.25">
      <c r="A635" s="39">
        <v>1902</v>
      </c>
      <c r="B635" s="40"/>
      <c r="C635" s="40"/>
      <c r="D635" s="40"/>
      <c r="E635" s="40"/>
      <c r="F635" s="40"/>
      <c r="G635" s="40">
        <v>12</v>
      </c>
      <c r="H635" s="40"/>
      <c r="I635" s="40"/>
      <c r="J635" s="40"/>
      <c r="K635" s="78"/>
      <c r="L635" s="127"/>
      <c r="M635" s="118"/>
      <c r="N635" s="128"/>
      <c r="O635" s="45">
        <f>IF(G635=0,"",G635/F634)</f>
        <v>0.92307692307692313</v>
      </c>
      <c r="P635" s="46">
        <v>14</v>
      </c>
      <c r="Q635" s="110">
        <f t="shared" si="68"/>
        <v>0.93333333333333335</v>
      </c>
      <c r="R635" s="110">
        <f t="shared" si="69"/>
        <v>6.6666666666666652E-2</v>
      </c>
    </row>
    <row r="636" spans="1:20" ht="15.75" customHeight="1" x14ac:dyDescent="0.25">
      <c r="A636" s="39">
        <v>2001</v>
      </c>
      <c r="B636" s="40"/>
      <c r="C636" s="40"/>
      <c r="D636" s="40"/>
      <c r="E636" s="40"/>
      <c r="F636" s="40"/>
      <c r="G636" s="40"/>
      <c r="H636" s="40">
        <v>12</v>
      </c>
      <c r="I636" s="40"/>
      <c r="J636" s="40"/>
      <c r="K636" s="78"/>
      <c r="L636" s="127"/>
      <c r="M636" s="118"/>
      <c r="N636" s="128"/>
      <c r="O636" s="45">
        <f>IF(H636=0,"",H636/G635)</f>
        <v>1</v>
      </c>
      <c r="P636" s="46">
        <v>14</v>
      </c>
      <c r="Q636" s="110">
        <f t="shared" si="68"/>
        <v>1</v>
      </c>
      <c r="R636" s="110">
        <f t="shared" si="69"/>
        <v>0</v>
      </c>
    </row>
    <row r="637" spans="1:20" ht="15.75" customHeight="1" x14ac:dyDescent="0.25">
      <c r="A637" s="39">
        <v>2002</v>
      </c>
      <c r="B637" s="40"/>
      <c r="C637" s="40"/>
      <c r="D637" s="40"/>
      <c r="E637" s="40"/>
      <c r="F637" s="40"/>
      <c r="G637" s="40"/>
      <c r="H637" s="40"/>
      <c r="I637" s="40">
        <v>12</v>
      </c>
      <c r="J637" s="40"/>
      <c r="K637" s="78"/>
      <c r="L637" s="127"/>
      <c r="M637" s="118"/>
      <c r="N637" s="128"/>
      <c r="O637" s="45">
        <f>IF(I637=0,"",I637/H636)</f>
        <v>1</v>
      </c>
      <c r="P637" s="46">
        <v>14</v>
      </c>
      <c r="Q637" s="110">
        <f t="shared" si="68"/>
        <v>1</v>
      </c>
      <c r="R637" s="110">
        <f t="shared" si="69"/>
        <v>0</v>
      </c>
    </row>
    <row r="638" spans="1:20" ht="15.75" customHeight="1" x14ac:dyDescent="0.25">
      <c r="A638" s="39">
        <v>2101</v>
      </c>
      <c r="B638" s="40"/>
      <c r="C638" s="40"/>
      <c r="D638" s="40"/>
      <c r="E638" s="40"/>
      <c r="F638" s="40"/>
      <c r="G638" s="40"/>
      <c r="H638" s="40"/>
      <c r="I638" s="40"/>
      <c r="J638" s="40">
        <v>12</v>
      </c>
      <c r="K638" s="78">
        <v>12</v>
      </c>
      <c r="L638" s="127"/>
      <c r="M638" s="118"/>
      <c r="N638" s="128"/>
      <c r="O638" s="48">
        <f>IF(J638=0,"",J638/I637)</f>
        <v>1</v>
      </c>
      <c r="P638" s="46">
        <v>14</v>
      </c>
      <c r="Q638" s="48">
        <f t="shared" si="68"/>
        <v>1</v>
      </c>
      <c r="R638" s="48">
        <f t="shared" si="69"/>
        <v>0</v>
      </c>
    </row>
    <row r="639" spans="1:20" ht="15.75" customHeight="1" x14ac:dyDescent="0.25">
      <c r="A639" s="39">
        <v>2102</v>
      </c>
      <c r="B639" s="40"/>
      <c r="C639" s="40"/>
      <c r="D639" s="40"/>
      <c r="E639" s="40"/>
      <c r="F639" s="40"/>
      <c r="G639" s="40"/>
      <c r="H639" s="40"/>
      <c r="I639" s="40"/>
      <c r="J639" s="40">
        <v>2</v>
      </c>
      <c r="K639" s="78"/>
      <c r="L639" s="127"/>
      <c r="M639" s="118"/>
      <c r="N639" s="119"/>
      <c r="O639" s="121"/>
      <c r="P639" s="46">
        <v>2</v>
      </c>
      <c r="Q639" s="134"/>
      <c r="R639" s="121"/>
    </row>
    <row r="640" spans="1:20" ht="15.75" customHeight="1" x14ac:dyDescent="0.25">
      <c r="A640" s="39">
        <v>2201</v>
      </c>
      <c r="B640" s="40"/>
      <c r="C640" s="40"/>
      <c r="D640" s="40"/>
      <c r="E640" s="40"/>
      <c r="F640" s="40"/>
      <c r="G640" s="40"/>
      <c r="H640" s="40"/>
      <c r="I640" s="40"/>
      <c r="J640" s="40">
        <v>2</v>
      </c>
      <c r="K640" s="78">
        <v>1</v>
      </c>
      <c r="L640" s="127"/>
      <c r="M640" s="118"/>
      <c r="N640" s="119"/>
      <c r="O640" s="121"/>
      <c r="P640" s="74">
        <v>2</v>
      </c>
      <c r="Q640" s="134"/>
      <c r="R640" s="121"/>
    </row>
    <row r="641" spans="1:22" ht="15.75" customHeight="1" x14ac:dyDescent="0.25">
      <c r="A641" s="39">
        <v>2202</v>
      </c>
      <c r="B641" s="40"/>
      <c r="C641" s="40"/>
      <c r="D641" s="40"/>
      <c r="E641" s="40"/>
      <c r="F641" s="40"/>
      <c r="G641" s="40"/>
      <c r="H641" s="40"/>
      <c r="I641" s="40"/>
      <c r="J641" s="40">
        <v>1</v>
      </c>
      <c r="K641" s="78"/>
      <c r="L641" s="127"/>
      <c r="M641" s="118"/>
      <c r="N641" s="119"/>
      <c r="O641" s="121"/>
      <c r="P641" s="138">
        <v>1</v>
      </c>
      <c r="Q641" s="134"/>
      <c r="R641" s="121"/>
    </row>
    <row r="642" spans="1:22" ht="15.75" customHeight="1" x14ac:dyDescent="0.25">
      <c r="A642" s="39">
        <v>2301</v>
      </c>
      <c r="B642" s="40"/>
      <c r="C642" s="40"/>
      <c r="D642" s="40"/>
      <c r="E642" s="40"/>
      <c r="F642" s="40"/>
      <c r="G642" s="40"/>
      <c r="H642" s="40"/>
      <c r="I642" s="40"/>
      <c r="J642" s="40">
        <v>1</v>
      </c>
      <c r="K642" s="78"/>
      <c r="L642" s="127"/>
      <c r="M642" s="118"/>
      <c r="N642" s="119"/>
      <c r="O642" s="136"/>
      <c r="P642" s="139">
        <v>1</v>
      </c>
      <c r="Q642" s="137"/>
      <c r="R642" s="121"/>
    </row>
    <row r="643" spans="1:22" ht="15.75" customHeight="1" x14ac:dyDescent="0.25">
      <c r="A643" s="39">
        <v>2302</v>
      </c>
      <c r="B643" s="40"/>
      <c r="C643" s="40"/>
      <c r="D643" s="40"/>
      <c r="E643" s="40"/>
      <c r="F643" s="40"/>
      <c r="G643" s="40"/>
      <c r="H643" s="40"/>
      <c r="I643" s="40"/>
      <c r="J643" s="40">
        <v>1</v>
      </c>
      <c r="K643" s="78"/>
      <c r="L643" s="127"/>
      <c r="M643" s="118"/>
      <c r="N643" s="119"/>
      <c r="O643" s="136"/>
      <c r="P643" s="139">
        <v>1</v>
      </c>
      <c r="Q643" s="137"/>
      <c r="R643" s="121"/>
    </row>
    <row r="644" spans="1:22" ht="15.75" customHeight="1" x14ac:dyDescent="0.25">
      <c r="A644" s="39">
        <v>2401</v>
      </c>
      <c r="B644" s="40"/>
      <c r="C644" s="40"/>
      <c r="D644" s="40"/>
      <c r="E644" s="40"/>
      <c r="F644" s="40"/>
      <c r="G644" s="40"/>
      <c r="H644" s="40"/>
      <c r="I644" s="40"/>
      <c r="J644" s="40"/>
      <c r="K644" s="78"/>
      <c r="L644" s="127"/>
      <c r="M644" s="118"/>
      <c r="N644" s="119"/>
      <c r="O644" s="111" t="s">
        <v>58</v>
      </c>
      <c r="P644" s="128">
        <v>9</v>
      </c>
      <c r="Q644" s="113">
        <f>IF(SUM(K632:K644)=0,"",SUM(K632:K644))</f>
        <v>13</v>
      </c>
      <c r="R644" s="114" t="s">
        <v>10</v>
      </c>
    </row>
    <row r="645" spans="1:22" ht="15.75" customHeight="1" x14ac:dyDescent="0.25">
      <c r="A645" s="39">
        <v>2402</v>
      </c>
      <c r="B645" s="40"/>
      <c r="C645" s="40"/>
      <c r="D645" s="40"/>
      <c r="E645" s="40"/>
      <c r="F645" s="40"/>
      <c r="G645" s="40"/>
      <c r="H645" s="40"/>
      <c r="I645" s="40"/>
      <c r="J645" s="40"/>
      <c r="K645" s="78"/>
      <c r="L645" s="127"/>
      <c r="M645" s="118"/>
      <c r="N645" s="119"/>
      <c r="O645" s="115" t="s">
        <v>60</v>
      </c>
      <c r="P645" s="59">
        <f>IF(P644/B630=0,"",P644/B630)</f>
        <v>0.34615384615384615</v>
      </c>
      <c r="Q645" s="116">
        <f>IF(P644/Q644=0,"",P644/Q644)</f>
        <v>0.69230769230769229</v>
      </c>
      <c r="R645" s="117" t="s">
        <v>61</v>
      </c>
    </row>
    <row r="646" spans="1:22" ht="15.75" customHeight="1" x14ac:dyDescent="0.25">
      <c r="A646" s="39">
        <v>2501</v>
      </c>
      <c r="B646" s="40"/>
      <c r="C646" s="40"/>
      <c r="D646" s="40"/>
      <c r="E646" s="40"/>
      <c r="F646" s="40"/>
      <c r="G646" s="40"/>
      <c r="H646" s="40"/>
      <c r="I646" s="40"/>
      <c r="J646" s="40"/>
      <c r="K646" s="78"/>
      <c r="L646" s="130"/>
      <c r="M646" s="131"/>
      <c r="N646" s="132"/>
      <c r="O646" s="87"/>
      <c r="P646" s="122"/>
      <c r="Q646" s="122"/>
      <c r="R646" s="123"/>
    </row>
    <row r="647" spans="1:22" ht="18" customHeight="1" x14ac:dyDescent="0.25">
      <c r="A647" s="28"/>
      <c r="B647" s="165" t="s">
        <v>83</v>
      </c>
      <c r="C647" s="165"/>
      <c r="D647" s="165"/>
      <c r="E647" s="165"/>
      <c r="F647" s="165"/>
      <c r="G647" s="165"/>
      <c r="H647" s="165"/>
      <c r="I647" s="165"/>
      <c r="J647" s="165"/>
      <c r="K647" s="66">
        <f>SUM(K638:K642)</f>
        <v>13</v>
      </c>
      <c r="L647" s="67">
        <f>IF(K638=0,"",K638/B630)</f>
        <v>0.46153846153846156</v>
      </c>
      <c r="M647" s="67">
        <f>IF(K647=0,"",K647/B630)</f>
        <v>0.5</v>
      </c>
      <c r="N647" s="67">
        <f>M647-L647</f>
        <v>3.8461538461538436E-2</v>
      </c>
      <c r="O647" s="2"/>
      <c r="P647" s="1"/>
      <c r="Q647" s="25"/>
      <c r="R647" s="2"/>
    </row>
    <row r="648" spans="1:22" ht="12.75" customHeight="1" x14ac:dyDescent="0.2">
      <c r="L648" s="2"/>
      <c r="M648" s="2"/>
      <c r="O648" s="2"/>
    </row>
    <row r="649" spans="1:22" ht="12.75" customHeight="1" x14ac:dyDescent="0.2">
      <c r="L649" s="2"/>
      <c r="M649" s="2"/>
      <c r="O649" s="2"/>
    </row>
    <row r="650" spans="1:22" ht="26.25" customHeight="1" x14ac:dyDescent="0.4">
      <c r="B650" s="166" t="s">
        <v>72</v>
      </c>
      <c r="C650" s="167"/>
      <c r="D650" s="167"/>
      <c r="E650" s="167"/>
      <c r="F650" s="167"/>
      <c r="G650" s="167"/>
      <c r="H650" s="167"/>
      <c r="I650" s="167"/>
      <c r="J650" s="167"/>
      <c r="K650" s="105" t="s">
        <v>87</v>
      </c>
      <c r="L650" s="2"/>
      <c r="M650" s="2"/>
      <c r="N650" s="1"/>
      <c r="O650" s="2"/>
      <c r="P650" s="1"/>
      <c r="Q650" s="1"/>
      <c r="R650" s="1"/>
      <c r="V650" s="93">
        <f>AVERAGE(P645,P668)</f>
        <v>0.46593406593406594</v>
      </c>
    </row>
    <row r="651" spans="1:22" ht="20.25" customHeight="1" x14ac:dyDescent="0.2">
      <c r="A651" s="168" t="s">
        <v>9</v>
      </c>
      <c r="B651" s="169" t="s">
        <v>73</v>
      </c>
      <c r="C651" s="170"/>
      <c r="D651" s="170"/>
      <c r="E651" s="170"/>
      <c r="F651" s="170"/>
      <c r="G651" s="170"/>
      <c r="H651" s="170"/>
      <c r="I651" s="170"/>
      <c r="J651" s="171"/>
      <c r="K651" s="172" t="s">
        <v>10</v>
      </c>
      <c r="L651" s="164" t="s">
        <v>2</v>
      </c>
      <c r="M651" s="164" t="s">
        <v>3</v>
      </c>
      <c r="N651" s="174" t="s">
        <v>4</v>
      </c>
      <c r="O651" s="164" t="s">
        <v>5</v>
      </c>
      <c r="P651" s="162" t="s">
        <v>6</v>
      </c>
      <c r="Q651" s="162" t="s">
        <v>7</v>
      </c>
      <c r="R651" s="164" t="s">
        <v>8</v>
      </c>
    </row>
    <row r="652" spans="1:22" ht="15.75" customHeight="1" x14ac:dyDescent="0.25">
      <c r="A652" s="163"/>
      <c r="B652" s="39" t="s">
        <v>74</v>
      </c>
      <c r="C652" s="39" t="s">
        <v>75</v>
      </c>
      <c r="D652" s="39" t="s">
        <v>76</v>
      </c>
      <c r="E652" s="39" t="s">
        <v>77</v>
      </c>
      <c r="F652" s="39" t="s">
        <v>78</v>
      </c>
      <c r="G652" s="39" t="s">
        <v>79</v>
      </c>
      <c r="H652" s="39" t="s">
        <v>80</v>
      </c>
      <c r="I652" s="39" t="s">
        <v>81</v>
      </c>
      <c r="J652" s="39" t="s">
        <v>82</v>
      </c>
      <c r="K652" s="173"/>
      <c r="L652" s="163"/>
      <c r="M652" s="163"/>
      <c r="N652" s="163"/>
      <c r="O652" s="163"/>
      <c r="P652" s="163"/>
      <c r="Q652" s="163"/>
      <c r="R652" s="163"/>
    </row>
    <row r="653" spans="1:22" ht="15.75" customHeight="1" x14ac:dyDescent="0.25">
      <c r="A653" s="39">
        <v>1702</v>
      </c>
      <c r="B653" s="40">
        <v>70</v>
      </c>
      <c r="C653" s="40"/>
      <c r="D653" s="40"/>
      <c r="E653" s="40"/>
      <c r="F653" s="40"/>
      <c r="G653" s="40"/>
      <c r="H653" s="40"/>
      <c r="I653" s="40"/>
      <c r="J653" s="40"/>
      <c r="K653" s="78"/>
      <c r="L653" s="124"/>
      <c r="M653" s="125"/>
      <c r="N653" s="126"/>
      <c r="O653" s="108"/>
      <c r="P653" s="43">
        <f>B653</f>
        <v>70</v>
      </c>
      <c r="Q653" s="109"/>
      <c r="R653" s="108"/>
    </row>
    <row r="654" spans="1:22" ht="15.75" customHeight="1" x14ac:dyDescent="0.25">
      <c r="A654" s="39">
        <v>1801</v>
      </c>
      <c r="B654" s="40"/>
      <c r="C654" s="40">
        <v>65</v>
      </c>
      <c r="D654" s="40"/>
      <c r="E654" s="40"/>
      <c r="F654" s="40"/>
      <c r="G654" s="40"/>
      <c r="H654" s="40"/>
      <c r="I654" s="40"/>
      <c r="J654" s="40"/>
      <c r="K654" s="78"/>
      <c r="L654" s="127"/>
      <c r="M654" s="118"/>
      <c r="N654" s="128"/>
      <c r="O654" s="45">
        <f>IF(C654=0,"",C654/B653)</f>
        <v>0.9285714285714286</v>
      </c>
      <c r="P654" s="46">
        <v>65</v>
      </c>
      <c r="Q654" s="110">
        <f t="shared" ref="Q654:Q661" si="70">IF(P654=0,"",P654/P653)</f>
        <v>0.9285714285714286</v>
      </c>
      <c r="R654" s="110">
        <f t="shared" ref="R654:R661" si="71">IF(P654=0,"",100%-Q654)</f>
        <v>7.1428571428571397E-2</v>
      </c>
    </row>
    <row r="655" spans="1:22" ht="15.75" customHeight="1" x14ac:dyDescent="0.25">
      <c r="A655" s="39">
        <v>1802</v>
      </c>
      <c r="B655" s="40"/>
      <c r="C655" s="40"/>
      <c r="D655" s="40">
        <v>59</v>
      </c>
      <c r="E655" s="40"/>
      <c r="F655" s="40"/>
      <c r="G655" s="40"/>
      <c r="H655" s="40"/>
      <c r="I655" s="40"/>
      <c r="J655" s="40"/>
      <c r="K655" s="78"/>
      <c r="L655" s="127"/>
      <c r="M655" s="118"/>
      <c r="N655" s="128"/>
      <c r="O655" s="45">
        <f>IF(D655=0,"",D655/C654)</f>
        <v>0.90769230769230769</v>
      </c>
      <c r="P655" s="46">
        <v>60</v>
      </c>
      <c r="Q655" s="110">
        <f t="shared" si="70"/>
        <v>0.92307692307692313</v>
      </c>
      <c r="R655" s="110">
        <f t="shared" si="71"/>
        <v>7.6923076923076872E-2</v>
      </c>
      <c r="S655" s="8">
        <f>P655/P653</f>
        <v>0.8571428571428571</v>
      </c>
    </row>
    <row r="656" spans="1:22" ht="15.75" customHeight="1" x14ac:dyDescent="0.25">
      <c r="A656" s="39">
        <v>1901</v>
      </c>
      <c r="B656" s="40"/>
      <c r="C656" s="40"/>
      <c r="D656" s="40"/>
      <c r="E656" s="40">
        <v>55</v>
      </c>
      <c r="F656" s="40"/>
      <c r="G656" s="40"/>
      <c r="H656" s="40"/>
      <c r="I656" s="40"/>
      <c r="J656" s="40"/>
      <c r="K656" s="78"/>
      <c r="L656" s="127"/>
      <c r="M656" s="118"/>
      <c r="N656" s="128"/>
      <c r="O656" s="45">
        <f>IF(E656=0,"",E656/D655)</f>
        <v>0.93220338983050843</v>
      </c>
      <c r="P656" s="46">
        <v>57</v>
      </c>
      <c r="Q656" s="110">
        <f t="shared" si="70"/>
        <v>0.95</v>
      </c>
      <c r="R656" s="110">
        <f t="shared" si="71"/>
        <v>5.0000000000000044E-2</v>
      </c>
    </row>
    <row r="657" spans="1:18" ht="15.75" customHeight="1" x14ac:dyDescent="0.25">
      <c r="A657" s="39">
        <v>1902</v>
      </c>
      <c r="B657" s="40"/>
      <c r="C657" s="40"/>
      <c r="D657" s="40"/>
      <c r="E657" s="40"/>
      <c r="F657" s="40">
        <v>49</v>
      </c>
      <c r="G657" s="40"/>
      <c r="H657" s="40"/>
      <c r="I657" s="40"/>
      <c r="J657" s="40"/>
      <c r="K657" s="78"/>
      <c r="L657" s="127"/>
      <c r="M657" s="118"/>
      <c r="N657" s="128"/>
      <c r="O657" s="45">
        <f>IF(F657=0,"",F657/E656)</f>
        <v>0.89090909090909087</v>
      </c>
      <c r="P657" s="46">
        <v>56</v>
      </c>
      <c r="Q657" s="110">
        <f t="shared" si="70"/>
        <v>0.98245614035087714</v>
      </c>
      <c r="R657" s="110">
        <f t="shared" si="71"/>
        <v>1.7543859649122862E-2</v>
      </c>
    </row>
    <row r="658" spans="1:18" ht="15.75" customHeight="1" x14ac:dyDescent="0.25">
      <c r="A658" s="39">
        <v>2001</v>
      </c>
      <c r="B658" s="40"/>
      <c r="C658" s="40"/>
      <c r="D658" s="40"/>
      <c r="E658" s="40"/>
      <c r="F658" s="40"/>
      <c r="G658" s="40">
        <v>44</v>
      </c>
      <c r="H658" s="40"/>
      <c r="I658" s="40"/>
      <c r="J658" s="40"/>
      <c r="K658" s="78"/>
      <c r="L658" s="127"/>
      <c r="M658" s="118"/>
      <c r="N658" s="128"/>
      <c r="O658" s="45">
        <f>IF(G658=0,"",G658/F657)</f>
        <v>0.89795918367346939</v>
      </c>
      <c r="P658" s="46">
        <v>56</v>
      </c>
      <c r="Q658" s="110">
        <f t="shared" si="70"/>
        <v>1</v>
      </c>
      <c r="R658" s="110">
        <f t="shared" si="71"/>
        <v>0</v>
      </c>
    </row>
    <row r="659" spans="1:18" ht="15.75" customHeight="1" x14ac:dyDescent="0.25">
      <c r="A659" s="39">
        <v>2002</v>
      </c>
      <c r="B659" s="40"/>
      <c r="C659" s="40"/>
      <c r="D659" s="40"/>
      <c r="E659" s="40"/>
      <c r="F659" s="40"/>
      <c r="G659" s="40"/>
      <c r="H659" s="40">
        <v>44</v>
      </c>
      <c r="I659" s="40"/>
      <c r="J659" s="40"/>
      <c r="K659" s="78"/>
      <c r="L659" s="127"/>
      <c r="M659" s="118"/>
      <c r="N659" s="128"/>
      <c r="O659" s="45">
        <f>IF(H659=0,"",H659/G658)</f>
        <v>1</v>
      </c>
      <c r="P659" s="46">
        <v>56</v>
      </c>
      <c r="Q659" s="110">
        <f t="shared" si="70"/>
        <v>1</v>
      </c>
      <c r="R659" s="110">
        <f t="shared" si="71"/>
        <v>0</v>
      </c>
    </row>
    <row r="660" spans="1:18" ht="15.75" customHeight="1" x14ac:dyDescent="0.25">
      <c r="A660" s="39">
        <v>2101</v>
      </c>
      <c r="B660" s="40"/>
      <c r="C660" s="40"/>
      <c r="D660" s="40"/>
      <c r="E660" s="40"/>
      <c r="F660" s="40"/>
      <c r="G660" s="40"/>
      <c r="H660" s="40"/>
      <c r="I660" s="40">
        <v>44</v>
      </c>
      <c r="J660" s="40"/>
      <c r="K660" s="78"/>
      <c r="L660" s="127"/>
      <c r="M660" s="118"/>
      <c r="N660" s="128"/>
      <c r="O660" s="45">
        <f>IF(I660=0,"",I660/H659)</f>
        <v>1</v>
      </c>
      <c r="P660" s="46">
        <v>56</v>
      </c>
      <c r="Q660" s="110">
        <f t="shared" si="70"/>
        <v>1</v>
      </c>
      <c r="R660" s="110">
        <f t="shared" si="71"/>
        <v>0</v>
      </c>
    </row>
    <row r="661" spans="1:18" ht="15.75" customHeight="1" x14ac:dyDescent="0.25">
      <c r="A661" s="39">
        <v>2102</v>
      </c>
      <c r="B661" s="40"/>
      <c r="C661" s="40"/>
      <c r="D661" s="40"/>
      <c r="E661" s="40"/>
      <c r="F661" s="40"/>
      <c r="G661" s="40"/>
      <c r="H661" s="40"/>
      <c r="I661" s="40"/>
      <c r="J661" s="40">
        <v>46</v>
      </c>
      <c r="K661" s="78">
        <v>37</v>
      </c>
      <c r="L661" s="127"/>
      <c r="M661" s="118"/>
      <c r="N661" s="128"/>
      <c r="O661" s="48">
        <f>IF(J661=0,"",J661/I660)</f>
        <v>1.0454545454545454</v>
      </c>
      <c r="P661" s="46">
        <v>55</v>
      </c>
      <c r="Q661" s="48">
        <f t="shared" si="70"/>
        <v>0.9821428571428571</v>
      </c>
      <c r="R661" s="48">
        <f t="shared" si="71"/>
        <v>1.7857142857142905E-2</v>
      </c>
    </row>
    <row r="662" spans="1:18" ht="15.75" customHeight="1" x14ac:dyDescent="0.25">
      <c r="A662" s="39">
        <v>2201</v>
      </c>
      <c r="B662" s="40"/>
      <c r="C662" s="40"/>
      <c r="D662" s="40"/>
      <c r="E662" s="40"/>
      <c r="F662" s="40"/>
      <c r="G662" s="40"/>
      <c r="H662" s="40"/>
      <c r="I662" s="40"/>
      <c r="J662" s="40">
        <v>10</v>
      </c>
      <c r="K662" s="78">
        <v>8</v>
      </c>
      <c r="L662" s="127"/>
      <c r="M662" s="118"/>
      <c r="N662" s="119"/>
      <c r="O662" s="100"/>
      <c r="P662" s="46">
        <v>15</v>
      </c>
      <c r="Q662" s="100"/>
      <c r="R662" s="140"/>
    </row>
    <row r="663" spans="1:18" ht="15.75" customHeight="1" x14ac:dyDescent="0.25">
      <c r="A663" s="39">
        <v>2202</v>
      </c>
      <c r="B663" s="40"/>
      <c r="C663" s="40"/>
      <c r="D663" s="40"/>
      <c r="E663" s="40"/>
      <c r="F663" s="40"/>
      <c r="G663" s="40"/>
      <c r="H663" s="40"/>
      <c r="I663" s="40"/>
      <c r="J663" s="40">
        <v>5</v>
      </c>
      <c r="K663" s="78">
        <v>2</v>
      </c>
      <c r="L663" s="127"/>
      <c r="M663" s="118"/>
      <c r="N663" s="119"/>
      <c r="O663" s="121"/>
      <c r="P663" s="74">
        <v>6</v>
      </c>
      <c r="Q663" s="134"/>
      <c r="R663" s="121"/>
    </row>
    <row r="664" spans="1:18" ht="15.75" customHeight="1" x14ac:dyDescent="0.25">
      <c r="A664" s="39">
        <v>2301</v>
      </c>
      <c r="B664" s="40"/>
      <c r="C664" s="40"/>
      <c r="D664" s="40"/>
      <c r="E664" s="40"/>
      <c r="F664" s="40"/>
      <c r="G664" s="40"/>
      <c r="H664" s="40"/>
      <c r="I664" s="40"/>
      <c r="J664" s="40">
        <v>2</v>
      </c>
      <c r="K664" s="78"/>
      <c r="L664" s="127"/>
      <c r="M664" s="118"/>
      <c r="N664" s="119"/>
      <c r="O664" s="121"/>
      <c r="P664" s="74">
        <v>3</v>
      </c>
      <c r="Q664" s="134"/>
      <c r="R664" s="121"/>
    </row>
    <row r="665" spans="1:18" ht="15.75" customHeight="1" x14ac:dyDescent="0.25">
      <c r="A665" s="39">
        <v>2302</v>
      </c>
      <c r="B665" s="40"/>
      <c r="C665" s="40"/>
      <c r="D665" s="40"/>
      <c r="E665" s="40"/>
      <c r="F665" s="40"/>
      <c r="G665" s="40"/>
      <c r="H665" s="40"/>
      <c r="I665" s="40"/>
      <c r="J665" s="40">
        <v>3</v>
      </c>
      <c r="K665" s="78">
        <v>3</v>
      </c>
      <c r="L665" s="127"/>
      <c r="M665" s="118"/>
      <c r="N665" s="119"/>
      <c r="O665" s="121"/>
      <c r="P665" s="74">
        <v>3</v>
      </c>
      <c r="Q665" s="134"/>
      <c r="R665" s="121"/>
    </row>
    <row r="666" spans="1:18" ht="15.75" customHeight="1" x14ac:dyDescent="0.25">
      <c r="A666" s="39">
        <v>2401</v>
      </c>
      <c r="B666" s="40"/>
      <c r="C666" s="40"/>
      <c r="D666" s="40"/>
      <c r="E666" s="40"/>
      <c r="F666" s="40"/>
      <c r="G666" s="40"/>
      <c r="H666" s="40"/>
      <c r="I666" s="40"/>
      <c r="J666" s="40"/>
      <c r="K666" s="78"/>
      <c r="L666" s="127"/>
      <c r="M666" s="118"/>
      <c r="N666" s="119"/>
      <c r="O666" s="118"/>
      <c r="P666" s="119"/>
      <c r="Q666" s="120"/>
      <c r="R666" s="121"/>
    </row>
    <row r="667" spans="1:18" ht="15.75" customHeight="1" x14ac:dyDescent="0.25">
      <c r="A667" s="39">
        <v>2402</v>
      </c>
      <c r="B667" s="40"/>
      <c r="C667" s="40"/>
      <c r="D667" s="40"/>
      <c r="E667" s="40"/>
      <c r="F667" s="40"/>
      <c r="G667" s="40"/>
      <c r="H667" s="40"/>
      <c r="I667" s="40"/>
      <c r="J667" s="40"/>
      <c r="K667" s="78"/>
      <c r="L667" s="127"/>
      <c r="M667" s="118"/>
      <c r="N667" s="119"/>
      <c r="O667" s="111" t="s">
        <v>58</v>
      </c>
      <c r="P667" s="112">
        <v>41</v>
      </c>
      <c r="Q667" s="113">
        <f>IF(SUM(K655:K667)=0,"",SUM(K655:K667))</f>
        <v>50</v>
      </c>
      <c r="R667" s="114" t="s">
        <v>10</v>
      </c>
    </row>
    <row r="668" spans="1:18" ht="15.75" customHeight="1" x14ac:dyDescent="0.25">
      <c r="A668" s="39">
        <v>2501</v>
      </c>
      <c r="B668" s="40"/>
      <c r="C668" s="40"/>
      <c r="D668" s="40"/>
      <c r="E668" s="40"/>
      <c r="F668" s="40"/>
      <c r="G668" s="40"/>
      <c r="H668" s="40"/>
      <c r="I668" s="40"/>
      <c r="J668" s="40"/>
      <c r="K668" s="78"/>
      <c r="L668" s="127"/>
      <c r="M668" s="118"/>
      <c r="N668" s="119"/>
      <c r="O668" s="115" t="s">
        <v>60</v>
      </c>
      <c r="P668" s="59">
        <f>IF(P667/B653=0,"",P667/B653)</f>
        <v>0.58571428571428574</v>
      </c>
      <c r="Q668" s="116">
        <f>IF(P667/Q667=0,"",P667/Q667)</f>
        <v>0.82</v>
      </c>
      <c r="R668" s="117" t="s">
        <v>61</v>
      </c>
    </row>
    <row r="669" spans="1:18" ht="15.75" customHeight="1" x14ac:dyDescent="0.25">
      <c r="A669" s="39">
        <v>2502</v>
      </c>
      <c r="B669" s="40"/>
      <c r="C669" s="40"/>
      <c r="D669" s="40"/>
      <c r="E669" s="40"/>
      <c r="F669" s="40"/>
      <c r="G669" s="40"/>
      <c r="H669" s="40"/>
      <c r="I669" s="40"/>
      <c r="J669" s="40"/>
      <c r="K669" s="78"/>
      <c r="L669" s="130"/>
      <c r="M669" s="131"/>
      <c r="N669" s="132"/>
      <c r="O669" s="87"/>
      <c r="P669" s="122"/>
      <c r="Q669" s="122"/>
      <c r="R669" s="123"/>
    </row>
    <row r="670" spans="1:18" ht="18" customHeight="1" x14ac:dyDescent="0.25">
      <c r="A670" s="28"/>
      <c r="B670" s="165" t="s">
        <v>83</v>
      </c>
      <c r="C670" s="165"/>
      <c r="D670" s="165"/>
      <c r="E670" s="165"/>
      <c r="F670" s="165"/>
      <c r="G670" s="165"/>
      <c r="H670" s="165"/>
      <c r="I670" s="165"/>
      <c r="J670" s="165"/>
      <c r="K670" s="66">
        <f>SUM(K653:K666)</f>
        <v>50</v>
      </c>
      <c r="L670" s="67">
        <f>IF(K661=0,"",K661/B653)</f>
        <v>0.52857142857142858</v>
      </c>
      <c r="M670" s="67">
        <f>IF(K670=0,"",K670/B653)</f>
        <v>0.7142857142857143</v>
      </c>
      <c r="N670" s="67">
        <f>IF(K661=0,"",M670-L670)</f>
        <v>0.18571428571428572</v>
      </c>
      <c r="O670" s="2"/>
      <c r="P670" s="1"/>
      <c r="Q670" s="25"/>
      <c r="R670" s="2"/>
    </row>
    <row r="671" spans="1:18" ht="12.75" customHeight="1" x14ac:dyDescent="0.2">
      <c r="L671" s="2"/>
      <c r="M671" s="2"/>
      <c r="O671" s="2"/>
    </row>
    <row r="672" spans="1:18" ht="12.75" customHeight="1" x14ac:dyDescent="0.2">
      <c r="L672" s="2"/>
      <c r="M672" s="2"/>
      <c r="O672" s="2"/>
    </row>
    <row r="673" spans="1:19" ht="26.25" customHeight="1" x14ac:dyDescent="0.4">
      <c r="B673" s="166" t="s">
        <v>72</v>
      </c>
      <c r="C673" s="167"/>
      <c r="D673" s="167"/>
      <c r="E673" s="167"/>
      <c r="F673" s="167"/>
      <c r="G673" s="167"/>
      <c r="H673" s="167"/>
      <c r="I673" s="167"/>
      <c r="J673" s="167"/>
      <c r="K673" s="105" t="s">
        <v>88</v>
      </c>
      <c r="L673" s="2"/>
      <c r="M673" s="2"/>
      <c r="N673" s="1"/>
      <c r="O673" s="2"/>
      <c r="P673" s="1"/>
      <c r="Q673" s="1"/>
      <c r="R673" s="1"/>
    </row>
    <row r="674" spans="1:19" ht="20.25" customHeight="1" x14ac:dyDescent="0.2">
      <c r="A674" s="168" t="s">
        <v>9</v>
      </c>
      <c r="B674" s="169" t="s">
        <v>73</v>
      </c>
      <c r="C674" s="170"/>
      <c r="D674" s="170"/>
      <c r="E674" s="170"/>
      <c r="F674" s="170"/>
      <c r="G674" s="170"/>
      <c r="H674" s="170"/>
      <c r="I674" s="170"/>
      <c r="J674" s="171"/>
      <c r="K674" s="172" t="s">
        <v>10</v>
      </c>
      <c r="L674" s="164" t="s">
        <v>2</v>
      </c>
      <c r="M674" s="164" t="s">
        <v>3</v>
      </c>
      <c r="N674" s="174" t="s">
        <v>4</v>
      </c>
      <c r="O674" s="164" t="s">
        <v>5</v>
      </c>
      <c r="P674" s="162" t="s">
        <v>6</v>
      </c>
      <c r="Q674" s="162" t="s">
        <v>7</v>
      </c>
      <c r="R674" s="164" t="s">
        <v>8</v>
      </c>
    </row>
    <row r="675" spans="1:19" ht="15.75" customHeight="1" x14ac:dyDescent="0.25">
      <c r="A675" s="163"/>
      <c r="B675" s="39" t="s">
        <v>74</v>
      </c>
      <c r="C675" s="39" t="s">
        <v>75</v>
      </c>
      <c r="D675" s="39" t="s">
        <v>76</v>
      </c>
      <c r="E675" s="39" t="s">
        <v>77</v>
      </c>
      <c r="F675" s="39" t="s">
        <v>78</v>
      </c>
      <c r="G675" s="39" t="s">
        <v>79</v>
      </c>
      <c r="H675" s="39" t="s">
        <v>80</v>
      </c>
      <c r="I675" s="39" t="s">
        <v>81</v>
      </c>
      <c r="J675" s="39" t="s">
        <v>82</v>
      </c>
      <c r="K675" s="173"/>
      <c r="L675" s="163"/>
      <c r="M675" s="163"/>
      <c r="N675" s="163"/>
      <c r="O675" s="163"/>
      <c r="P675" s="163"/>
      <c r="Q675" s="163"/>
      <c r="R675" s="163"/>
    </row>
    <row r="676" spans="1:19" ht="15.75" customHeight="1" x14ac:dyDescent="0.25">
      <c r="A676" s="39">
        <v>1801</v>
      </c>
      <c r="B676" s="40">
        <v>36</v>
      </c>
      <c r="C676" s="40"/>
      <c r="D676" s="40"/>
      <c r="E676" s="40"/>
      <c r="F676" s="40"/>
      <c r="G676" s="40"/>
      <c r="H676" s="40"/>
      <c r="I676" s="40"/>
      <c r="J676" s="40"/>
      <c r="K676" s="78"/>
      <c r="L676" s="124"/>
      <c r="M676" s="125"/>
      <c r="N676" s="126"/>
      <c r="O676" s="108"/>
      <c r="P676" s="43">
        <f>B676</f>
        <v>36</v>
      </c>
      <c r="Q676" s="109"/>
      <c r="R676" s="108"/>
    </row>
    <row r="677" spans="1:19" ht="15.75" customHeight="1" x14ac:dyDescent="0.25">
      <c r="A677" s="39">
        <v>1802</v>
      </c>
      <c r="B677" s="40"/>
      <c r="C677" s="40">
        <v>33</v>
      </c>
      <c r="D677" s="40"/>
      <c r="E677" s="40"/>
      <c r="F677" s="40"/>
      <c r="G677" s="40"/>
      <c r="H677" s="40"/>
      <c r="I677" s="40"/>
      <c r="J677" s="40"/>
      <c r="K677" s="78"/>
      <c r="L677" s="127"/>
      <c r="M677" s="118"/>
      <c r="N677" s="128"/>
      <c r="O677" s="45">
        <f>IF(C677=0,"",C677/B676)</f>
        <v>0.91666666666666663</v>
      </c>
      <c r="P677" s="46">
        <v>33</v>
      </c>
      <c r="Q677" s="110">
        <f t="shared" ref="Q677:Q684" si="72">IF(P677=0,"",P677/P676)</f>
        <v>0.91666666666666663</v>
      </c>
      <c r="R677" s="110">
        <f t="shared" ref="R677:R684" si="73">IF(P677=0,"",100%-Q677)</f>
        <v>8.333333333333337E-2</v>
      </c>
    </row>
    <row r="678" spans="1:19" ht="15.75" customHeight="1" x14ac:dyDescent="0.25">
      <c r="A678" s="39">
        <v>1901</v>
      </c>
      <c r="B678" s="40"/>
      <c r="C678" s="40"/>
      <c r="D678" s="40">
        <v>28</v>
      </c>
      <c r="E678" s="40"/>
      <c r="F678" s="40"/>
      <c r="G678" s="40"/>
      <c r="H678" s="40"/>
      <c r="I678" s="40"/>
      <c r="J678" s="40"/>
      <c r="K678" s="78"/>
      <c r="L678" s="127"/>
      <c r="M678" s="118"/>
      <c r="N678" s="128"/>
      <c r="O678" s="45">
        <f>IF(D678=0,"",D678/C677)</f>
        <v>0.84848484848484851</v>
      </c>
      <c r="P678" s="46">
        <v>28</v>
      </c>
      <c r="Q678" s="110">
        <f t="shared" si="72"/>
        <v>0.84848484848484851</v>
      </c>
      <c r="R678" s="110">
        <f t="shared" si="73"/>
        <v>0.15151515151515149</v>
      </c>
      <c r="S678" s="8">
        <f>P678/P676</f>
        <v>0.77777777777777779</v>
      </c>
    </row>
    <row r="679" spans="1:19" ht="15.75" customHeight="1" x14ac:dyDescent="0.25">
      <c r="A679" s="39">
        <v>1902</v>
      </c>
      <c r="B679" s="40"/>
      <c r="C679" s="40"/>
      <c r="D679" s="40"/>
      <c r="E679" s="40">
        <v>26</v>
      </c>
      <c r="F679" s="40"/>
      <c r="G679" s="40"/>
      <c r="H679" s="40"/>
      <c r="I679" s="40"/>
      <c r="J679" s="40"/>
      <c r="K679" s="78"/>
      <c r="L679" s="127"/>
      <c r="M679" s="118"/>
      <c r="N679" s="128"/>
      <c r="O679" s="45">
        <f>IF(E679=0,"",E679/D678)</f>
        <v>0.9285714285714286</v>
      </c>
      <c r="P679" s="46">
        <v>27</v>
      </c>
      <c r="Q679" s="110">
        <f t="shared" si="72"/>
        <v>0.9642857142857143</v>
      </c>
      <c r="R679" s="110">
        <f t="shared" si="73"/>
        <v>3.5714285714285698E-2</v>
      </c>
    </row>
    <row r="680" spans="1:19" ht="15.75" customHeight="1" x14ac:dyDescent="0.25">
      <c r="A680" s="39">
        <v>2001</v>
      </c>
      <c r="B680" s="40"/>
      <c r="C680" s="40"/>
      <c r="D680" s="40"/>
      <c r="E680" s="40"/>
      <c r="F680" s="40">
        <v>25</v>
      </c>
      <c r="G680" s="40"/>
      <c r="H680" s="40"/>
      <c r="I680" s="40"/>
      <c r="J680" s="40"/>
      <c r="K680" s="78"/>
      <c r="L680" s="127"/>
      <c r="M680" s="118"/>
      <c r="N680" s="128"/>
      <c r="O680" s="45">
        <f>IF(F680=0,"",F680/E679)</f>
        <v>0.96153846153846156</v>
      </c>
      <c r="P680" s="46">
        <v>26</v>
      </c>
      <c r="Q680" s="110">
        <f t="shared" si="72"/>
        <v>0.96296296296296291</v>
      </c>
      <c r="R680" s="110">
        <f t="shared" si="73"/>
        <v>3.703703703703709E-2</v>
      </c>
    </row>
    <row r="681" spans="1:19" ht="15.75" customHeight="1" x14ac:dyDescent="0.25">
      <c r="A681" s="39">
        <v>2002</v>
      </c>
      <c r="B681" s="40"/>
      <c r="C681" s="40"/>
      <c r="D681" s="40"/>
      <c r="E681" s="40"/>
      <c r="F681" s="40"/>
      <c r="G681" s="40">
        <v>25</v>
      </c>
      <c r="H681" s="40"/>
      <c r="I681" s="40"/>
      <c r="J681" s="40"/>
      <c r="K681" s="78"/>
      <c r="L681" s="127"/>
      <c r="M681" s="118"/>
      <c r="N681" s="128"/>
      <c r="O681" s="45">
        <f>IF(G681=0,"",G681/F680)</f>
        <v>1</v>
      </c>
      <c r="P681" s="46">
        <v>26</v>
      </c>
      <c r="Q681" s="110">
        <f t="shared" si="72"/>
        <v>1</v>
      </c>
      <c r="R681" s="110">
        <f t="shared" si="73"/>
        <v>0</v>
      </c>
    </row>
    <row r="682" spans="1:19" ht="15.75" customHeight="1" x14ac:dyDescent="0.25">
      <c r="A682" s="39">
        <v>2101</v>
      </c>
      <c r="B682" s="40"/>
      <c r="C682" s="40"/>
      <c r="D682" s="40"/>
      <c r="E682" s="40"/>
      <c r="F682" s="40"/>
      <c r="G682" s="40"/>
      <c r="H682" s="40">
        <v>24</v>
      </c>
      <c r="I682" s="40"/>
      <c r="J682" s="40"/>
      <c r="K682" s="78"/>
      <c r="L682" s="127"/>
      <c r="M682" s="118"/>
      <c r="N682" s="128"/>
      <c r="O682" s="45">
        <f>IF(H682=0,"",H682/G681)</f>
        <v>0.96</v>
      </c>
      <c r="P682" s="46">
        <v>26</v>
      </c>
      <c r="Q682" s="110">
        <f t="shared" si="72"/>
        <v>1</v>
      </c>
      <c r="R682" s="110">
        <f t="shared" si="73"/>
        <v>0</v>
      </c>
    </row>
    <row r="683" spans="1:19" ht="15.75" customHeight="1" x14ac:dyDescent="0.25">
      <c r="A683" s="39">
        <v>2102</v>
      </c>
      <c r="B683" s="40"/>
      <c r="C683" s="40"/>
      <c r="D683" s="40"/>
      <c r="E683" s="40"/>
      <c r="F683" s="40"/>
      <c r="G683" s="40"/>
      <c r="H683" s="40"/>
      <c r="I683" s="40">
        <v>24</v>
      </c>
      <c r="J683" s="40"/>
      <c r="K683" s="78"/>
      <c r="L683" s="127"/>
      <c r="M683" s="118"/>
      <c r="N683" s="128"/>
      <c r="O683" s="45">
        <f>IF(I683=0,"",I683/H682)</f>
        <v>1</v>
      </c>
      <c r="P683" s="46">
        <v>25</v>
      </c>
      <c r="Q683" s="110">
        <f t="shared" si="72"/>
        <v>0.96153846153846156</v>
      </c>
      <c r="R683" s="110">
        <f t="shared" si="73"/>
        <v>3.8461538461538436E-2</v>
      </c>
    </row>
    <row r="684" spans="1:19" ht="15.75" customHeight="1" x14ac:dyDescent="0.25">
      <c r="A684" s="39">
        <v>2201</v>
      </c>
      <c r="B684" s="40"/>
      <c r="C684" s="40"/>
      <c r="D684" s="40"/>
      <c r="E684" s="40"/>
      <c r="F684" s="40"/>
      <c r="G684" s="40"/>
      <c r="H684" s="40"/>
      <c r="I684" s="40"/>
      <c r="J684" s="40">
        <v>24</v>
      </c>
      <c r="K684" s="78">
        <v>23</v>
      </c>
      <c r="L684" s="127"/>
      <c r="M684" s="118"/>
      <c r="N684" s="128"/>
      <c r="O684" s="48">
        <f>IF(J684=0,"",J684/I683)</f>
        <v>1</v>
      </c>
      <c r="P684" s="46">
        <v>25</v>
      </c>
      <c r="Q684" s="48">
        <f t="shared" si="72"/>
        <v>1</v>
      </c>
      <c r="R684" s="48">
        <f t="shared" si="73"/>
        <v>0</v>
      </c>
    </row>
    <row r="685" spans="1:19" ht="15.75" customHeight="1" x14ac:dyDescent="0.25">
      <c r="A685" s="39">
        <v>2202</v>
      </c>
      <c r="B685" s="40"/>
      <c r="C685" s="40"/>
      <c r="D685" s="40"/>
      <c r="E685" s="40"/>
      <c r="F685" s="40"/>
      <c r="G685" s="40"/>
      <c r="H685" s="40"/>
      <c r="I685" s="40"/>
      <c r="J685" s="40">
        <v>1</v>
      </c>
      <c r="K685" s="78">
        <v>1</v>
      </c>
      <c r="L685" s="127"/>
      <c r="M685" s="118"/>
      <c r="N685" s="119"/>
      <c r="O685" s="100"/>
      <c r="P685" s="46">
        <v>1</v>
      </c>
      <c r="Q685" s="100"/>
      <c r="R685" s="140"/>
    </row>
    <row r="686" spans="1:19" ht="15.75" customHeight="1" x14ac:dyDescent="0.25">
      <c r="A686" s="39">
        <v>2301</v>
      </c>
      <c r="B686" s="40"/>
      <c r="C686" s="40"/>
      <c r="D686" s="40"/>
      <c r="E686" s="40"/>
      <c r="F686" s="40"/>
      <c r="G686" s="40"/>
      <c r="H686" s="40"/>
      <c r="I686" s="40"/>
      <c r="J686" s="40"/>
      <c r="K686" s="78"/>
      <c r="L686" s="127"/>
      <c r="M686" s="118"/>
      <c r="N686" s="119"/>
      <c r="O686" s="121"/>
      <c r="P686" s="74"/>
      <c r="Q686" s="134"/>
      <c r="R686" s="121"/>
    </row>
    <row r="687" spans="1:19" ht="15.75" customHeight="1" x14ac:dyDescent="0.25">
      <c r="A687" s="39">
        <v>2302</v>
      </c>
      <c r="B687" s="40"/>
      <c r="C687" s="40"/>
      <c r="D687" s="40"/>
      <c r="E687" s="40"/>
      <c r="F687" s="40"/>
      <c r="G687" s="40"/>
      <c r="H687" s="40"/>
      <c r="I687" s="40"/>
      <c r="J687" s="40"/>
      <c r="K687" s="78"/>
      <c r="L687" s="127"/>
      <c r="M687" s="118"/>
      <c r="N687" s="119"/>
      <c r="O687" s="121"/>
      <c r="P687" s="74"/>
      <c r="Q687" s="134"/>
      <c r="R687" s="121"/>
    </row>
    <row r="688" spans="1:19" ht="15.75" customHeight="1" x14ac:dyDescent="0.25">
      <c r="A688" s="39">
        <v>2401</v>
      </c>
      <c r="B688" s="40"/>
      <c r="C688" s="40"/>
      <c r="D688" s="40"/>
      <c r="E688" s="40"/>
      <c r="F688" s="40"/>
      <c r="G688" s="40"/>
      <c r="H688" s="40"/>
      <c r="I688" s="40"/>
      <c r="J688" s="40"/>
      <c r="K688" s="78"/>
      <c r="L688" s="127"/>
      <c r="M688" s="118"/>
      <c r="N688" s="119"/>
      <c r="O688" s="121"/>
      <c r="P688" s="74"/>
      <c r="Q688" s="134"/>
      <c r="R688" s="121"/>
    </row>
    <row r="689" spans="1:22" ht="15.75" customHeight="1" x14ac:dyDescent="0.25">
      <c r="A689" s="39">
        <v>2402</v>
      </c>
      <c r="B689" s="40"/>
      <c r="C689" s="40"/>
      <c r="D689" s="40"/>
      <c r="E689" s="40"/>
      <c r="F689" s="40"/>
      <c r="G689" s="40"/>
      <c r="H689" s="40"/>
      <c r="I689" s="40"/>
      <c r="J689" s="40"/>
      <c r="K689" s="78"/>
      <c r="L689" s="127"/>
      <c r="M689" s="118"/>
      <c r="N689" s="119"/>
      <c r="O689" s="118"/>
      <c r="P689" s="119"/>
      <c r="Q689" s="120"/>
      <c r="R689" s="121"/>
    </row>
    <row r="690" spans="1:22" ht="15.75" customHeight="1" x14ac:dyDescent="0.25">
      <c r="A690" s="39">
        <v>2501</v>
      </c>
      <c r="B690" s="40"/>
      <c r="C690" s="40"/>
      <c r="D690" s="40"/>
      <c r="E690" s="40"/>
      <c r="F690" s="40"/>
      <c r="G690" s="40"/>
      <c r="H690" s="40"/>
      <c r="I690" s="40"/>
      <c r="J690" s="40"/>
      <c r="K690" s="78"/>
      <c r="L690" s="127"/>
      <c r="M690" s="118"/>
      <c r="N690" s="119"/>
      <c r="O690" s="111" t="s">
        <v>58</v>
      </c>
      <c r="P690" s="112">
        <v>21</v>
      </c>
      <c r="Q690" s="113">
        <f>IF(SUM(K678:K690)=0,"",SUM(K678:K690))</f>
        <v>24</v>
      </c>
      <c r="R690" s="114" t="s">
        <v>10</v>
      </c>
    </row>
    <row r="691" spans="1:22" ht="15.75" customHeight="1" x14ac:dyDescent="0.25">
      <c r="A691" s="39">
        <v>2502</v>
      </c>
      <c r="B691" s="40"/>
      <c r="C691" s="40"/>
      <c r="D691" s="40"/>
      <c r="E691" s="40"/>
      <c r="F691" s="40"/>
      <c r="G691" s="40"/>
      <c r="H691" s="40"/>
      <c r="I691" s="40"/>
      <c r="J691" s="40"/>
      <c r="K691" s="78"/>
      <c r="L691" s="127"/>
      <c r="M691" s="118"/>
      <c r="N691" s="119"/>
      <c r="O691" s="115" t="s">
        <v>60</v>
      </c>
      <c r="P691" s="59">
        <f>IF(P690/B676=0,"",P690/B676)</f>
        <v>0.58333333333333337</v>
      </c>
      <c r="Q691" s="116">
        <f>IF(P690/Q690=0,"",P690/Q690)</f>
        <v>0.875</v>
      </c>
      <c r="R691" s="117" t="s">
        <v>61</v>
      </c>
    </row>
    <row r="692" spans="1:22" ht="15.75" customHeight="1" x14ac:dyDescent="0.25">
      <c r="A692" s="39">
        <v>2601</v>
      </c>
      <c r="B692" s="40"/>
      <c r="C692" s="40"/>
      <c r="D692" s="40"/>
      <c r="E692" s="40"/>
      <c r="F692" s="40"/>
      <c r="G692" s="40"/>
      <c r="H692" s="40"/>
      <c r="I692" s="40"/>
      <c r="J692" s="40"/>
      <c r="K692" s="78"/>
      <c r="L692" s="130"/>
      <c r="M692" s="131"/>
      <c r="N692" s="132"/>
      <c r="O692" s="87"/>
      <c r="P692" s="122"/>
      <c r="Q692" s="122"/>
      <c r="R692" s="123"/>
    </row>
    <row r="693" spans="1:22" ht="18" customHeight="1" x14ac:dyDescent="0.25">
      <c r="A693" s="28"/>
      <c r="B693" s="165" t="s">
        <v>83</v>
      </c>
      <c r="C693" s="165"/>
      <c r="D693" s="165"/>
      <c r="E693" s="165"/>
      <c r="F693" s="165"/>
      <c r="G693" s="165"/>
      <c r="H693" s="165"/>
      <c r="I693" s="165"/>
      <c r="J693" s="165"/>
      <c r="K693" s="66">
        <f>SUM(K676:K689)</f>
        <v>24</v>
      </c>
      <c r="L693" s="67">
        <f>IF(K684=0,"",K684/B676)</f>
        <v>0.63888888888888884</v>
      </c>
      <c r="M693" s="67">
        <f>IF(K693=0,"",K693/B676)</f>
        <v>0.66666666666666663</v>
      </c>
      <c r="N693" s="67">
        <f>IF(K684=0,"",M693-L693)</f>
        <v>2.777777777777779E-2</v>
      </c>
      <c r="O693" s="2"/>
      <c r="P693" s="1"/>
      <c r="Q693" s="25"/>
      <c r="R693" s="2"/>
    </row>
    <row r="694" spans="1:22" ht="12.75" customHeight="1" x14ac:dyDescent="0.2">
      <c r="L694" s="2"/>
      <c r="M694" s="2"/>
      <c r="O694" s="2"/>
    </row>
    <row r="695" spans="1:22" ht="12.75" customHeight="1" x14ac:dyDescent="0.2">
      <c r="L695" s="2"/>
      <c r="M695" s="2"/>
      <c r="O695" s="2"/>
    </row>
    <row r="696" spans="1:22" ht="26.25" customHeight="1" x14ac:dyDescent="0.4">
      <c r="B696" s="166" t="s">
        <v>72</v>
      </c>
      <c r="C696" s="167"/>
      <c r="D696" s="167"/>
      <c r="E696" s="167"/>
      <c r="F696" s="167"/>
      <c r="G696" s="167"/>
      <c r="H696" s="167"/>
      <c r="I696" s="167"/>
      <c r="J696" s="167"/>
      <c r="K696" s="105" t="s">
        <v>89</v>
      </c>
      <c r="L696" s="2"/>
      <c r="M696" s="2"/>
      <c r="N696" s="1"/>
      <c r="O696" s="2"/>
      <c r="P696" s="1"/>
      <c r="Q696" s="1"/>
      <c r="R696" s="1"/>
      <c r="V696" s="92">
        <f>AVERAGE(L693,L715)</f>
        <v>0.53373015873015872</v>
      </c>
    </row>
    <row r="697" spans="1:22" ht="20.25" customHeight="1" x14ac:dyDescent="0.2">
      <c r="A697" s="168" t="s">
        <v>9</v>
      </c>
      <c r="B697" s="169" t="s">
        <v>73</v>
      </c>
      <c r="C697" s="170"/>
      <c r="D697" s="170"/>
      <c r="E697" s="170"/>
      <c r="F697" s="170"/>
      <c r="G697" s="170"/>
      <c r="H697" s="170"/>
      <c r="I697" s="170"/>
      <c r="J697" s="171"/>
      <c r="K697" s="172" t="s">
        <v>10</v>
      </c>
      <c r="L697" s="164" t="s">
        <v>2</v>
      </c>
      <c r="M697" s="164" t="s">
        <v>3</v>
      </c>
      <c r="N697" s="174" t="s">
        <v>4</v>
      </c>
      <c r="O697" s="164" t="s">
        <v>5</v>
      </c>
      <c r="P697" s="162" t="s">
        <v>6</v>
      </c>
      <c r="Q697" s="162" t="s">
        <v>7</v>
      </c>
      <c r="R697" s="164" t="s">
        <v>8</v>
      </c>
    </row>
    <row r="698" spans="1:22" ht="15.75" customHeight="1" x14ac:dyDescent="0.25">
      <c r="A698" s="163"/>
      <c r="B698" s="39" t="s">
        <v>74</v>
      </c>
      <c r="C698" s="39" t="s">
        <v>75</v>
      </c>
      <c r="D698" s="39" t="s">
        <v>76</v>
      </c>
      <c r="E698" s="39" t="s">
        <v>77</v>
      </c>
      <c r="F698" s="39" t="s">
        <v>78</v>
      </c>
      <c r="G698" s="39" t="s">
        <v>79</v>
      </c>
      <c r="H698" s="39" t="s">
        <v>80</v>
      </c>
      <c r="I698" s="39" t="s">
        <v>81</v>
      </c>
      <c r="J698" s="39" t="s">
        <v>82</v>
      </c>
      <c r="K698" s="173"/>
      <c r="L698" s="163"/>
      <c r="M698" s="163"/>
      <c r="N698" s="163"/>
      <c r="O698" s="163"/>
      <c r="P698" s="163"/>
      <c r="Q698" s="163"/>
      <c r="R698" s="163"/>
    </row>
    <row r="699" spans="1:22" ht="15.75" customHeight="1" x14ac:dyDescent="0.25">
      <c r="A699" s="39">
        <v>1802</v>
      </c>
      <c r="B699" s="40">
        <v>63</v>
      </c>
      <c r="C699" s="40"/>
      <c r="D699" s="40"/>
      <c r="E699" s="40"/>
      <c r="F699" s="40"/>
      <c r="G699" s="40"/>
      <c r="H699" s="40"/>
      <c r="I699" s="40"/>
      <c r="J699" s="40"/>
      <c r="K699" s="78"/>
      <c r="L699" s="124"/>
      <c r="M699" s="125"/>
      <c r="N699" s="126"/>
      <c r="O699" s="108"/>
      <c r="P699" s="43">
        <f>B699</f>
        <v>63</v>
      </c>
      <c r="Q699" s="109"/>
      <c r="R699" s="108"/>
    </row>
    <row r="700" spans="1:22" ht="15.75" customHeight="1" x14ac:dyDescent="0.25">
      <c r="A700" s="39">
        <v>1901</v>
      </c>
      <c r="B700" s="40"/>
      <c r="C700" s="40">
        <v>52</v>
      </c>
      <c r="D700" s="40"/>
      <c r="E700" s="40"/>
      <c r="F700" s="40"/>
      <c r="G700" s="40"/>
      <c r="H700" s="40"/>
      <c r="I700" s="40"/>
      <c r="J700" s="40"/>
      <c r="K700" s="78"/>
      <c r="L700" s="127"/>
      <c r="M700" s="118"/>
      <c r="N700" s="128"/>
      <c r="O700" s="45">
        <f>IF(C700=0,"",C700/B699)</f>
        <v>0.82539682539682535</v>
      </c>
      <c r="P700" s="46">
        <v>52</v>
      </c>
      <c r="Q700" s="110">
        <f t="shared" ref="Q700:Q707" si="74">IF(P700=0,"",P700/P699)</f>
        <v>0.82539682539682535</v>
      </c>
      <c r="R700" s="110">
        <f t="shared" ref="R700:R707" si="75">IF(P700=0,"",100%-Q700)</f>
        <v>0.17460317460317465</v>
      </c>
    </row>
    <row r="701" spans="1:22" ht="15.75" customHeight="1" x14ac:dyDescent="0.25">
      <c r="A701" s="39">
        <v>1902</v>
      </c>
      <c r="B701" s="40"/>
      <c r="C701" s="40"/>
      <c r="D701" s="40">
        <v>44</v>
      </c>
      <c r="E701" s="40"/>
      <c r="F701" s="40"/>
      <c r="G701" s="40"/>
      <c r="H701" s="40"/>
      <c r="I701" s="40"/>
      <c r="J701" s="40"/>
      <c r="K701" s="78"/>
      <c r="L701" s="127"/>
      <c r="M701" s="118"/>
      <c r="N701" s="128"/>
      <c r="O701" s="45">
        <f>IF(D701=0,"",D701/C700)</f>
        <v>0.84615384615384615</v>
      </c>
      <c r="P701" s="46">
        <v>45</v>
      </c>
      <c r="Q701" s="110">
        <f t="shared" si="74"/>
        <v>0.86538461538461542</v>
      </c>
      <c r="R701" s="110">
        <f t="shared" si="75"/>
        <v>0.13461538461538458</v>
      </c>
      <c r="S701" s="8">
        <f>P701/P699</f>
        <v>0.7142857142857143</v>
      </c>
    </row>
    <row r="702" spans="1:22" ht="15.75" customHeight="1" x14ac:dyDescent="0.25">
      <c r="A702" s="39">
        <v>2001</v>
      </c>
      <c r="B702" s="40"/>
      <c r="C702" s="40"/>
      <c r="D702" s="40"/>
      <c r="E702" s="40">
        <v>44</v>
      </c>
      <c r="F702" s="40"/>
      <c r="G702" s="40"/>
      <c r="H702" s="40"/>
      <c r="I702" s="40"/>
      <c r="J702" s="40"/>
      <c r="K702" s="78"/>
      <c r="L702" s="127"/>
      <c r="M702" s="118"/>
      <c r="N702" s="128"/>
      <c r="O702" s="45">
        <f>IF(E702=0,"",E702/D701)</f>
        <v>1</v>
      </c>
      <c r="P702" s="46">
        <v>45</v>
      </c>
      <c r="Q702" s="110">
        <f t="shared" si="74"/>
        <v>1</v>
      </c>
      <c r="R702" s="110">
        <f t="shared" si="75"/>
        <v>0</v>
      </c>
    </row>
    <row r="703" spans="1:22" ht="15.75" customHeight="1" x14ac:dyDescent="0.25">
      <c r="A703" s="39">
        <v>2002</v>
      </c>
      <c r="B703" s="40"/>
      <c r="C703" s="40"/>
      <c r="D703" s="40"/>
      <c r="E703" s="40"/>
      <c r="F703" s="40">
        <v>43</v>
      </c>
      <c r="G703" s="40"/>
      <c r="H703" s="40"/>
      <c r="I703" s="40"/>
      <c r="J703" s="40"/>
      <c r="K703" s="78"/>
      <c r="L703" s="127"/>
      <c r="M703" s="118"/>
      <c r="N703" s="128"/>
      <c r="O703" s="45">
        <f>IF(F703=0,"",F703/E702)</f>
        <v>0.97727272727272729</v>
      </c>
      <c r="P703" s="46">
        <v>45</v>
      </c>
      <c r="Q703" s="110">
        <f t="shared" si="74"/>
        <v>1</v>
      </c>
      <c r="R703" s="110">
        <f t="shared" si="75"/>
        <v>0</v>
      </c>
    </row>
    <row r="704" spans="1:22" ht="15.75" customHeight="1" x14ac:dyDescent="0.25">
      <c r="A704" s="39">
        <v>2101</v>
      </c>
      <c r="B704" s="40"/>
      <c r="C704" s="40"/>
      <c r="D704" s="40"/>
      <c r="E704" s="40"/>
      <c r="F704" s="40"/>
      <c r="G704" s="40">
        <v>40</v>
      </c>
      <c r="H704" s="40"/>
      <c r="I704" s="40"/>
      <c r="J704" s="40"/>
      <c r="K704" s="78"/>
      <c r="L704" s="127"/>
      <c r="M704" s="118"/>
      <c r="N704" s="128"/>
      <c r="O704" s="45">
        <f>IF(G704=0,"",G704/F703)</f>
        <v>0.93023255813953487</v>
      </c>
      <c r="P704" s="46">
        <v>43</v>
      </c>
      <c r="Q704" s="110">
        <f t="shared" si="74"/>
        <v>0.9555555555555556</v>
      </c>
      <c r="R704" s="110">
        <f t="shared" si="75"/>
        <v>4.4444444444444398E-2</v>
      </c>
    </row>
    <row r="705" spans="1:18" ht="15.75" customHeight="1" x14ac:dyDescent="0.25">
      <c r="A705" s="39">
        <v>2102</v>
      </c>
      <c r="B705" s="40"/>
      <c r="C705" s="40"/>
      <c r="D705" s="40"/>
      <c r="E705" s="40"/>
      <c r="F705" s="40"/>
      <c r="G705" s="40"/>
      <c r="H705" s="40">
        <v>39</v>
      </c>
      <c r="I705" s="40"/>
      <c r="J705" s="40"/>
      <c r="K705" s="78"/>
      <c r="L705" s="127"/>
      <c r="M705" s="118"/>
      <c r="N705" s="128"/>
      <c r="O705" s="45">
        <f>IF(H705=0,"",H705/G704)</f>
        <v>0.97499999999999998</v>
      </c>
      <c r="P705" s="46">
        <v>43</v>
      </c>
      <c r="Q705" s="110">
        <f t="shared" si="74"/>
        <v>1</v>
      </c>
      <c r="R705" s="110">
        <f t="shared" si="75"/>
        <v>0</v>
      </c>
    </row>
    <row r="706" spans="1:18" ht="15.75" customHeight="1" x14ac:dyDescent="0.25">
      <c r="A706" s="39">
        <v>2201</v>
      </c>
      <c r="B706" s="40"/>
      <c r="C706" s="40"/>
      <c r="D706" s="40"/>
      <c r="E706" s="40"/>
      <c r="F706" s="40"/>
      <c r="G706" s="40"/>
      <c r="H706" s="40"/>
      <c r="I706" s="40">
        <v>37</v>
      </c>
      <c r="J706" s="40"/>
      <c r="K706" s="78"/>
      <c r="L706" s="127"/>
      <c r="M706" s="118"/>
      <c r="N706" s="128"/>
      <c r="O706" s="45">
        <f>IF(I706=0,"",I706/H705)</f>
        <v>0.94871794871794868</v>
      </c>
      <c r="P706" s="46">
        <v>42</v>
      </c>
      <c r="Q706" s="110">
        <f t="shared" si="74"/>
        <v>0.97674418604651159</v>
      </c>
      <c r="R706" s="110">
        <f t="shared" si="75"/>
        <v>2.3255813953488413E-2</v>
      </c>
    </row>
    <row r="707" spans="1:18" ht="15.75" customHeight="1" x14ac:dyDescent="0.25">
      <c r="A707" s="39">
        <v>2202</v>
      </c>
      <c r="B707" s="40"/>
      <c r="C707" s="40"/>
      <c r="D707" s="40"/>
      <c r="E707" s="40"/>
      <c r="F707" s="40"/>
      <c r="G707" s="40"/>
      <c r="H707" s="40"/>
      <c r="I707" s="40"/>
      <c r="J707" s="40">
        <v>37</v>
      </c>
      <c r="K707" s="78">
        <v>27</v>
      </c>
      <c r="L707" s="127"/>
      <c r="M707" s="118"/>
      <c r="N707" s="128"/>
      <c r="O707" s="48">
        <f>IF(J707=0,"",J707/I706)</f>
        <v>1</v>
      </c>
      <c r="P707" s="46">
        <v>41</v>
      </c>
      <c r="Q707" s="48">
        <f t="shared" si="74"/>
        <v>0.97619047619047616</v>
      </c>
      <c r="R707" s="48">
        <f t="shared" si="75"/>
        <v>2.3809523809523836E-2</v>
      </c>
    </row>
    <row r="708" spans="1:18" ht="15.75" customHeight="1" x14ac:dyDescent="0.25">
      <c r="A708" s="39">
        <v>2301</v>
      </c>
      <c r="B708" s="40"/>
      <c r="C708" s="40"/>
      <c r="D708" s="40"/>
      <c r="E708" s="40"/>
      <c r="F708" s="40"/>
      <c r="G708" s="40"/>
      <c r="H708" s="40"/>
      <c r="I708" s="40"/>
      <c r="J708" s="40">
        <v>8</v>
      </c>
      <c r="K708" s="78">
        <v>5</v>
      </c>
      <c r="L708" s="127"/>
      <c r="M708" s="118"/>
      <c r="N708" s="119"/>
      <c r="O708" s="100"/>
      <c r="P708" s="46">
        <v>11</v>
      </c>
      <c r="Q708" s="100"/>
      <c r="R708" s="140"/>
    </row>
    <row r="709" spans="1:18" ht="15.75" customHeight="1" x14ac:dyDescent="0.25">
      <c r="A709" s="39">
        <v>2302</v>
      </c>
      <c r="B709" s="40"/>
      <c r="C709" s="40"/>
      <c r="D709" s="40"/>
      <c r="E709" s="40"/>
      <c r="F709" s="40"/>
      <c r="G709" s="40"/>
      <c r="H709" s="40"/>
      <c r="I709" s="40"/>
      <c r="J709" s="40">
        <v>3</v>
      </c>
      <c r="K709" s="78">
        <v>3</v>
      </c>
      <c r="L709" s="127"/>
      <c r="M709" s="118"/>
      <c r="N709" s="119"/>
      <c r="O709" s="121"/>
      <c r="P709" s="74">
        <v>6</v>
      </c>
      <c r="Q709" s="134"/>
      <c r="R709" s="121"/>
    </row>
    <row r="710" spans="1:18" ht="15.75" customHeight="1" x14ac:dyDescent="0.25">
      <c r="A710" s="39">
        <v>2401</v>
      </c>
      <c r="B710" s="40"/>
      <c r="C710" s="40"/>
      <c r="D710" s="40"/>
      <c r="E710" s="40"/>
      <c r="F710" s="40"/>
      <c r="G710" s="40"/>
      <c r="H710" s="40"/>
      <c r="I710" s="40"/>
      <c r="J710" s="40">
        <v>3</v>
      </c>
      <c r="K710" s="78">
        <v>2</v>
      </c>
      <c r="L710" s="127"/>
      <c r="M710" s="118"/>
      <c r="N710" s="119"/>
      <c r="O710" s="121"/>
      <c r="P710" s="74">
        <v>3</v>
      </c>
      <c r="Q710" s="134"/>
      <c r="R710" s="121"/>
    </row>
    <row r="711" spans="1:18" ht="15.75" customHeight="1" x14ac:dyDescent="0.25">
      <c r="A711" s="39">
        <v>2402</v>
      </c>
      <c r="B711" s="40"/>
      <c r="C711" s="40"/>
      <c r="D711" s="40"/>
      <c r="E711" s="40"/>
      <c r="F711" s="40"/>
      <c r="G711" s="40"/>
      <c r="H711" s="40"/>
      <c r="I711" s="40"/>
      <c r="J711" s="104"/>
      <c r="K711" s="78"/>
      <c r="L711" s="127"/>
      <c r="M711" s="118"/>
      <c r="N711" s="119"/>
      <c r="O711" s="121"/>
      <c r="P711" s="74"/>
      <c r="Q711" s="134"/>
      <c r="R711" s="121"/>
    </row>
    <row r="712" spans="1:18" ht="15.75" customHeight="1" x14ac:dyDescent="0.25">
      <c r="A712" s="39">
        <v>2501</v>
      </c>
      <c r="B712" s="40"/>
      <c r="C712" s="40"/>
      <c r="D712" s="40"/>
      <c r="E712" s="40"/>
      <c r="F712" s="40"/>
      <c r="G712" s="40"/>
      <c r="H712" s="40"/>
      <c r="I712" s="40"/>
      <c r="J712" s="40">
        <v>1</v>
      </c>
      <c r="K712" s="78">
        <v>1</v>
      </c>
      <c r="L712" s="127"/>
      <c r="M712" s="118"/>
      <c r="N712" s="119"/>
      <c r="O712" s="111" t="s">
        <v>58</v>
      </c>
      <c r="P712" s="112">
        <v>26</v>
      </c>
      <c r="Q712" s="113">
        <f>IF(SUM(K701:K712)=0,"",SUM(K701:K712))</f>
        <v>38</v>
      </c>
      <c r="R712" s="114" t="s">
        <v>10</v>
      </c>
    </row>
    <row r="713" spans="1:18" ht="15.75" customHeight="1" x14ac:dyDescent="0.25">
      <c r="A713" s="39">
        <v>2502</v>
      </c>
      <c r="B713" s="40"/>
      <c r="C713" s="40"/>
      <c r="D713" s="40"/>
      <c r="E713" s="40"/>
      <c r="F713" s="40"/>
      <c r="G713" s="40"/>
      <c r="H713" s="40"/>
      <c r="I713" s="40"/>
      <c r="J713" s="40"/>
      <c r="K713" s="78"/>
      <c r="L713" s="127"/>
      <c r="M713" s="118"/>
      <c r="N713" s="119"/>
      <c r="O713" s="115" t="s">
        <v>60</v>
      </c>
      <c r="P713" s="59">
        <f>IF(P712/B699=0,"",P712/B699)</f>
        <v>0.41269841269841268</v>
      </c>
      <c r="Q713" s="116">
        <f>IF(P712/Q712=0,"",P712/Q712)</f>
        <v>0.68421052631578949</v>
      </c>
      <c r="R713" s="117" t="s">
        <v>61</v>
      </c>
    </row>
    <row r="714" spans="1:18" ht="15.75" customHeight="1" x14ac:dyDescent="0.25">
      <c r="A714" s="39">
        <v>2601</v>
      </c>
      <c r="B714" s="40"/>
      <c r="C714" s="40"/>
      <c r="D714" s="40"/>
      <c r="E714" s="40"/>
      <c r="F714" s="40"/>
      <c r="G714" s="40"/>
      <c r="H714" s="40"/>
      <c r="I714" s="40"/>
      <c r="J714" s="40"/>
      <c r="K714" s="78"/>
      <c r="L714" s="130"/>
      <c r="M714" s="131"/>
      <c r="N714" s="132"/>
      <c r="O714" s="87"/>
      <c r="P714" s="122"/>
      <c r="Q714" s="122"/>
      <c r="R714" s="123"/>
    </row>
    <row r="715" spans="1:18" ht="18" customHeight="1" x14ac:dyDescent="0.25">
      <c r="A715" s="28"/>
      <c r="B715" s="165" t="s">
        <v>83</v>
      </c>
      <c r="C715" s="165"/>
      <c r="D715" s="165"/>
      <c r="E715" s="165"/>
      <c r="F715" s="165"/>
      <c r="G715" s="165"/>
      <c r="H715" s="165"/>
      <c r="I715" s="165"/>
      <c r="J715" s="165"/>
      <c r="K715" s="66">
        <f>SUM(K699:K712)</f>
        <v>38</v>
      </c>
      <c r="L715" s="67">
        <f>IF(K707=0,"",K707/B699)</f>
        <v>0.42857142857142855</v>
      </c>
      <c r="M715" s="67">
        <f>IF(K715=0,"",K715/B699)</f>
        <v>0.60317460317460314</v>
      </c>
      <c r="N715" s="67">
        <f>IF(K707=0,"",M715-L715)</f>
        <v>0.17460317460317459</v>
      </c>
      <c r="O715" s="2"/>
      <c r="P715" s="1"/>
      <c r="Q715" s="25"/>
      <c r="R715" s="2"/>
    </row>
    <row r="716" spans="1:18" ht="12.75" customHeight="1" x14ac:dyDescent="0.2">
      <c r="L716" s="2"/>
      <c r="M716" s="2"/>
      <c r="O716" s="2"/>
    </row>
    <row r="717" spans="1:18" ht="12.75" customHeight="1" x14ac:dyDescent="0.2">
      <c r="L717" s="2"/>
      <c r="M717" s="2"/>
      <c r="O717" s="2"/>
    </row>
    <row r="718" spans="1:18" ht="26.25" customHeight="1" x14ac:dyDescent="0.4">
      <c r="B718" s="166" t="s">
        <v>72</v>
      </c>
      <c r="C718" s="167"/>
      <c r="D718" s="167"/>
      <c r="E718" s="167"/>
      <c r="F718" s="167"/>
      <c r="G718" s="167"/>
      <c r="H718" s="167"/>
      <c r="I718" s="167"/>
      <c r="J718" s="167"/>
      <c r="K718" s="105" t="s">
        <v>90</v>
      </c>
      <c r="L718" s="2"/>
      <c r="M718" s="2"/>
      <c r="N718" s="1"/>
      <c r="O718" s="2"/>
      <c r="P718" s="1"/>
      <c r="Q718" s="1"/>
      <c r="R718" s="1"/>
    </row>
    <row r="719" spans="1:18" ht="20.25" customHeight="1" x14ac:dyDescent="0.2">
      <c r="A719" s="168" t="s">
        <v>9</v>
      </c>
      <c r="B719" s="169" t="s">
        <v>73</v>
      </c>
      <c r="C719" s="170"/>
      <c r="D719" s="170"/>
      <c r="E719" s="170"/>
      <c r="F719" s="170"/>
      <c r="G719" s="170"/>
      <c r="H719" s="170"/>
      <c r="I719" s="170"/>
      <c r="J719" s="171"/>
      <c r="K719" s="172" t="s">
        <v>10</v>
      </c>
      <c r="L719" s="164" t="s">
        <v>2</v>
      </c>
      <c r="M719" s="164" t="s">
        <v>3</v>
      </c>
      <c r="N719" s="174" t="s">
        <v>4</v>
      </c>
      <c r="O719" s="164" t="s">
        <v>5</v>
      </c>
      <c r="P719" s="162" t="s">
        <v>6</v>
      </c>
      <c r="Q719" s="162" t="s">
        <v>7</v>
      </c>
      <c r="R719" s="164" t="s">
        <v>8</v>
      </c>
    </row>
    <row r="720" spans="1:18" ht="15.75" customHeight="1" x14ac:dyDescent="0.25">
      <c r="A720" s="163"/>
      <c r="B720" s="39" t="s">
        <v>74</v>
      </c>
      <c r="C720" s="39" t="s">
        <v>75</v>
      </c>
      <c r="D720" s="39" t="s">
        <v>76</v>
      </c>
      <c r="E720" s="39" t="s">
        <v>77</v>
      </c>
      <c r="F720" s="39" t="s">
        <v>78</v>
      </c>
      <c r="G720" s="39" t="s">
        <v>79</v>
      </c>
      <c r="H720" s="39" t="s">
        <v>80</v>
      </c>
      <c r="I720" s="39" t="s">
        <v>81</v>
      </c>
      <c r="J720" s="39" t="s">
        <v>82</v>
      </c>
      <c r="K720" s="173"/>
      <c r="L720" s="163"/>
      <c r="M720" s="163"/>
      <c r="N720" s="163"/>
      <c r="O720" s="163"/>
      <c r="P720" s="163"/>
      <c r="Q720" s="163"/>
      <c r="R720" s="163"/>
    </row>
    <row r="721" spans="1:19" ht="15.75" customHeight="1" x14ac:dyDescent="0.25">
      <c r="A721" s="39">
        <v>1901</v>
      </c>
      <c r="B721" s="40">
        <v>37</v>
      </c>
      <c r="C721" s="40"/>
      <c r="D721" s="40"/>
      <c r="E721" s="40"/>
      <c r="F721" s="40"/>
      <c r="G721" s="40"/>
      <c r="H721" s="40"/>
      <c r="I721" s="40"/>
      <c r="J721" s="40"/>
      <c r="K721" s="78"/>
      <c r="L721" s="124"/>
      <c r="M721" s="125"/>
      <c r="N721" s="126"/>
      <c r="O721" s="108"/>
      <c r="P721" s="43">
        <f>B721</f>
        <v>37</v>
      </c>
      <c r="Q721" s="109"/>
      <c r="R721" s="108"/>
    </row>
    <row r="722" spans="1:19" ht="15.75" customHeight="1" x14ac:dyDescent="0.25">
      <c r="A722" s="39">
        <v>1902</v>
      </c>
      <c r="B722" s="40"/>
      <c r="C722" s="40">
        <v>35</v>
      </c>
      <c r="D722" s="40"/>
      <c r="E722" s="40"/>
      <c r="F722" s="40"/>
      <c r="G722" s="40"/>
      <c r="H722" s="40"/>
      <c r="I722" s="40"/>
      <c r="J722" s="40"/>
      <c r="K722" s="78"/>
      <c r="L722" s="127"/>
      <c r="M722" s="118"/>
      <c r="N722" s="128"/>
      <c r="O722" s="45">
        <f>IF(C722=0,"",C722/B721)</f>
        <v>0.94594594594594594</v>
      </c>
      <c r="P722" s="46">
        <v>35</v>
      </c>
      <c r="Q722" s="110">
        <f t="shared" ref="Q722:Q729" si="76">IF(P722=0,"",P722/P721)</f>
        <v>0.94594594594594594</v>
      </c>
      <c r="R722" s="110">
        <f t="shared" ref="R722:R729" si="77">IF(P722=0,"",100%-Q722)</f>
        <v>5.4054054054054057E-2</v>
      </c>
    </row>
    <row r="723" spans="1:19" ht="15.75" customHeight="1" x14ac:dyDescent="0.25">
      <c r="A723" s="39">
        <v>2001</v>
      </c>
      <c r="B723" s="40"/>
      <c r="C723" s="40"/>
      <c r="D723" s="40">
        <v>32</v>
      </c>
      <c r="E723" s="40"/>
      <c r="F723" s="40"/>
      <c r="G723" s="40"/>
      <c r="H723" s="40"/>
      <c r="I723" s="40"/>
      <c r="J723" s="40"/>
      <c r="K723" s="78"/>
      <c r="L723" s="127"/>
      <c r="M723" s="118"/>
      <c r="N723" s="128"/>
      <c r="O723" s="45">
        <f>IF(D723=0,"",D723/C722)</f>
        <v>0.91428571428571426</v>
      </c>
      <c r="P723" s="46">
        <v>32</v>
      </c>
      <c r="Q723" s="110">
        <f t="shared" si="76"/>
        <v>0.91428571428571426</v>
      </c>
      <c r="R723" s="110">
        <f t="shared" si="77"/>
        <v>8.5714285714285743E-2</v>
      </c>
      <c r="S723" s="8">
        <f>P723/P721</f>
        <v>0.86486486486486491</v>
      </c>
    </row>
    <row r="724" spans="1:19" ht="15.75" customHeight="1" x14ac:dyDescent="0.25">
      <c r="A724" s="39">
        <v>2002</v>
      </c>
      <c r="B724" s="40"/>
      <c r="C724" s="40"/>
      <c r="D724" s="40"/>
      <c r="E724" s="40">
        <v>28</v>
      </c>
      <c r="F724" s="40"/>
      <c r="G724" s="40"/>
      <c r="H724" s="40"/>
      <c r="I724" s="40"/>
      <c r="J724" s="40"/>
      <c r="K724" s="78"/>
      <c r="L724" s="127"/>
      <c r="M724" s="118"/>
      <c r="N724" s="128"/>
      <c r="O724" s="45">
        <f>IF(E724=0,"",E724/D723)</f>
        <v>0.875</v>
      </c>
      <c r="P724" s="46">
        <v>31</v>
      </c>
      <c r="Q724" s="110">
        <f t="shared" si="76"/>
        <v>0.96875</v>
      </c>
      <c r="R724" s="110">
        <f t="shared" si="77"/>
        <v>3.125E-2</v>
      </c>
    </row>
    <row r="725" spans="1:19" ht="15.75" customHeight="1" x14ac:dyDescent="0.25">
      <c r="A725" s="39">
        <v>2101</v>
      </c>
      <c r="B725" s="40"/>
      <c r="C725" s="40"/>
      <c r="D725" s="40"/>
      <c r="E725" s="40"/>
      <c r="F725" s="40">
        <v>26</v>
      </c>
      <c r="G725" s="40"/>
      <c r="H725" s="40"/>
      <c r="I725" s="40"/>
      <c r="J725" s="40"/>
      <c r="K725" s="78"/>
      <c r="L725" s="127"/>
      <c r="M725" s="118"/>
      <c r="N725" s="128"/>
      <c r="O725" s="45">
        <f>IF(F725=0,"",F725/E724)</f>
        <v>0.9285714285714286</v>
      </c>
      <c r="P725" s="46">
        <v>28</v>
      </c>
      <c r="Q725" s="110">
        <f t="shared" si="76"/>
        <v>0.90322580645161288</v>
      </c>
      <c r="R725" s="110">
        <f t="shared" si="77"/>
        <v>9.6774193548387122E-2</v>
      </c>
    </row>
    <row r="726" spans="1:19" ht="15.75" customHeight="1" x14ac:dyDescent="0.25">
      <c r="A726" s="39">
        <v>2102</v>
      </c>
      <c r="B726" s="40"/>
      <c r="C726" s="40"/>
      <c r="D726" s="40"/>
      <c r="E726" s="40"/>
      <c r="F726" s="40"/>
      <c r="G726" s="40">
        <v>26</v>
      </c>
      <c r="H726" s="40"/>
      <c r="I726" s="40"/>
      <c r="J726" s="40"/>
      <c r="K726" s="78"/>
      <c r="L726" s="127"/>
      <c r="M726" s="118"/>
      <c r="N726" s="128"/>
      <c r="O726" s="45">
        <f>IF(G726=0,"",G726/F725)</f>
        <v>1</v>
      </c>
      <c r="P726" s="46">
        <v>25</v>
      </c>
      <c r="Q726" s="110">
        <f t="shared" si="76"/>
        <v>0.8928571428571429</v>
      </c>
      <c r="R726" s="110">
        <f t="shared" si="77"/>
        <v>0.1071428571428571</v>
      </c>
    </row>
    <row r="727" spans="1:19" ht="15.75" customHeight="1" x14ac:dyDescent="0.25">
      <c r="A727" s="39">
        <v>2201</v>
      </c>
      <c r="B727" s="40"/>
      <c r="C727" s="40"/>
      <c r="D727" s="40"/>
      <c r="E727" s="40"/>
      <c r="F727" s="40"/>
      <c r="G727" s="40"/>
      <c r="H727" s="40">
        <v>26</v>
      </c>
      <c r="I727" s="40"/>
      <c r="J727" s="40"/>
      <c r="K727" s="78"/>
      <c r="L727" s="127"/>
      <c r="M727" s="118"/>
      <c r="N727" s="128"/>
      <c r="O727" s="45">
        <f>IF(H727=0,"",H727/G726)</f>
        <v>1</v>
      </c>
      <c r="P727" s="46">
        <v>27</v>
      </c>
      <c r="Q727" s="110">
        <f t="shared" si="76"/>
        <v>1.08</v>
      </c>
      <c r="R727" s="110">
        <f t="shared" si="77"/>
        <v>-8.0000000000000071E-2</v>
      </c>
    </row>
    <row r="728" spans="1:19" ht="15.75" customHeight="1" x14ac:dyDescent="0.25">
      <c r="A728" s="39">
        <v>2202</v>
      </c>
      <c r="B728" s="40"/>
      <c r="C728" s="40"/>
      <c r="D728" s="40"/>
      <c r="E728" s="40"/>
      <c r="F728" s="40"/>
      <c r="G728" s="40"/>
      <c r="H728" s="40"/>
      <c r="I728" s="40">
        <v>26</v>
      </c>
      <c r="J728" s="40"/>
      <c r="K728" s="78"/>
      <c r="L728" s="127"/>
      <c r="M728" s="118"/>
      <c r="N728" s="128"/>
      <c r="O728" s="45">
        <f>IF(I728=0,"",I728/H727)</f>
        <v>1</v>
      </c>
      <c r="P728" s="46">
        <v>27</v>
      </c>
      <c r="Q728" s="110">
        <f t="shared" si="76"/>
        <v>1</v>
      </c>
      <c r="R728" s="110">
        <f t="shared" si="77"/>
        <v>0</v>
      </c>
    </row>
    <row r="729" spans="1:19" ht="15.75" customHeight="1" x14ac:dyDescent="0.25">
      <c r="A729" s="39">
        <v>2301</v>
      </c>
      <c r="B729" s="40"/>
      <c r="C729" s="40"/>
      <c r="D729" s="40"/>
      <c r="E729" s="40"/>
      <c r="F729" s="40"/>
      <c r="G729" s="40"/>
      <c r="H729" s="40"/>
      <c r="I729" s="40"/>
      <c r="J729" s="40">
        <v>26</v>
      </c>
      <c r="K729" s="78">
        <v>8</v>
      </c>
      <c r="L729" s="127"/>
      <c r="M729" s="118"/>
      <c r="N729" s="128"/>
      <c r="O729" s="48">
        <f>IF(J729=0,"",J729/I728)</f>
        <v>1</v>
      </c>
      <c r="P729" s="46">
        <v>27</v>
      </c>
      <c r="Q729" s="48">
        <f t="shared" si="76"/>
        <v>1</v>
      </c>
      <c r="R729" s="48">
        <f t="shared" si="77"/>
        <v>0</v>
      </c>
    </row>
    <row r="730" spans="1:19" ht="15.75" customHeight="1" x14ac:dyDescent="0.25">
      <c r="A730" s="39">
        <v>2302</v>
      </c>
      <c r="B730" s="40"/>
      <c r="C730" s="40"/>
      <c r="D730" s="40"/>
      <c r="E730" s="40"/>
      <c r="F730" s="40"/>
      <c r="G730" s="40"/>
      <c r="H730" s="40"/>
      <c r="I730" s="40"/>
      <c r="J730" s="40">
        <v>6</v>
      </c>
      <c r="K730" s="78">
        <v>6</v>
      </c>
      <c r="L730" s="127"/>
      <c r="M730" s="118"/>
      <c r="N730" s="119"/>
      <c r="O730" s="100"/>
      <c r="P730" s="46">
        <v>7</v>
      </c>
      <c r="Q730" s="100"/>
      <c r="R730" s="140"/>
    </row>
    <row r="731" spans="1:19" ht="15.75" customHeight="1" x14ac:dyDescent="0.25">
      <c r="A731" s="39">
        <v>2401</v>
      </c>
      <c r="B731" s="40"/>
      <c r="C731" s="40"/>
      <c r="D731" s="40"/>
      <c r="E731" s="40"/>
      <c r="F731" s="40"/>
      <c r="G731" s="40"/>
      <c r="H731" s="40"/>
      <c r="I731" s="40"/>
      <c r="J731" s="40">
        <v>2</v>
      </c>
      <c r="K731" s="78">
        <v>2</v>
      </c>
      <c r="L731" s="127"/>
      <c r="M731" s="118"/>
      <c r="N731" s="119"/>
      <c r="O731" s="121"/>
      <c r="P731" s="74">
        <v>2</v>
      </c>
      <c r="Q731" s="134"/>
      <c r="R731" s="121"/>
    </row>
    <row r="732" spans="1:19" ht="15.75" customHeight="1" x14ac:dyDescent="0.25">
      <c r="A732" s="39">
        <v>2402</v>
      </c>
      <c r="B732" s="40"/>
      <c r="C732" s="40"/>
      <c r="D732" s="40"/>
      <c r="E732" s="40"/>
      <c r="F732" s="40"/>
      <c r="G732" s="40"/>
      <c r="H732" s="40"/>
      <c r="I732" s="40"/>
      <c r="J732" s="40"/>
      <c r="K732" s="78"/>
      <c r="L732" s="127"/>
      <c r="M732" s="118"/>
      <c r="N732" s="119"/>
      <c r="O732" s="121"/>
      <c r="P732" s="74"/>
      <c r="Q732" s="134"/>
      <c r="R732" s="121"/>
    </row>
    <row r="733" spans="1:19" ht="15.75" customHeight="1" x14ac:dyDescent="0.25">
      <c r="A733" s="39">
        <v>2501</v>
      </c>
      <c r="B733" s="40"/>
      <c r="C733" s="40"/>
      <c r="D733" s="40"/>
      <c r="E733" s="40"/>
      <c r="F733" s="40"/>
      <c r="G733" s="40"/>
      <c r="H733" s="40"/>
      <c r="I733" s="40"/>
      <c r="J733" s="40"/>
      <c r="K733" s="78"/>
      <c r="L733" s="127"/>
      <c r="M733" s="118"/>
      <c r="N733" s="119"/>
      <c r="O733" s="121"/>
      <c r="P733" s="74"/>
      <c r="Q733" s="134"/>
      <c r="R733" s="121"/>
    </row>
    <row r="734" spans="1:19" ht="15.75" customHeight="1" x14ac:dyDescent="0.25">
      <c r="A734" s="39">
        <v>2502</v>
      </c>
      <c r="B734" s="40"/>
      <c r="C734" s="40"/>
      <c r="D734" s="40"/>
      <c r="E734" s="40"/>
      <c r="F734" s="40"/>
      <c r="G734" s="40"/>
      <c r="H734" s="40"/>
      <c r="I734" s="40"/>
      <c r="J734" s="40"/>
      <c r="K734" s="78"/>
      <c r="L734" s="127"/>
      <c r="M734" s="118"/>
      <c r="N734" s="119"/>
      <c r="O734" s="111" t="s">
        <v>58</v>
      </c>
      <c r="P734" s="112">
        <v>22</v>
      </c>
      <c r="Q734" s="113">
        <f>IF(SUM(K723:K734)=0,"",SUM(K723:K734))</f>
        <v>16</v>
      </c>
      <c r="R734" s="114" t="s">
        <v>10</v>
      </c>
    </row>
    <row r="735" spans="1:19" ht="15.75" customHeight="1" x14ac:dyDescent="0.25">
      <c r="A735" s="39">
        <v>2601</v>
      </c>
      <c r="B735" s="40"/>
      <c r="C735" s="40"/>
      <c r="D735" s="40"/>
      <c r="E735" s="40"/>
      <c r="F735" s="40"/>
      <c r="G735" s="40"/>
      <c r="H735" s="40"/>
      <c r="I735" s="40"/>
      <c r="J735" s="40"/>
      <c r="K735" s="78"/>
      <c r="L735" s="127"/>
      <c r="M735" s="118"/>
      <c r="N735" s="119"/>
      <c r="O735" s="115" t="s">
        <v>60</v>
      </c>
      <c r="P735" s="59">
        <f>IF(P734/B721=0,"",P734/B721)</f>
        <v>0.59459459459459463</v>
      </c>
      <c r="Q735" s="116">
        <f>IF(P734/Q734=0,"",P734/Q734)</f>
        <v>1.375</v>
      </c>
      <c r="R735" s="117" t="s">
        <v>61</v>
      </c>
    </row>
    <row r="736" spans="1:19" ht="15.75" customHeight="1" x14ac:dyDescent="0.25">
      <c r="A736" s="39">
        <v>2602</v>
      </c>
      <c r="B736" s="40"/>
      <c r="C736" s="40"/>
      <c r="D736" s="40"/>
      <c r="E736" s="40"/>
      <c r="F736" s="40"/>
      <c r="G736" s="40"/>
      <c r="H736" s="40"/>
      <c r="I736" s="40"/>
      <c r="J736" s="40"/>
      <c r="K736" s="78"/>
      <c r="L736" s="130"/>
      <c r="M736" s="131"/>
      <c r="N736" s="132"/>
      <c r="O736" s="87"/>
      <c r="P736" s="122"/>
      <c r="Q736" s="122"/>
      <c r="R736" s="123"/>
    </row>
    <row r="737" spans="1:19" ht="18" customHeight="1" x14ac:dyDescent="0.25">
      <c r="A737" s="28"/>
      <c r="B737" s="165" t="s">
        <v>83</v>
      </c>
      <c r="C737" s="165"/>
      <c r="D737" s="165"/>
      <c r="E737" s="165"/>
      <c r="F737" s="165"/>
      <c r="G737" s="165"/>
      <c r="H737" s="165"/>
      <c r="I737" s="165"/>
      <c r="J737" s="165"/>
      <c r="K737" s="66">
        <f>SUM(K721:K733)</f>
        <v>16</v>
      </c>
      <c r="L737" s="67">
        <f>IF(K729=0,"",K729/B721)</f>
        <v>0.21621621621621623</v>
      </c>
      <c r="M737" s="67">
        <f>IF(K737=0,"",K737/B721)</f>
        <v>0.43243243243243246</v>
      </c>
      <c r="N737" s="67">
        <f>IF(K729=0,"",M737-L737)</f>
        <v>0.21621621621621623</v>
      </c>
      <c r="O737" s="2"/>
      <c r="P737" s="1"/>
      <c r="Q737" s="25"/>
      <c r="R737" s="2"/>
    </row>
    <row r="738" spans="1:19" ht="12.75" customHeight="1" x14ac:dyDescent="0.2">
      <c r="L738" s="2"/>
      <c r="M738" s="2"/>
      <c r="O738" s="2"/>
    </row>
    <row r="739" spans="1:19" ht="12.75" customHeight="1" x14ac:dyDescent="0.2">
      <c r="L739" s="2"/>
      <c r="M739" s="2"/>
      <c r="O739" s="2"/>
    </row>
    <row r="740" spans="1:19" ht="26.25" customHeight="1" x14ac:dyDescent="0.4">
      <c r="B740" s="166" t="s">
        <v>72</v>
      </c>
      <c r="C740" s="167"/>
      <c r="D740" s="167"/>
      <c r="E740" s="167"/>
      <c r="F740" s="167"/>
      <c r="G740" s="167"/>
      <c r="H740" s="167"/>
      <c r="I740" s="167"/>
      <c r="J740" s="167"/>
      <c r="K740" s="105" t="s">
        <v>91</v>
      </c>
      <c r="L740" s="2"/>
      <c r="M740" s="2"/>
      <c r="N740" s="1"/>
      <c r="O740" s="2"/>
      <c r="P740" s="1"/>
      <c r="Q740" s="1"/>
      <c r="R740" s="1"/>
    </row>
    <row r="741" spans="1:19" ht="20.25" customHeight="1" x14ac:dyDescent="0.2">
      <c r="A741" s="168" t="s">
        <v>9</v>
      </c>
      <c r="B741" s="169" t="s">
        <v>73</v>
      </c>
      <c r="C741" s="170"/>
      <c r="D741" s="170"/>
      <c r="E741" s="170"/>
      <c r="F741" s="170"/>
      <c r="G741" s="170"/>
      <c r="H741" s="170"/>
      <c r="I741" s="170"/>
      <c r="J741" s="171"/>
      <c r="K741" s="172" t="s">
        <v>10</v>
      </c>
      <c r="L741" s="164" t="s">
        <v>2</v>
      </c>
      <c r="M741" s="164" t="s">
        <v>3</v>
      </c>
      <c r="N741" s="174" t="s">
        <v>4</v>
      </c>
      <c r="O741" s="164" t="s">
        <v>5</v>
      </c>
      <c r="P741" s="162" t="s">
        <v>6</v>
      </c>
      <c r="Q741" s="162" t="s">
        <v>7</v>
      </c>
      <c r="R741" s="164" t="s">
        <v>8</v>
      </c>
    </row>
    <row r="742" spans="1:19" ht="15.75" customHeight="1" x14ac:dyDescent="0.25">
      <c r="A742" s="163"/>
      <c r="B742" s="39" t="s">
        <v>74</v>
      </c>
      <c r="C742" s="39" t="s">
        <v>75</v>
      </c>
      <c r="D742" s="39" t="s">
        <v>76</v>
      </c>
      <c r="E742" s="39" t="s">
        <v>77</v>
      </c>
      <c r="F742" s="39" t="s">
        <v>78</v>
      </c>
      <c r="G742" s="39" t="s">
        <v>79</v>
      </c>
      <c r="H742" s="39" t="s">
        <v>80</v>
      </c>
      <c r="I742" s="39" t="s">
        <v>81</v>
      </c>
      <c r="J742" s="39" t="s">
        <v>82</v>
      </c>
      <c r="K742" s="173"/>
      <c r="L742" s="163"/>
      <c r="M742" s="163"/>
      <c r="N742" s="163"/>
      <c r="O742" s="163"/>
      <c r="P742" s="163"/>
      <c r="Q742" s="163"/>
      <c r="R742" s="163"/>
    </row>
    <row r="743" spans="1:19" ht="15.75" customHeight="1" x14ac:dyDescent="0.25">
      <c r="A743" s="39">
        <v>1902</v>
      </c>
      <c r="B743" s="40">
        <v>73</v>
      </c>
      <c r="C743" s="40"/>
      <c r="D743" s="40"/>
      <c r="E743" s="40"/>
      <c r="F743" s="40"/>
      <c r="G743" s="40"/>
      <c r="H743" s="40"/>
      <c r="I743" s="40"/>
      <c r="J743" s="40"/>
      <c r="K743" s="78"/>
      <c r="L743" s="124"/>
      <c r="M743" s="125"/>
      <c r="N743" s="126"/>
      <c r="O743" s="108"/>
      <c r="P743" s="43">
        <f>B743</f>
        <v>73</v>
      </c>
      <c r="Q743" s="109"/>
      <c r="R743" s="108"/>
    </row>
    <row r="744" spans="1:19" ht="15.75" customHeight="1" x14ac:dyDescent="0.25">
      <c r="A744" s="39">
        <v>2001</v>
      </c>
      <c r="B744" s="40"/>
      <c r="C744" s="40">
        <v>60</v>
      </c>
      <c r="D744" s="40"/>
      <c r="E744" s="40"/>
      <c r="F744" s="40"/>
      <c r="G744" s="40"/>
      <c r="H744" s="40"/>
      <c r="I744" s="40"/>
      <c r="J744" s="40"/>
      <c r="K744" s="78"/>
      <c r="L744" s="127"/>
      <c r="M744" s="118"/>
      <c r="N744" s="128"/>
      <c r="O744" s="45">
        <f>IF(C744=0,"",C744/B743)</f>
        <v>0.82191780821917804</v>
      </c>
      <c r="P744" s="46">
        <v>60</v>
      </c>
      <c r="Q744" s="110">
        <f t="shared" ref="Q744:Q751" si="78">IF(P744=0,"",P744/P743)</f>
        <v>0.82191780821917804</v>
      </c>
      <c r="R744" s="110">
        <f t="shared" ref="R744:R751" si="79">IF(P744=0,"",100%-Q744)</f>
        <v>0.17808219178082196</v>
      </c>
    </row>
    <row r="745" spans="1:19" ht="15.75" customHeight="1" x14ac:dyDescent="0.25">
      <c r="A745" s="39">
        <v>2002</v>
      </c>
      <c r="B745" s="40"/>
      <c r="C745" s="40"/>
      <c r="D745" s="40">
        <v>54</v>
      </c>
      <c r="E745" s="40"/>
      <c r="F745" s="40"/>
      <c r="G745" s="40"/>
      <c r="H745" s="40"/>
      <c r="I745" s="40"/>
      <c r="J745" s="40"/>
      <c r="K745" s="78"/>
      <c r="L745" s="127"/>
      <c r="M745" s="118"/>
      <c r="N745" s="128"/>
      <c r="O745" s="45">
        <f>IF(D745=0,"",D745/C744)</f>
        <v>0.9</v>
      </c>
      <c r="P745" s="46">
        <v>55</v>
      </c>
      <c r="Q745" s="110">
        <f t="shared" si="78"/>
        <v>0.91666666666666663</v>
      </c>
      <c r="R745" s="110">
        <f t="shared" si="79"/>
        <v>8.333333333333337E-2</v>
      </c>
      <c r="S745" s="8">
        <f>P745/P743</f>
        <v>0.75342465753424659</v>
      </c>
    </row>
    <row r="746" spans="1:19" ht="15.75" customHeight="1" x14ac:dyDescent="0.25">
      <c r="A746" s="39">
        <v>2101</v>
      </c>
      <c r="B746" s="40"/>
      <c r="C746" s="40"/>
      <c r="D746" s="40"/>
      <c r="E746" s="40">
        <v>48</v>
      </c>
      <c r="F746" s="40"/>
      <c r="G746" s="40"/>
      <c r="H746" s="40"/>
      <c r="I746" s="40"/>
      <c r="J746" s="40"/>
      <c r="K746" s="78"/>
      <c r="L746" s="127"/>
      <c r="M746" s="118"/>
      <c r="N746" s="128"/>
      <c r="O746" s="45">
        <f>IF(E746=0,"",E746/D745)</f>
        <v>0.88888888888888884</v>
      </c>
      <c r="P746" s="46">
        <v>49</v>
      </c>
      <c r="Q746" s="110">
        <f t="shared" si="78"/>
        <v>0.89090909090909087</v>
      </c>
      <c r="R746" s="110">
        <f t="shared" si="79"/>
        <v>0.10909090909090913</v>
      </c>
    </row>
    <row r="747" spans="1:19" ht="15.75" customHeight="1" x14ac:dyDescent="0.25">
      <c r="A747" s="39">
        <v>2102</v>
      </c>
      <c r="B747" s="40"/>
      <c r="C747" s="40"/>
      <c r="D747" s="40"/>
      <c r="E747" s="40"/>
      <c r="F747" s="40">
        <v>44</v>
      </c>
      <c r="G747" s="40"/>
      <c r="H747" s="40"/>
      <c r="I747" s="40"/>
      <c r="J747" s="40"/>
      <c r="K747" s="78"/>
      <c r="L747" s="127"/>
      <c r="M747" s="118"/>
      <c r="N747" s="128"/>
      <c r="O747" s="45">
        <f>IF(F747=0,"",F747/E746)</f>
        <v>0.91666666666666663</v>
      </c>
      <c r="P747" s="46">
        <v>45</v>
      </c>
      <c r="Q747" s="110">
        <f t="shared" si="78"/>
        <v>0.91836734693877553</v>
      </c>
      <c r="R747" s="110">
        <f t="shared" si="79"/>
        <v>8.1632653061224469E-2</v>
      </c>
    </row>
    <row r="748" spans="1:19" ht="15.75" customHeight="1" x14ac:dyDescent="0.25">
      <c r="A748" s="39">
        <v>2201</v>
      </c>
      <c r="B748" s="40"/>
      <c r="C748" s="40"/>
      <c r="D748" s="40"/>
      <c r="E748" s="40"/>
      <c r="F748" s="40"/>
      <c r="G748" s="40">
        <v>44</v>
      </c>
      <c r="H748" s="40"/>
      <c r="I748" s="40"/>
      <c r="J748" s="40"/>
      <c r="K748" s="78"/>
      <c r="L748" s="127"/>
      <c r="M748" s="118"/>
      <c r="N748" s="128"/>
      <c r="O748" s="45">
        <f>IF(G748=0,"",G748/F747)</f>
        <v>1</v>
      </c>
      <c r="P748" s="46">
        <v>45</v>
      </c>
      <c r="Q748" s="110">
        <f t="shared" si="78"/>
        <v>1</v>
      </c>
      <c r="R748" s="110">
        <f t="shared" si="79"/>
        <v>0</v>
      </c>
    </row>
    <row r="749" spans="1:19" ht="15.75" customHeight="1" x14ac:dyDescent="0.25">
      <c r="A749" s="39">
        <v>2202</v>
      </c>
      <c r="B749" s="40"/>
      <c r="C749" s="40"/>
      <c r="D749" s="40"/>
      <c r="E749" s="40"/>
      <c r="F749" s="40"/>
      <c r="G749" s="40"/>
      <c r="H749" s="40">
        <v>43</v>
      </c>
      <c r="I749" s="40"/>
      <c r="J749" s="40"/>
      <c r="K749" s="78"/>
      <c r="L749" s="127"/>
      <c r="M749" s="118"/>
      <c r="N749" s="128"/>
      <c r="O749" s="45">
        <f>IF(H749=0,"",H749/G748)</f>
        <v>0.97727272727272729</v>
      </c>
      <c r="P749" s="46">
        <v>45</v>
      </c>
      <c r="Q749" s="110">
        <f t="shared" si="78"/>
        <v>1</v>
      </c>
      <c r="R749" s="110">
        <f t="shared" si="79"/>
        <v>0</v>
      </c>
    </row>
    <row r="750" spans="1:19" ht="15.75" customHeight="1" x14ac:dyDescent="0.25">
      <c r="A750" s="39">
        <v>2301</v>
      </c>
      <c r="B750" s="40"/>
      <c r="C750" s="40"/>
      <c r="D750" s="40"/>
      <c r="E750" s="40"/>
      <c r="F750" s="40"/>
      <c r="G750" s="40"/>
      <c r="H750" s="40"/>
      <c r="I750" s="40">
        <v>42</v>
      </c>
      <c r="J750" s="40"/>
      <c r="K750" s="78"/>
      <c r="L750" s="127"/>
      <c r="M750" s="118"/>
      <c r="N750" s="128"/>
      <c r="O750" s="45">
        <f>IF(I750=0,"",I750/H749)</f>
        <v>0.97674418604651159</v>
      </c>
      <c r="P750" s="46">
        <v>45</v>
      </c>
      <c r="Q750" s="110">
        <f t="shared" si="78"/>
        <v>1</v>
      </c>
      <c r="R750" s="110">
        <f t="shared" si="79"/>
        <v>0</v>
      </c>
    </row>
    <row r="751" spans="1:19" ht="15.75" customHeight="1" x14ac:dyDescent="0.25">
      <c r="A751" s="39">
        <v>2302</v>
      </c>
      <c r="B751" s="40"/>
      <c r="C751" s="40"/>
      <c r="D751" s="40"/>
      <c r="E751" s="40"/>
      <c r="F751" s="40"/>
      <c r="G751" s="40"/>
      <c r="H751" s="40"/>
      <c r="I751" s="40"/>
      <c r="J751" s="40">
        <v>42</v>
      </c>
      <c r="K751" s="78">
        <v>32</v>
      </c>
      <c r="L751" s="127"/>
      <c r="M751" s="118"/>
      <c r="N751" s="128"/>
      <c r="O751" s="48">
        <f>IF(J751=0,"",J751/I750)</f>
        <v>1</v>
      </c>
      <c r="P751" s="46">
        <v>45</v>
      </c>
      <c r="Q751" s="48">
        <f t="shared" si="78"/>
        <v>1</v>
      </c>
      <c r="R751" s="48">
        <f t="shared" si="79"/>
        <v>0</v>
      </c>
    </row>
    <row r="752" spans="1:19" ht="15.75" customHeight="1" x14ac:dyDescent="0.25">
      <c r="A752" s="39">
        <v>2401</v>
      </c>
      <c r="B752" s="40"/>
      <c r="C752" s="40"/>
      <c r="D752" s="40"/>
      <c r="E752" s="40"/>
      <c r="F752" s="40"/>
      <c r="G752" s="40"/>
      <c r="H752" s="40"/>
      <c r="I752" s="40"/>
      <c r="J752" s="40">
        <v>8</v>
      </c>
      <c r="K752" s="78">
        <v>6</v>
      </c>
      <c r="L752" s="127"/>
      <c r="M752" s="118"/>
      <c r="N752" s="119"/>
      <c r="O752" s="100"/>
      <c r="P752" s="46">
        <v>11</v>
      </c>
      <c r="Q752" s="100"/>
      <c r="R752" s="140"/>
    </row>
    <row r="753" spans="1:19" ht="15.75" customHeight="1" x14ac:dyDescent="0.25">
      <c r="A753" s="39">
        <v>2402</v>
      </c>
      <c r="B753" s="40"/>
      <c r="C753" s="40"/>
      <c r="D753" s="40"/>
      <c r="E753" s="40"/>
      <c r="F753" s="40"/>
      <c r="G753" s="40"/>
      <c r="H753" s="40"/>
      <c r="I753" s="40"/>
      <c r="J753" s="40">
        <v>2</v>
      </c>
      <c r="K753" s="78"/>
      <c r="L753" s="127"/>
      <c r="M753" s="118"/>
      <c r="N753" s="119"/>
      <c r="O753" s="121"/>
      <c r="P753" s="74">
        <v>4</v>
      </c>
      <c r="Q753" s="134"/>
      <c r="R753" s="121"/>
    </row>
    <row r="754" spans="1:19" ht="15.75" customHeight="1" x14ac:dyDescent="0.25">
      <c r="A754" s="39">
        <v>2501</v>
      </c>
      <c r="B754" s="40"/>
      <c r="C754" s="40"/>
      <c r="D754" s="40"/>
      <c r="E754" s="40"/>
      <c r="F754" s="40"/>
      <c r="G754" s="40"/>
      <c r="H754" s="40"/>
      <c r="I754" s="40"/>
      <c r="J754" s="40">
        <v>1</v>
      </c>
      <c r="K754" s="78">
        <v>1</v>
      </c>
      <c r="L754" s="127"/>
      <c r="M754" s="118"/>
      <c r="N754" s="119"/>
      <c r="O754" s="121"/>
      <c r="P754" s="74">
        <v>3</v>
      </c>
      <c r="Q754" s="134"/>
      <c r="R754" s="121"/>
    </row>
    <row r="755" spans="1:19" ht="15.75" customHeight="1" x14ac:dyDescent="0.25">
      <c r="A755" s="39">
        <v>2502</v>
      </c>
      <c r="B755" s="40"/>
      <c r="C755" s="40"/>
      <c r="D755" s="40"/>
      <c r="E755" s="40"/>
      <c r="F755" s="40"/>
      <c r="G755" s="40"/>
      <c r="H755" s="40"/>
      <c r="I755" s="40"/>
      <c r="J755" s="40">
        <v>2</v>
      </c>
      <c r="K755" s="78">
        <v>1</v>
      </c>
      <c r="L755" s="127"/>
      <c r="M755" s="118"/>
      <c r="N755" s="119"/>
      <c r="O755" s="121"/>
      <c r="P755" s="74">
        <v>2</v>
      </c>
      <c r="Q755" s="134"/>
      <c r="R755" s="121"/>
    </row>
    <row r="756" spans="1:19" ht="15.75" customHeight="1" x14ac:dyDescent="0.25">
      <c r="A756" s="39">
        <v>2601</v>
      </c>
      <c r="B756" s="40"/>
      <c r="C756" s="40"/>
      <c r="D756" s="40"/>
      <c r="E756" s="40"/>
      <c r="F756" s="40"/>
      <c r="G756" s="40"/>
      <c r="H756" s="40"/>
      <c r="I756" s="40"/>
      <c r="J756" s="40"/>
      <c r="K756" s="78"/>
      <c r="L756" s="127"/>
      <c r="M756" s="118"/>
      <c r="N756" s="119"/>
      <c r="O756" s="111" t="s">
        <v>58</v>
      </c>
      <c r="P756" s="112">
        <v>9</v>
      </c>
      <c r="Q756" s="113">
        <f>IF(SUM(K745:K756)=0,"",SUM(K745:K756))</f>
        <v>40</v>
      </c>
      <c r="R756" s="114" t="s">
        <v>10</v>
      </c>
    </row>
    <row r="757" spans="1:19" ht="15.75" customHeight="1" x14ac:dyDescent="0.25">
      <c r="A757" s="39">
        <v>2602</v>
      </c>
      <c r="B757" s="40"/>
      <c r="C757" s="40"/>
      <c r="D757" s="40"/>
      <c r="E757" s="40"/>
      <c r="F757" s="40"/>
      <c r="G757" s="40"/>
      <c r="H757" s="40"/>
      <c r="I757" s="40"/>
      <c r="J757" s="40"/>
      <c r="K757" s="78"/>
      <c r="L757" s="127"/>
      <c r="M757" s="118"/>
      <c r="N757" s="119"/>
      <c r="O757" s="115" t="s">
        <v>60</v>
      </c>
      <c r="P757" s="59">
        <f>IF(P756/B743=0,"",P756/B743)</f>
        <v>0.12328767123287671</v>
      </c>
      <c r="Q757" s="116">
        <f>IF(P756/Q756=0,"",P756/Q756)</f>
        <v>0.22500000000000001</v>
      </c>
      <c r="R757" s="117" t="s">
        <v>61</v>
      </c>
    </row>
    <row r="758" spans="1:19" ht="15.75" customHeight="1" x14ac:dyDescent="0.25">
      <c r="A758" s="39">
        <v>2701</v>
      </c>
      <c r="B758" s="40"/>
      <c r="C758" s="40"/>
      <c r="D758" s="40"/>
      <c r="E758" s="40"/>
      <c r="F758" s="40"/>
      <c r="G758" s="40"/>
      <c r="H758" s="40"/>
      <c r="I758" s="40"/>
      <c r="J758" s="40"/>
      <c r="K758" s="78"/>
      <c r="L758" s="130"/>
      <c r="M758" s="131"/>
      <c r="N758" s="132"/>
      <c r="O758" s="87"/>
      <c r="P758" s="122"/>
      <c r="Q758" s="122"/>
      <c r="R758" s="123"/>
    </row>
    <row r="759" spans="1:19" ht="18" customHeight="1" x14ac:dyDescent="0.25">
      <c r="A759" s="28"/>
      <c r="B759" s="165" t="s">
        <v>83</v>
      </c>
      <c r="C759" s="165"/>
      <c r="D759" s="165"/>
      <c r="E759" s="165"/>
      <c r="F759" s="165"/>
      <c r="G759" s="165"/>
      <c r="H759" s="165"/>
      <c r="I759" s="165"/>
      <c r="J759" s="165"/>
      <c r="K759" s="66">
        <f>SUM(K743:K755)</f>
        <v>40</v>
      </c>
      <c r="L759" s="67">
        <f>IF(K751=0,"",K751/B743)</f>
        <v>0.43835616438356162</v>
      </c>
      <c r="M759" s="67">
        <f>IF(K759=0,"",K759/B743)</f>
        <v>0.54794520547945202</v>
      </c>
      <c r="N759" s="67">
        <f>IF(K751=0,"",M759-L759)</f>
        <v>0.1095890410958904</v>
      </c>
      <c r="O759" s="2"/>
      <c r="P759" s="1"/>
      <c r="Q759" s="25"/>
      <c r="R759" s="2"/>
    </row>
    <row r="760" spans="1:19" ht="12.75" customHeight="1" x14ac:dyDescent="0.2">
      <c r="L760" s="2"/>
      <c r="M760" s="2"/>
      <c r="O760" s="2"/>
    </row>
    <row r="761" spans="1:19" ht="12.75" customHeight="1" x14ac:dyDescent="0.2">
      <c r="L761" s="2"/>
      <c r="M761" s="2"/>
      <c r="O761" s="2"/>
    </row>
    <row r="762" spans="1:19" ht="26.25" customHeight="1" x14ac:dyDescent="0.4">
      <c r="B762" s="166" t="s">
        <v>72</v>
      </c>
      <c r="C762" s="167"/>
      <c r="D762" s="167"/>
      <c r="E762" s="167"/>
      <c r="F762" s="167"/>
      <c r="G762" s="167"/>
      <c r="H762" s="167"/>
      <c r="I762" s="167"/>
      <c r="J762" s="167"/>
      <c r="K762" s="105" t="s">
        <v>92</v>
      </c>
      <c r="L762" s="2"/>
      <c r="M762" s="2"/>
      <c r="N762" s="1"/>
      <c r="O762" s="2"/>
      <c r="P762" s="1"/>
      <c r="Q762" s="1"/>
      <c r="R762" s="1"/>
    </row>
    <row r="763" spans="1:19" ht="20.25" customHeight="1" x14ac:dyDescent="0.2">
      <c r="A763" s="168" t="s">
        <v>9</v>
      </c>
      <c r="B763" s="169" t="s">
        <v>73</v>
      </c>
      <c r="C763" s="170"/>
      <c r="D763" s="170"/>
      <c r="E763" s="170"/>
      <c r="F763" s="170"/>
      <c r="G763" s="170"/>
      <c r="H763" s="170"/>
      <c r="I763" s="170"/>
      <c r="J763" s="171"/>
      <c r="K763" s="172" t="s">
        <v>10</v>
      </c>
      <c r="L763" s="164" t="s">
        <v>2</v>
      </c>
      <c r="M763" s="164" t="s">
        <v>3</v>
      </c>
      <c r="N763" s="174" t="s">
        <v>4</v>
      </c>
      <c r="O763" s="164" t="s">
        <v>5</v>
      </c>
      <c r="P763" s="162" t="s">
        <v>6</v>
      </c>
      <c r="Q763" s="162" t="s">
        <v>7</v>
      </c>
      <c r="R763" s="164" t="s">
        <v>8</v>
      </c>
    </row>
    <row r="764" spans="1:19" ht="15.75" customHeight="1" x14ac:dyDescent="0.25">
      <c r="A764" s="163"/>
      <c r="B764" s="39" t="s">
        <v>74</v>
      </c>
      <c r="C764" s="39" t="s">
        <v>75</v>
      </c>
      <c r="D764" s="39" t="s">
        <v>76</v>
      </c>
      <c r="E764" s="39" t="s">
        <v>77</v>
      </c>
      <c r="F764" s="39" t="s">
        <v>78</v>
      </c>
      <c r="G764" s="39" t="s">
        <v>79</v>
      </c>
      <c r="H764" s="39" t="s">
        <v>80</v>
      </c>
      <c r="I764" s="39" t="s">
        <v>81</v>
      </c>
      <c r="J764" s="39" t="s">
        <v>82</v>
      </c>
      <c r="K764" s="173"/>
      <c r="L764" s="163"/>
      <c r="M764" s="163"/>
      <c r="N764" s="163"/>
      <c r="O764" s="163"/>
      <c r="P764" s="163"/>
      <c r="Q764" s="163"/>
      <c r="R764" s="163"/>
    </row>
    <row r="765" spans="1:19" ht="15.75" customHeight="1" x14ac:dyDescent="0.25">
      <c r="A765" s="39">
        <v>2001</v>
      </c>
      <c r="B765" s="40">
        <v>30</v>
      </c>
      <c r="C765" s="40"/>
      <c r="D765" s="40"/>
      <c r="E765" s="40"/>
      <c r="F765" s="40"/>
      <c r="G765" s="40"/>
      <c r="H765" s="40"/>
      <c r="I765" s="40"/>
      <c r="J765" s="40"/>
      <c r="K765" s="78"/>
      <c r="L765" s="124"/>
      <c r="M765" s="125"/>
      <c r="N765" s="126"/>
      <c r="O765" s="108"/>
      <c r="P765" s="43">
        <f>B765</f>
        <v>30</v>
      </c>
      <c r="Q765" s="109"/>
      <c r="R765" s="108"/>
    </row>
    <row r="766" spans="1:19" ht="15.75" customHeight="1" x14ac:dyDescent="0.25">
      <c r="A766" s="39">
        <v>2002</v>
      </c>
      <c r="B766" s="40"/>
      <c r="C766" s="40">
        <v>25</v>
      </c>
      <c r="D766" s="40"/>
      <c r="E766" s="40"/>
      <c r="F766" s="40"/>
      <c r="G766" s="40"/>
      <c r="H766" s="40"/>
      <c r="I766" s="40"/>
      <c r="J766" s="40"/>
      <c r="K766" s="78"/>
      <c r="L766" s="127"/>
      <c r="M766" s="118"/>
      <c r="N766" s="128"/>
      <c r="O766" s="45">
        <f>IF(C766=0,"",C766/B765)</f>
        <v>0.83333333333333337</v>
      </c>
      <c r="P766" s="46">
        <v>25</v>
      </c>
      <c r="Q766" s="110">
        <f t="shared" ref="Q766:Q773" si="80">IF(P766=0,"",P766/P765)</f>
        <v>0.83333333333333337</v>
      </c>
      <c r="R766" s="110">
        <f t="shared" ref="R766:R773" si="81">IF(P766=0,"",100%-Q766)</f>
        <v>0.16666666666666663</v>
      </c>
    </row>
    <row r="767" spans="1:19" ht="15.75" customHeight="1" x14ac:dyDescent="0.25">
      <c r="A767" s="39">
        <v>2101</v>
      </c>
      <c r="B767" s="40"/>
      <c r="C767" s="40"/>
      <c r="D767" s="40">
        <v>22</v>
      </c>
      <c r="E767" s="40"/>
      <c r="F767" s="40"/>
      <c r="G767" s="40"/>
      <c r="H767" s="40"/>
      <c r="I767" s="40"/>
      <c r="J767" s="40"/>
      <c r="K767" s="78"/>
      <c r="L767" s="127"/>
      <c r="M767" s="118"/>
      <c r="N767" s="128"/>
      <c r="O767" s="45">
        <f>IF(D767=0,"",D767/C766)</f>
        <v>0.88</v>
      </c>
      <c r="P767" s="46">
        <v>24</v>
      </c>
      <c r="Q767" s="110">
        <f t="shared" si="80"/>
        <v>0.96</v>
      </c>
      <c r="R767" s="110">
        <f t="shared" si="81"/>
        <v>4.0000000000000036E-2</v>
      </c>
      <c r="S767" s="8">
        <f>P767/P765</f>
        <v>0.8</v>
      </c>
    </row>
    <row r="768" spans="1:19" ht="15.75" customHeight="1" x14ac:dyDescent="0.25">
      <c r="A768" s="39">
        <v>2102</v>
      </c>
      <c r="B768" s="40"/>
      <c r="C768" s="40"/>
      <c r="D768" s="40"/>
      <c r="E768" s="40">
        <v>16</v>
      </c>
      <c r="F768" s="40"/>
      <c r="G768" s="40"/>
      <c r="H768" s="40"/>
      <c r="I768" s="40"/>
      <c r="J768" s="40"/>
      <c r="K768" s="78"/>
      <c r="L768" s="127"/>
      <c r="M768" s="118"/>
      <c r="N768" s="128"/>
      <c r="O768" s="45">
        <f>IF(E768=0,"",E768/D767)</f>
        <v>0.72727272727272729</v>
      </c>
      <c r="P768" s="46">
        <v>20</v>
      </c>
      <c r="Q768" s="110">
        <f t="shared" si="80"/>
        <v>0.83333333333333337</v>
      </c>
      <c r="R768" s="110">
        <f t="shared" si="81"/>
        <v>0.16666666666666663</v>
      </c>
    </row>
    <row r="769" spans="1:18" ht="15.75" customHeight="1" x14ac:dyDescent="0.25">
      <c r="A769" s="39">
        <v>2201</v>
      </c>
      <c r="B769" s="40"/>
      <c r="C769" s="40"/>
      <c r="D769" s="40"/>
      <c r="E769" s="40"/>
      <c r="F769" s="40">
        <v>16</v>
      </c>
      <c r="G769" s="40"/>
      <c r="H769" s="40"/>
      <c r="I769" s="40"/>
      <c r="J769" s="40"/>
      <c r="K769" s="78"/>
      <c r="L769" s="127"/>
      <c r="M769" s="118"/>
      <c r="N769" s="128"/>
      <c r="O769" s="45">
        <f>IF(F769=0,"",F769/E768)</f>
        <v>1</v>
      </c>
      <c r="P769" s="46">
        <v>19</v>
      </c>
      <c r="Q769" s="110">
        <f t="shared" si="80"/>
        <v>0.95</v>
      </c>
      <c r="R769" s="110">
        <f t="shared" si="81"/>
        <v>5.0000000000000044E-2</v>
      </c>
    </row>
    <row r="770" spans="1:18" ht="15.75" customHeight="1" x14ac:dyDescent="0.25">
      <c r="A770" s="39">
        <v>2202</v>
      </c>
      <c r="B770" s="40"/>
      <c r="C770" s="40"/>
      <c r="D770" s="40"/>
      <c r="E770" s="40"/>
      <c r="F770" s="40"/>
      <c r="G770" s="40">
        <v>16</v>
      </c>
      <c r="H770" s="40"/>
      <c r="I770" s="40"/>
      <c r="J770" s="40"/>
      <c r="K770" s="78"/>
      <c r="L770" s="127"/>
      <c r="M770" s="118"/>
      <c r="N770" s="128"/>
      <c r="O770" s="45">
        <f>IF(G770=0,"",G770/F769)</f>
        <v>1</v>
      </c>
      <c r="P770" s="46">
        <v>17</v>
      </c>
      <c r="Q770" s="110">
        <f t="shared" si="80"/>
        <v>0.89473684210526316</v>
      </c>
      <c r="R770" s="110">
        <f t="shared" si="81"/>
        <v>0.10526315789473684</v>
      </c>
    </row>
    <row r="771" spans="1:18" ht="15.75" customHeight="1" x14ac:dyDescent="0.25">
      <c r="A771" s="39">
        <v>2301</v>
      </c>
      <c r="B771" s="40"/>
      <c r="C771" s="40"/>
      <c r="D771" s="40"/>
      <c r="E771" s="40"/>
      <c r="F771" s="40"/>
      <c r="G771" s="40"/>
      <c r="H771" s="40">
        <v>16</v>
      </c>
      <c r="I771" s="40"/>
      <c r="J771" s="40"/>
      <c r="K771" s="78"/>
      <c r="L771" s="127"/>
      <c r="M771" s="118"/>
      <c r="N771" s="128"/>
      <c r="O771" s="45">
        <f>IF(H771=0,"",H771/G770)</f>
        <v>1</v>
      </c>
      <c r="P771" s="46">
        <v>17</v>
      </c>
      <c r="Q771" s="110">
        <f t="shared" si="80"/>
        <v>1</v>
      </c>
      <c r="R771" s="110">
        <f t="shared" si="81"/>
        <v>0</v>
      </c>
    </row>
    <row r="772" spans="1:18" ht="15.75" customHeight="1" x14ac:dyDescent="0.25">
      <c r="A772" s="39">
        <v>2302</v>
      </c>
      <c r="B772" s="40"/>
      <c r="C772" s="40"/>
      <c r="D772" s="40"/>
      <c r="E772" s="40"/>
      <c r="F772" s="40"/>
      <c r="G772" s="40"/>
      <c r="H772" s="40"/>
      <c r="I772" s="40">
        <v>16</v>
      </c>
      <c r="J772" s="40"/>
      <c r="K772" s="78"/>
      <c r="L772" s="127"/>
      <c r="M772" s="118"/>
      <c r="N772" s="128"/>
      <c r="O772" s="45">
        <f>IF(I772=0,"",I772/H771)</f>
        <v>1</v>
      </c>
      <c r="P772" s="46">
        <v>17</v>
      </c>
      <c r="Q772" s="110">
        <f t="shared" si="80"/>
        <v>1</v>
      </c>
      <c r="R772" s="110">
        <f t="shared" si="81"/>
        <v>0</v>
      </c>
    </row>
    <row r="773" spans="1:18" ht="15.75" customHeight="1" x14ac:dyDescent="0.25">
      <c r="A773" s="39">
        <v>2401</v>
      </c>
      <c r="B773" s="40"/>
      <c r="C773" s="40"/>
      <c r="D773" s="40"/>
      <c r="E773" s="40"/>
      <c r="F773" s="40"/>
      <c r="G773" s="40"/>
      <c r="H773" s="40"/>
      <c r="I773" s="40"/>
      <c r="J773" s="40">
        <v>14</v>
      </c>
      <c r="K773" s="78">
        <v>7</v>
      </c>
      <c r="L773" s="127"/>
      <c r="M773" s="118"/>
      <c r="N773" s="128"/>
      <c r="O773" s="48">
        <f>IF(J773=0,"",J773/I772)</f>
        <v>0.875</v>
      </c>
      <c r="P773" s="46">
        <v>17</v>
      </c>
      <c r="Q773" s="48">
        <f t="shared" si="80"/>
        <v>1</v>
      </c>
      <c r="R773" s="48">
        <f t="shared" si="81"/>
        <v>0</v>
      </c>
    </row>
    <row r="774" spans="1:18" ht="15.75" customHeight="1" x14ac:dyDescent="0.25">
      <c r="A774" s="39">
        <v>2402</v>
      </c>
      <c r="B774" s="40"/>
      <c r="C774" s="40"/>
      <c r="D774" s="40"/>
      <c r="E774" s="40"/>
      <c r="F774" s="40"/>
      <c r="G774" s="40"/>
      <c r="H774" s="40"/>
      <c r="I774" s="40"/>
      <c r="J774" s="40">
        <v>8</v>
      </c>
      <c r="K774" s="78">
        <v>7</v>
      </c>
      <c r="L774" s="127"/>
      <c r="M774" s="118"/>
      <c r="N774" s="119"/>
      <c r="O774" s="100"/>
      <c r="P774" s="46">
        <v>10</v>
      </c>
      <c r="Q774" s="100"/>
      <c r="R774" s="140"/>
    </row>
    <row r="775" spans="1:18" ht="15.75" customHeight="1" x14ac:dyDescent="0.25">
      <c r="A775" s="39">
        <v>2501</v>
      </c>
      <c r="B775" s="40"/>
      <c r="C775" s="40"/>
      <c r="D775" s="40"/>
      <c r="E775" s="40"/>
      <c r="F775" s="40"/>
      <c r="G775" s="40"/>
      <c r="H775" s="40"/>
      <c r="I775" s="40"/>
      <c r="J775" s="40">
        <v>3</v>
      </c>
      <c r="K775" s="78">
        <v>3</v>
      </c>
      <c r="L775" s="127"/>
      <c r="M775" s="118"/>
      <c r="N775" s="119"/>
      <c r="O775" s="121"/>
      <c r="P775" s="74">
        <v>3</v>
      </c>
      <c r="Q775" s="134"/>
      <c r="R775" s="121"/>
    </row>
    <row r="776" spans="1:18" ht="15.75" customHeight="1" x14ac:dyDescent="0.25">
      <c r="A776" s="39">
        <v>2502</v>
      </c>
      <c r="B776" s="40"/>
      <c r="C776" s="40"/>
      <c r="D776" s="40"/>
      <c r="E776" s="40"/>
      <c r="F776" s="40"/>
      <c r="G776" s="40"/>
      <c r="H776" s="40"/>
      <c r="I776" s="40"/>
      <c r="J776" s="40"/>
      <c r="K776" s="78"/>
      <c r="L776" s="127"/>
      <c r="M776" s="118"/>
      <c r="N776" s="119"/>
      <c r="O776" s="121"/>
      <c r="P776" s="74"/>
      <c r="Q776" s="134"/>
      <c r="R776" s="121"/>
    </row>
    <row r="777" spans="1:18" ht="15.75" customHeight="1" x14ac:dyDescent="0.25">
      <c r="A777" s="39">
        <v>2601</v>
      </c>
      <c r="B777" s="40"/>
      <c r="C777" s="40"/>
      <c r="D777" s="40"/>
      <c r="E777" s="40"/>
      <c r="F777" s="40"/>
      <c r="G777" s="40"/>
      <c r="H777" s="40"/>
      <c r="I777" s="40"/>
      <c r="J777" s="40"/>
      <c r="K777" s="78"/>
      <c r="L777" s="127"/>
      <c r="M777" s="118"/>
      <c r="N777" s="119"/>
      <c r="O777" s="121"/>
      <c r="P777" s="74"/>
      <c r="Q777" s="134"/>
      <c r="R777" s="121"/>
    </row>
    <row r="778" spans="1:18" ht="15.75" customHeight="1" x14ac:dyDescent="0.25">
      <c r="A778" s="39">
        <v>2602</v>
      </c>
      <c r="B778" s="40"/>
      <c r="C778" s="40"/>
      <c r="D778" s="40"/>
      <c r="E778" s="40"/>
      <c r="F778" s="40"/>
      <c r="G778" s="40"/>
      <c r="H778" s="40"/>
      <c r="I778" s="40"/>
      <c r="J778" s="40"/>
      <c r="K778" s="78"/>
      <c r="L778" s="127"/>
      <c r="M778" s="118"/>
      <c r="N778" s="119"/>
      <c r="O778" s="111" t="s">
        <v>58</v>
      </c>
      <c r="P778" s="112">
        <v>5</v>
      </c>
      <c r="Q778" s="113">
        <f>IF(SUM(K767:K778)=0,"",SUM(K767:K778))</f>
        <v>17</v>
      </c>
      <c r="R778" s="114" t="s">
        <v>10</v>
      </c>
    </row>
    <row r="779" spans="1:18" ht="15.75" customHeight="1" x14ac:dyDescent="0.25">
      <c r="A779" s="39">
        <v>2701</v>
      </c>
      <c r="B779" s="40"/>
      <c r="C779" s="40"/>
      <c r="D779" s="40"/>
      <c r="E779" s="40"/>
      <c r="F779" s="40"/>
      <c r="G779" s="40"/>
      <c r="H779" s="40"/>
      <c r="I779" s="40"/>
      <c r="J779" s="40"/>
      <c r="K779" s="78"/>
      <c r="L779" s="127"/>
      <c r="M779" s="118"/>
      <c r="N779" s="119"/>
      <c r="O779" s="115" t="s">
        <v>60</v>
      </c>
      <c r="P779" s="59">
        <f>IF(P778/B765=0,"",P778/B765)</f>
        <v>0.16666666666666666</v>
      </c>
      <c r="Q779" s="116">
        <f>IF(P778/Q778=0,"",P778/Q778)</f>
        <v>0.29411764705882354</v>
      </c>
      <c r="R779" s="117" t="s">
        <v>61</v>
      </c>
    </row>
    <row r="780" spans="1:18" ht="15.75" customHeight="1" x14ac:dyDescent="0.25">
      <c r="A780" s="39">
        <v>2702</v>
      </c>
      <c r="B780" s="40"/>
      <c r="C780" s="40"/>
      <c r="D780" s="40"/>
      <c r="E780" s="40"/>
      <c r="F780" s="40"/>
      <c r="G780" s="40"/>
      <c r="H780" s="40"/>
      <c r="I780" s="40"/>
      <c r="J780" s="40"/>
      <c r="K780" s="78"/>
      <c r="L780" s="130"/>
      <c r="M780" s="131"/>
      <c r="N780" s="132"/>
      <c r="O780" s="87"/>
      <c r="P780" s="122"/>
      <c r="Q780" s="122"/>
      <c r="R780" s="123"/>
    </row>
    <row r="781" spans="1:18" ht="18" customHeight="1" x14ac:dyDescent="0.25">
      <c r="A781" s="28"/>
      <c r="B781" s="165" t="s">
        <v>83</v>
      </c>
      <c r="C781" s="165"/>
      <c r="D781" s="165"/>
      <c r="E781" s="165"/>
      <c r="F781" s="165"/>
      <c r="G781" s="165"/>
      <c r="H781" s="165"/>
      <c r="I781" s="165"/>
      <c r="J781" s="165"/>
      <c r="K781" s="66">
        <f>SUM(K765:K777)</f>
        <v>17</v>
      </c>
      <c r="L781" s="67">
        <f>IF(K773=0,"",K773/B765)</f>
        <v>0.23333333333333334</v>
      </c>
      <c r="M781" s="67">
        <f>IF(K781=0,"",K781/B765)</f>
        <v>0.56666666666666665</v>
      </c>
      <c r="N781" s="67">
        <f>IF(K773=0,"",M781-L781)</f>
        <v>0.33333333333333331</v>
      </c>
      <c r="O781" s="2"/>
      <c r="P781" s="1"/>
      <c r="Q781" s="25"/>
      <c r="R781" s="2"/>
    </row>
    <row r="782" spans="1:18" ht="12.75" customHeight="1" x14ac:dyDescent="0.2">
      <c r="L782" s="2"/>
      <c r="M782" s="2"/>
      <c r="O782" s="2"/>
    </row>
    <row r="783" spans="1:18" ht="12.75" customHeight="1" x14ac:dyDescent="0.2">
      <c r="L783" s="2"/>
      <c r="M783" s="2"/>
      <c r="O783" s="2"/>
    </row>
    <row r="784" spans="1:18" ht="26.25" customHeight="1" x14ac:dyDescent="0.4">
      <c r="B784" s="166" t="s">
        <v>72</v>
      </c>
      <c r="C784" s="167"/>
      <c r="D784" s="167"/>
      <c r="E784" s="167"/>
      <c r="F784" s="167"/>
      <c r="G784" s="167"/>
      <c r="H784" s="167"/>
      <c r="I784" s="167"/>
      <c r="J784" s="167"/>
      <c r="K784" s="105" t="s">
        <v>93</v>
      </c>
      <c r="L784" s="2"/>
      <c r="M784" s="2"/>
      <c r="N784" s="1"/>
      <c r="O784" s="2"/>
      <c r="P784" s="1"/>
      <c r="Q784" s="1"/>
      <c r="R784" s="1"/>
    </row>
    <row r="785" spans="1:19" ht="20.25" customHeight="1" x14ac:dyDescent="0.2">
      <c r="A785" s="168" t="s">
        <v>9</v>
      </c>
      <c r="B785" s="169" t="s">
        <v>73</v>
      </c>
      <c r="C785" s="170"/>
      <c r="D785" s="170"/>
      <c r="E785" s="170"/>
      <c r="F785" s="170"/>
      <c r="G785" s="170"/>
      <c r="H785" s="170"/>
      <c r="I785" s="170"/>
      <c r="J785" s="171"/>
      <c r="K785" s="172" t="s">
        <v>10</v>
      </c>
      <c r="L785" s="164" t="s">
        <v>2</v>
      </c>
      <c r="M785" s="164" t="s">
        <v>3</v>
      </c>
      <c r="N785" s="174" t="s">
        <v>4</v>
      </c>
      <c r="O785" s="164" t="s">
        <v>5</v>
      </c>
      <c r="P785" s="162" t="s">
        <v>6</v>
      </c>
      <c r="Q785" s="162" t="s">
        <v>7</v>
      </c>
      <c r="R785" s="164" t="s">
        <v>8</v>
      </c>
    </row>
    <row r="786" spans="1:19" ht="15.75" customHeight="1" x14ac:dyDescent="0.25">
      <c r="A786" s="163"/>
      <c r="B786" s="39" t="s">
        <v>74</v>
      </c>
      <c r="C786" s="39" t="s">
        <v>75</v>
      </c>
      <c r="D786" s="39" t="s">
        <v>76</v>
      </c>
      <c r="E786" s="39" t="s">
        <v>77</v>
      </c>
      <c r="F786" s="39" t="s">
        <v>78</v>
      </c>
      <c r="G786" s="39" t="s">
        <v>79</v>
      </c>
      <c r="H786" s="39" t="s">
        <v>80</v>
      </c>
      <c r="I786" s="39" t="s">
        <v>81</v>
      </c>
      <c r="J786" s="39" t="s">
        <v>82</v>
      </c>
      <c r="K786" s="173"/>
      <c r="L786" s="163"/>
      <c r="M786" s="163"/>
      <c r="N786" s="163"/>
      <c r="O786" s="163"/>
      <c r="P786" s="163"/>
      <c r="Q786" s="163"/>
      <c r="R786" s="163"/>
    </row>
    <row r="787" spans="1:19" ht="15.75" customHeight="1" x14ac:dyDescent="0.25">
      <c r="A787" s="39">
        <v>2002</v>
      </c>
      <c r="B787" s="40">
        <v>64</v>
      </c>
      <c r="C787" s="40"/>
      <c r="D787" s="40"/>
      <c r="E787" s="40"/>
      <c r="F787" s="40"/>
      <c r="G787" s="40"/>
      <c r="H787" s="40"/>
      <c r="I787" s="40"/>
      <c r="J787" s="40"/>
      <c r="K787" s="78"/>
      <c r="L787" s="124"/>
      <c r="M787" s="125"/>
      <c r="N787" s="126"/>
      <c r="O787" s="108"/>
      <c r="P787" s="43">
        <f>B787</f>
        <v>64</v>
      </c>
      <c r="Q787" s="109"/>
      <c r="R787" s="108"/>
    </row>
    <row r="788" spans="1:19" ht="15.75" customHeight="1" x14ac:dyDescent="0.25">
      <c r="A788" s="39">
        <v>2101</v>
      </c>
      <c r="B788" s="40"/>
      <c r="C788" s="40">
        <v>56</v>
      </c>
      <c r="D788" s="40"/>
      <c r="E788" s="40"/>
      <c r="F788" s="40"/>
      <c r="G788" s="40"/>
      <c r="H788" s="40"/>
      <c r="I788" s="40"/>
      <c r="J788" s="40"/>
      <c r="K788" s="78"/>
      <c r="L788" s="127"/>
      <c r="M788" s="118"/>
      <c r="N788" s="128"/>
      <c r="O788" s="45">
        <f>IF(C788=0,"",C788/B787)</f>
        <v>0.875</v>
      </c>
      <c r="P788" s="46">
        <v>56</v>
      </c>
      <c r="Q788" s="110">
        <f t="shared" ref="Q788:Q795" si="82">IF(P788=0,"",P788/P787)</f>
        <v>0.875</v>
      </c>
      <c r="R788" s="110">
        <f t="shared" ref="R788:R795" si="83">IF(P788=0,"",100%-Q788)</f>
        <v>0.125</v>
      </c>
    </row>
    <row r="789" spans="1:19" ht="15.75" customHeight="1" x14ac:dyDescent="0.25">
      <c r="A789" s="39">
        <v>2102</v>
      </c>
      <c r="B789" s="40"/>
      <c r="C789" s="40"/>
      <c r="D789" s="40">
        <v>48</v>
      </c>
      <c r="E789" s="40"/>
      <c r="F789" s="40"/>
      <c r="G789" s="40"/>
      <c r="H789" s="40"/>
      <c r="I789" s="40"/>
      <c r="J789" s="40"/>
      <c r="K789" s="78"/>
      <c r="L789" s="127"/>
      <c r="M789" s="118"/>
      <c r="N789" s="128"/>
      <c r="O789" s="45">
        <f>IF(D789=0,"",D789/C788)</f>
        <v>0.8571428571428571</v>
      </c>
      <c r="P789" s="46">
        <v>52</v>
      </c>
      <c r="Q789" s="110">
        <f t="shared" si="82"/>
        <v>0.9285714285714286</v>
      </c>
      <c r="R789" s="110">
        <f t="shared" si="83"/>
        <v>7.1428571428571397E-2</v>
      </c>
      <c r="S789" s="8">
        <f>P789/P787</f>
        <v>0.8125</v>
      </c>
    </row>
    <row r="790" spans="1:19" ht="15.75" customHeight="1" x14ac:dyDescent="0.25">
      <c r="A790" s="39">
        <v>2201</v>
      </c>
      <c r="B790" s="40"/>
      <c r="C790" s="40"/>
      <c r="D790" s="40"/>
      <c r="E790" s="40">
        <v>44</v>
      </c>
      <c r="F790" s="40"/>
      <c r="G790" s="40"/>
      <c r="H790" s="40"/>
      <c r="I790" s="40"/>
      <c r="J790" s="40"/>
      <c r="K790" s="78"/>
      <c r="L790" s="127"/>
      <c r="M790" s="118"/>
      <c r="N790" s="128"/>
      <c r="O790" s="45">
        <f>IF(E790=0,"",E790/D789)</f>
        <v>0.91666666666666663</v>
      </c>
      <c r="P790" s="46">
        <v>47</v>
      </c>
      <c r="Q790" s="110">
        <f t="shared" si="82"/>
        <v>0.90384615384615385</v>
      </c>
      <c r="R790" s="110">
        <f t="shared" si="83"/>
        <v>9.6153846153846145E-2</v>
      </c>
    </row>
    <row r="791" spans="1:19" ht="15.75" customHeight="1" x14ac:dyDescent="0.25">
      <c r="A791" s="39">
        <v>2202</v>
      </c>
      <c r="B791" s="40"/>
      <c r="C791" s="40"/>
      <c r="D791" s="40"/>
      <c r="E791" s="40"/>
      <c r="F791" s="40">
        <v>41</v>
      </c>
      <c r="G791" s="40"/>
      <c r="H791" s="40"/>
      <c r="I791" s="40"/>
      <c r="J791" s="40"/>
      <c r="K791" s="78"/>
      <c r="L791" s="127"/>
      <c r="M791" s="118"/>
      <c r="N791" s="128"/>
      <c r="O791" s="45">
        <f>IF(F791=0,"",F791/E790)</f>
        <v>0.93181818181818177</v>
      </c>
      <c r="P791" s="46">
        <v>44</v>
      </c>
      <c r="Q791" s="110">
        <f t="shared" si="82"/>
        <v>0.93617021276595747</v>
      </c>
      <c r="R791" s="110">
        <f t="shared" si="83"/>
        <v>6.3829787234042534E-2</v>
      </c>
    </row>
    <row r="792" spans="1:19" ht="15.75" customHeight="1" x14ac:dyDescent="0.25">
      <c r="A792" s="39">
        <v>2301</v>
      </c>
      <c r="B792" s="40"/>
      <c r="C792" s="40"/>
      <c r="D792" s="40"/>
      <c r="E792" s="40"/>
      <c r="F792" s="40"/>
      <c r="G792" s="40">
        <v>39</v>
      </c>
      <c r="H792" s="40"/>
      <c r="I792" s="40"/>
      <c r="J792" s="40"/>
      <c r="K792" s="78"/>
      <c r="L792" s="127"/>
      <c r="M792" s="118"/>
      <c r="N792" s="128"/>
      <c r="O792" s="45">
        <f>IF(G792=0,"",G792/F791)</f>
        <v>0.95121951219512191</v>
      </c>
      <c r="P792" s="46">
        <v>43</v>
      </c>
      <c r="Q792" s="110">
        <f t="shared" si="82"/>
        <v>0.97727272727272729</v>
      </c>
      <c r="R792" s="110">
        <f t="shared" si="83"/>
        <v>2.2727272727272707E-2</v>
      </c>
    </row>
    <row r="793" spans="1:19" ht="15.75" customHeight="1" x14ac:dyDescent="0.25">
      <c r="A793" s="39">
        <v>2302</v>
      </c>
      <c r="B793" s="40"/>
      <c r="C793" s="40"/>
      <c r="D793" s="40"/>
      <c r="E793" s="40"/>
      <c r="F793" s="40"/>
      <c r="G793" s="40"/>
      <c r="H793" s="40">
        <v>39</v>
      </c>
      <c r="I793" s="40"/>
      <c r="J793" s="40"/>
      <c r="K793" s="78"/>
      <c r="L793" s="127"/>
      <c r="M793" s="118"/>
      <c r="N793" s="128"/>
      <c r="O793" s="45">
        <f>IF(H793=0,"",H793/G792)</f>
        <v>1</v>
      </c>
      <c r="P793" s="46">
        <v>43</v>
      </c>
      <c r="Q793" s="110">
        <f t="shared" si="82"/>
        <v>1</v>
      </c>
      <c r="R793" s="110">
        <f t="shared" si="83"/>
        <v>0</v>
      </c>
    </row>
    <row r="794" spans="1:19" ht="15.75" customHeight="1" x14ac:dyDescent="0.25">
      <c r="A794" s="39">
        <v>2401</v>
      </c>
      <c r="B794" s="40"/>
      <c r="C794" s="40"/>
      <c r="D794" s="40"/>
      <c r="E794" s="40"/>
      <c r="F794" s="40"/>
      <c r="G794" s="40"/>
      <c r="H794" s="40"/>
      <c r="I794" s="40">
        <v>37</v>
      </c>
      <c r="J794" s="40"/>
      <c r="K794" s="78"/>
      <c r="L794" s="127"/>
      <c r="M794" s="118"/>
      <c r="N794" s="128"/>
      <c r="O794" s="45">
        <f>IF(I794=0,"",I794/H793)</f>
        <v>0.94871794871794868</v>
      </c>
      <c r="P794" s="46">
        <v>42</v>
      </c>
      <c r="Q794" s="110">
        <f t="shared" si="82"/>
        <v>0.97674418604651159</v>
      </c>
      <c r="R794" s="110">
        <f t="shared" si="83"/>
        <v>2.3255813953488413E-2</v>
      </c>
    </row>
    <row r="795" spans="1:19" ht="15.75" customHeight="1" x14ac:dyDescent="0.25">
      <c r="A795" s="39">
        <v>2402</v>
      </c>
      <c r="B795" s="40"/>
      <c r="C795" s="40"/>
      <c r="D795" s="40"/>
      <c r="E795" s="40"/>
      <c r="F795" s="40"/>
      <c r="G795" s="40"/>
      <c r="H795" s="40"/>
      <c r="I795" s="40"/>
      <c r="J795" s="40">
        <v>36</v>
      </c>
      <c r="K795" s="78">
        <v>23</v>
      </c>
      <c r="L795" s="127"/>
      <c r="M795" s="118"/>
      <c r="N795" s="128"/>
      <c r="O795" s="48">
        <f>IF(J795=0,"",J795/I794)</f>
        <v>0.97297297297297303</v>
      </c>
      <c r="P795" s="46">
        <v>42</v>
      </c>
      <c r="Q795" s="48">
        <f t="shared" si="82"/>
        <v>1</v>
      </c>
      <c r="R795" s="48">
        <f t="shared" si="83"/>
        <v>0</v>
      </c>
    </row>
    <row r="796" spans="1:19" ht="15.75" customHeight="1" x14ac:dyDescent="0.25">
      <c r="A796" s="39">
        <v>2501</v>
      </c>
      <c r="B796" s="40"/>
      <c r="C796" s="40"/>
      <c r="D796" s="40"/>
      <c r="E796" s="40"/>
      <c r="F796" s="40"/>
      <c r="G796" s="40"/>
      <c r="H796" s="40"/>
      <c r="I796" s="40"/>
      <c r="J796" s="40">
        <v>7</v>
      </c>
      <c r="K796" s="78">
        <v>9</v>
      </c>
      <c r="L796" s="127"/>
      <c r="M796" s="118"/>
      <c r="N796" s="119"/>
      <c r="O796" s="118"/>
      <c r="P796" s="46">
        <v>17</v>
      </c>
      <c r="Q796" s="118"/>
      <c r="R796" s="133"/>
    </row>
    <row r="797" spans="1:19" ht="15.75" customHeight="1" x14ac:dyDescent="0.25">
      <c r="A797" s="39">
        <v>2502</v>
      </c>
      <c r="B797" s="40"/>
      <c r="C797" s="40"/>
      <c r="D797" s="40"/>
      <c r="E797" s="40"/>
      <c r="F797" s="40"/>
      <c r="G797" s="40"/>
      <c r="H797" s="40"/>
      <c r="I797" s="40"/>
      <c r="J797" s="40">
        <v>3</v>
      </c>
      <c r="K797" s="78">
        <v>3</v>
      </c>
      <c r="L797" s="127"/>
      <c r="M797" s="118"/>
      <c r="N797" s="119"/>
      <c r="O797" s="121"/>
      <c r="P797" s="74">
        <v>7</v>
      </c>
      <c r="Q797" s="134"/>
      <c r="R797" s="121" t="s">
        <v>118</v>
      </c>
    </row>
    <row r="798" spans="1:19" ht="15.75" customHeight="1" x14ac:dyDescent="0.25">
      <c r="A798" s="39">
        <v>2601</v>
      </c>
      <c r="B798" s="40"/>
      <c r="C798" s="40"/>
      <c r="D798" s="40"/>
      <c r="E798" s="40"/>
      <c r="F798" s="40"/>
      <c r="G798" s="40"/>
      <c r="H798" s="40"/>
      <c r="I798" s="40"/>
      <c r="J798" s="40"/>
      <c r="K798" s="78"/>
      <c r="L798" s="127"/>
      <c r="M798" s="118"/>
      <c r="N798" s="119"/>
      <c r="O798" s="121"/>
      <c r="P798" s="74"/>
      <c r="Q798" s="134"/>
      <c r="R798" s="121"/>
    </row>
    <row r="799" spans="1:19" ht="15.75" customHeight="1" x14ac:dyDescent="0.25">
      <c r="A799" s="39">
        <v>2602</v>
      </c>
      <c r="B799" s="40"/>
      <c r="C799" s="40"/>
      <c r="D799" s="40"/>
      <c r="E799" s="40"/>
      <c r="F799" s="40"/>
      <c r="G799" s="40"/>
      <c r="H799" s="40"/>
      <c r="I799" s="40"/>
      <c r="J799" s="40"/>
      <c r="K799" s="78"/>
      <c r="L799" s="127"/>
      <c r="M799" s="118"/>
      <c r="N799" s="119"/>
      <c r="O799" s="121"/>
      <c r="P799" s="74"/>
      <c r="Q799" s="134"/>
      <c r="R799" s="121"/>
    </row>
    <row r="800" spans="1:19" ht="15.75" customHeight="1" x14ac:dyDescent="0.25">
      <c r="A800" s="39">
        <v>2701</v>
      </c>
      <c r="B800" s="40"/>
      <c r="C800" s="40"/>
      <c r="D800" s="40"/>
      <c r="E800" s="40"/>
      <c r="F800" s="40"/>
      <c r="G800" s="40"/>
      <c r="H800" s="40"/>
      <c r="I800" s="40"/>
      <c r="J800" s="40"/>
      <c r="K800" s="78"/>
      <c r="L800" s="127"/>
      <c r="M800" s="118"/>
      <c r="N800" s="119"/>
      <c r="O800" s="111" t="s">
        <v>58</v>
      </c>
      <c r="P800" s="112">
        <v>4</v>
      </c>
      <c r="Q800" s="113">
        <f>IF(SUM(K789:K800)=0,"",SUM(K789:K800))</f>
        <v>35</v>
      </c>
      <c r="R800" s="114" t="s">
        <v>10</v>
      </c>
    </row>
    <row r="801" spans="1:19" ht="15.75" customHeight="1" x14ac:dyDescent="0.25">
      <c r="A801" s="39">
        <v>2702</v>
      </c>
      <c r="B801" s="40"/>
      <c r="C801" s="40"/>
      <c r="D801" s="40"/>
      <c r="E801" s="40"/>
      <c r="F801" s="40"/>
      <c r="G801" s="40"/>
      <c r="H801" s="40"/>
      <c r="I801" s="40"/>
      <c r="J801" s="40"/>
      <c r="K801" s="78"/>
      <c r="L801" s="127"/>
      <c r="M801" s="118"/>
      <c r="N801" s="119"/>
      <c r="O801" s="115" t="s">
        <v>60</v>
      </c>
      <c r="P801" s="59">
        <f>IF(P800/B787=0,"",P800/B787)</f>
        <v>6.25E-2</v>
      </c>
      <c r="Q801" s="116">
        <f>IF(P800/Q800=0,"",P800/Q800)</f>
        <v>0.11428571428571428</v>
      </c>
      <c r="R801" s="117" t="s">
        <v>61</v>
      </c>
    </row>
    <row r="802" spans="1:19" ht="15.75" customHeight="1" x14ac:dyDescent="0.25">
      <c r="A802" s="39">
        <v>2801</v>
      </c>
      <c r="B802" s="40"/>
      <c r="C802" s="40"/>
      <c r="D802" s="40"/>
      <c r="E802" s="40"/>
      <c r="F802" s="40"/>
      <c r="G802" s="40"/>
      <c r="H802" s="40"/>
      <c r="I802" s="40"/>
      <c r="J802" s="40"/>
      <c r="K802" s="78"/>
      <c r="L802" s="130"/>
      <c r="M802" s="131"/>
      <c r="N802" s="132"/>
      <c r="O802" s="87"/>
      <c r="P802" s="122"/>
      <c r="Q802" s="122"/>
      <c r="R802" s="123"/>
    </row>
    <row r="803" spans="1:19" ht="18" customHeight="1" x14ac:dyDescent="0.25">
      <c r="A803" s="28"/>
      <c r="B803" s="165" t="s">
        <v>83</v>
      </c>
      <c r="C803" s="165"/>
      <c r="D803" s="165"/>
      <c r="E803" s="165"/>
      <c r="F803" s="165"/>
      <c r="G803" s="165"/>
      <c r="H803" s="165"/>
      <c r="I803" s="165"/>
      <c r="J803" s="165"/>
      <c r="K803" s="66">
        <f>SUM(K787:K799)</f>
        <v>35</v>
      </c>
      <c r="L803" s="67">
        <f>IF(K795=0,"",K795/B787)</f>
        <v>0.359375</v>
      </c>
      <c r="M803" s="67">
        <f>IF(K803=0,"",K803/B787)</f>
        <v>0.546875</v>
      </c>
      <c r="N803" s="67">
        <f>IF(K795=0,"",M803-L803)</f>
        <v>0.1875</v>
      </c>
      <c r="O803" s="2"/>
      <c r="P803" s="1"/>
      <c r="Q803" s="25"/>
      <c r="R803" s="2"/>
    </row>
    <row r="804" spans="1:19" ht="12.75" customHeight="1" x14ac:dyDescent="0.2">
      <c r="L804" s="2"/>
      <c r="M804" s="2"/>
      <c r="O804" s="2"/>
    </row>
    <row r="805" spans="1:19" ht="12.75" customHeight="1" x14ac:dyDescent="0.2">
      <c r="L805" s="2"/>
      <c r="M805" s="2"/>
      <c r="O805" s="2"/>
    </row>
    <row r="806" spans="1:19" ht="26.25" customHeight="1" x14ac:dyDescent="0.4">
      <c r="B806" s="166" t="s">
        <v>72</v>
      </c>
      <c r="C806" s="167"/>
      <c r="D806" s="167"/>
      <c r="E806" s="167"/>
      <c r="F806" s="167"/>
      <c r="G806" s="167"/>
      <c r="H806" s="167"/>
      <c r="I806" s="167"/>
      <c r="J806" s="167"/>
      <c r="K806" s="105" t="s">
        <v>94</v>
      </c>
      <c r="L806" s="2"/>
      <c r="M806" s="2"/>
      <c r="N806" s="1"/>
      <c r="O806" s="2"/>
      <c r="P806" s="1"/>
      <c r="Q806" s="1"/>
      <c r="R806" s="1"/>
    </row>
    <row r="807" spans="1:19" ht="20.25" customHeight="1" x14ac:dyDescent="0.2">
      <c r="A807" s="168" t="s">
        <v>9</v>
      </c>
      <c r="B807" s="169" t="s">
        <v>73</v>
      </c>
      <c r="C807" s="170"/>
      <c r="D807" s="170"/>
      <c r="E807" s="170"/>
      <c r="F807" s="170"/>
      <c r="G807" s="170"/>
      <c r="H807" s="170"/>
      <c r="I807" s="170"/>
      <c r="J807" s="171"/>
      <c r="K807" s="172" t="s">
        <v>10</v>
      </c>
      <c r="L807" s="164" t="s">
        <v>2</v>
      </c>
      <c r="M807" s="164" t="s">
        <v>3</v>
      </c>
      <c r="N807" s="174" t="s">
        <v>4</v>
      </c>
      <c r="O807" s="164" t="s">
        <v>5</v>
      </c>
      <c r="P807" s="162" t="s">
        <v>6</v>
      </c>
      <c r="Q807" s="162" t="s">
        <v>7</v>
      </c>
      <c r="R807" s="164" t="s">
        <v>8</v>
      </c>
    </row>
    <row r="808" spans="1:19" ht="15.75" customHeight="1" x14ac:dyDescent="0.25">
      <c r="A808" s="163"/>
      <c r="B808" s="39" t="s">
        <v>74</v>
      </c>
      <c r="C808" s="39" t="s">
        <v>75</v>
      </c>
      <c r="D808" s="39" t="s">
        <v>76</v>
      </c>
      <c r="E808" s="39" t="s">
        <v>77</v>
      </c>
      <c r="F808" s="39" t="s">
        <v>78</v>
      </c>
      <c r="G808" s="39" t="s">
        <v>79</v>
      </c>
      <c r="H808" s="39" t="s">
        <v>80</v>
      </c>
      <c r="I808" s="39" t="s">
        <v>81</v>
      </c>
      <c r="J808" s="39" t="s">
        <v>82</v>
      </c>
      <c r="K808" s="173"/>
      <c r="L808" s="163"/>
      <c r="M808" s="163"/>
      <c r="N808" s="163"/>
      <c r="O808" s="163"/>
      <c r="P808" s="163"/>
      <c r="Q808" s="163"/>
      <c r="R808" s="163"/>
    </row>
    <row r="809" spans="1:19" ht="15.75" customHeight="1" x14ac:dyDescent="0.25">
      <c r="A809" s="39">
        <v>2101</v>
      </c>
      <c r="B809" s="40">
        <v>24</v>
      </c>
      <c r="C809" s="40"/>
      <c r="D809" s="40"/>
      <c r="E809" s="40"/>
      <c r="F809" s="40"/>
      <c r="G809" s="40"/>
      <c r="H809" s="40"/>
      <c r="I809" s="40"/>
      <c r="J809" s="40"/>
      <c r="K809" s="78"/>
      <c r="L809" s="124"/>
      <c r="M809" s="125"/>
      <c r="N809" s="126"/>
      <c r="O809" s="108"/>
      <c r="P809" s="43">
        <f>B809</f>
        <v>24</v>
      </c>
      <c r="Q809" s="109"/>
      <c r="R809" s="108"/>
    </row>
    <row r="810" spans="1:19" ht="15.75" customHeight="1" x14ac:dyDescent="0.25">
      <c r="A810" s="39">
        <v>2102</v>
      </c>
      <c r="B810" s="40"/>
      <c r="C810" s="40">
        <v>22</v>
      </c>
      <c r="D810" s="40"/>
      <c r="E810" s="40"/>
      <c r="F810" s="40"/>
      <c r="G810" s="40"/>
      <c r="H810" s="40"/>
      <c r="I810" s="40"/>
      <c r="J810" s="40"/>
      <c r="K810" s="78"/>
      <c r="L810" s="127"/>
      <c r="M810" s="118"/>
      <c r="N810" s="128"/>
      <c r="O810" s="45">
        <f>IF(C810=0,"",C810/B809)</f>
        <v>0.91666666666666663</v>
      </c>
      <c r="P810" s="46">
        <v>22</v>
      </c>
      <c r="Q810" s="110">
        <f t="shared" ref="Q810:Q817" si="84">IF(P810=0,"",P810/P809)</f>
        <v>0.91666666666666663</v>
      </c>
      <c r="R810" s="110">
        <f t="shared" ref="R810:R817" si="85">IF(P810=0,"",100%-Q810)</f>
        <v>8.333333333333337E-2</v>
      </c>
    </row>
    <row r="811" spans="1:19" ht="15.75" customHeight="1" x14ac:dyDescent="0.25">
      <c r="A811" s="39">
        <v>2201</v>
      </c>
      <c r="B811" s="40"/>
      <c r="C811" s="40"/>
      <c r="D811" s="40">
        <v>19</v>
      </c>
      <c r="E811" s="40"/>
      <c r="F811" s="40"/>
      <c r="G811" s="40"/>
      <c r="H811" s="40"/>
      <c r="I811" s="40"/>
      <c r="J811" s="40"/>
      <c r="K811" s="78"/>
      <c r="L811" s="127"/>
      <c r="M811" s="118"/>
      <c r="N811" s="128"/>
      <c r="O811" s="45">
        <f>IF(D811=0,"",D811/C810)</f>
        <v>0.86363636363636365</v>
      </c>
      <c r="P811" s="46">
        <v>21</v>
      </c>
      <c r="Q811" s="110">
        <f t="shared" si="84"/>
        <v>0.95454545454545459</v>
      </c>
      <c r="R811" s="110">
        <f t="shared" si="85"/>
        <v>4.5454545454545414E-2</v>
      </c>
      <c r="S811" s="8">
        <f>P811/P809</f>
        <v>0.875</v>
      </c>
    </row>
    <row r="812" spans="1:19" ht="15.75" customHeight="1" x14ac:dyDescent="0.25">
      <c r="A812" s="39">
        <v>2202</v>
      </c>
      <c r="B812" s="40"/>
      <c r="C812" s="40"/>
      <c r="D812" s="40"/>
      <c r="E812" s="40">
        <v>15</v>
      </c>
      <c r="F812" s="40"/>
      <c r="G812" s="40"/>
      <c r="H812" s="40"/>
      <c r="I812" s="40"/>
      <c r="J812" s="40"/>
      <c r="K812" s="78"/>
      <c r="L812" s="127"/>
      <c r="M812" s="118"/>
      <c r="N812" s="128"/>
      <c r="O812" s="45">
        <f>IF(E812=0,"",E812/D811)</f>
        <v>0.78947368421052633</v>
      </c>
      <c r="P812" s="46">
        <v>17</v>
      </c>
      <c r="Q812" s="110">
        <f t="shared" si="84"/>
        <v>0.80952380952380953</v>
      </c>
      <c r="R812" s="110">
        <f t="shared" si="85"/>
        <v>0.19047619047619047</v>
      </c>
    </row>
    <row r="813" spans="1:19" ht="15.75" customHeight="1" x14ac:dyDescent="0.25">
      <c r="A813" s="39">
        <v>2301</v>
      </c>
      <c r="B813" s="40"/>
      <c r="C813" s="40"/>
      <c r="D813" s="40"/>
      <c r="E813" s="40"/>
      <c r="F813" s="40">
        <v>13</v>
      </c>
      <c r="G813" s="40"/>
      <c r="H813" s="40"/>
      <c r="I813" s="40"/>
      <c r="J813" s="40"/>
      <c r="K813" s="78"/>
      <c r="L813" s="127"/>
      <c r="M813" s="118"/>
      <c r="N813" s="128"/>
      <c r="O813" s="45">
        <f>IF(F813=0,"",F813/E812)</f>
        <v>0.8666666666666667</v>
      </c>
      <c r="P813" s="46">
        <v>16</v>
      </c>
      <c r="Q813" s="110">
        <f t="shared" si="84"/>
        <v>0.94117647058823528</v>
      </c>
      <c r="R813" s="110">
        <f t="shared" si="85"/>
        <v>5.8823529411764719E-2</v>
      </c>
    </row>
    <row r="814" spans="1:19" ht="15.75" customHeight="1" x14ac:dyDescent="0.25">
      <c r="A814" s="39">
        <v>2302</v>
      </c>
      <c r="B814" s="40"/>
      <c r="C814" s="40"/>
      <c r="D814" s="40"/>
      <c r="E814" s="40"/>
      <c r="F814" s="40"/>
      <c r="G814" s="40">
        <v>12</v>
      </c>
      <c r="H814" s="40"/>
      <c r="I814" s="40"/>
      <c r="J814" s="40"/>
      <c r="K814" s="78"/>
      <c r="L814" s="127"/>
      <c r="M814" s="118"/>
      <c r="N814" s="128"/>
      <c r="O814" s="45">
        <f>IF(G814=0,"",G814/F813)</f>
        <v>0.92307692307692313</v>
      </c>
      <c r="P814" s="46">
        <v>16</v>
      </c>
      <c r="Q814" s="110">
        <f t="shared" si="84"/>
        <v>1</v>
      </c>
      <c r="R814" s="110">
        <f t="shared" si="85"/>
        <v>0</v>
      </c>
    </row>
    <row r="815" spans="1:19" ht="15.75" customHeight="1" x14ac:dyDescent="0.25">
      <c r="A815" s="39">
        <v>2401</v>
      </c>
      <c r="B815" s="40"/>
      <c r="C815" s="40"/>
      <c r="D815" s="40"/>
      <c r="E815" s="40"/>
      <c r="F815" s="40"/>
      <c r="G815" s="40"/>
      <c r="H815" s="40">
        <v>12</v>
      </c>
      <c r="I815" s="40"/>
      <c r="J815" s="40"/>
      <c r="K815" s="78"/>
      <c r="L815" s="127"/>
      <c r="M815" s="118"/>
      <c r="N815" s="128"/>
      <c r="O815" s="45">
        <f>IF(H815=0,"",H815/G814)</f>
        <v>1</v>
      </c>
      <c r="P815" s="46">
        <v>16</v>
      </c>
      <c r="Q815" s="110">
        <f t="shared" si="84"/>
        <v>1</v>
      </c>
      <c r="R815" s="110">
        <f t="shared" si="85"/>
        <v>0</v>
      </c>
    </row>
    <row r="816" spans="1:19" ht="15.75" customHeight="1" x14ac:dyDescent="0.25">
      <c r="A816" s="39">
        <v>2402</v>
      </c>
      <c r="B816" s="40"/>
      <c r="C816" s="40"/>
      <c r="D816" s="40"/>
      <c r="E816" s="40"/>
      <c r="F816" s="40"/>
      <c r="G816" s="40"/>
      <c r="H816" s="40"/>
      <c r="I816" s="40">
        <v>12</v>
      </c>
      <c r="J816" s="40"/>
      <c r="K816" s="78"/>
      <c r="L816" s="127"/>
      <c r="M816" s="118"/>
      <c r="N816" s="128"/>
      <c r="O816" s="45">
        <f>IF(I816=0,"",I816/H815)</f>
        <v>1</v>
      </c>
      <c r="P816" s="46">
        <v>16</v>
      </c>
      <c r="Q816" s="110">
        <f t="shared" si="84"/>
        <v>1</v>
      </c>
      <c r="R816" s="110">
        <f t="shared" si="85"/>
        <v>0</v>
      </c>
    </row>
    <row r="817" spans="1:24" ht="15.75" customHeight="1" x14ac:dyDescent="0.25">
      <c r="A817" s="39">
        <v>2501</v>
      </c>
      <c r="B817" s="40"/>
      <c r="C817" s="40"/>
      <c r="D817" s="40"/>
      <c r="E817" s="40"/>
      <c r="F817" s="40"/>
      <c r="G817" s="40"/>
      <c r="H817" s="40"/>
      <c r="I817" s="40"/>
      <c r="J817" s="104">
        <v>12</v>
      </c>
      <c r="K817" s="78">
        <v>7</v>
      </c>
      <c r="L817" s="127"/>
      <c r="M817" s="118"/>
      <c r="N817" s="128"/>
      <c r="O817" s="160">
        <f>IF(J817=0,"",J817/I816)</f>
        <v>1</v>
      </c>
      <c r="P817" s="46">
        <v>16</v>
      </c>
      <c r="Q817" s="48">
        <f t="shared" si="84"/>
        <v>1</v>
      </c>
      <c r="R817" s="48">
        <f t="shared" si="85"/>
        <v>0</v>
      </c>
    </row>
    <row r="818" spans="1:24" ht="15.75" customHeight="1" x14ac:dyDescent="0.25">
      <c r="A818" s="39">
        <v>2502</v>
      </c>
      <c r="B818" s="40"/>
      <c r="C818" s="40"/>
      <c r="D818" s="40"/>
      <c r="E818" s="40"/>
      <c r="F818" s="40"/>
      <c r="G818" s="40"/>
      <c r="H818" s="40"/>
      <c r="I818" s="40"/>
      <c r="J818" s="40">
        <v>6</v>
      </c>
      <c r="K818" s="78">
        <v>3</v>
      </c>
      <c r="L818" s="127"/>
      <c r="M818" s="118"/>
      <c r="N818" s="119"/>
      <c r="O818" s="118"/>
      <c r="P818" s="46">
        <v>9</v>
      </c>
      <c r="Q818" s="118"/>
      <c r="R818" s="133"/>
    </row>
    <row r="819" spans="1:24" ht="15.75" customHeight="1" x14ac:dyDescent="0.25">
      <c r="A819" s="39">
        <v>2601</v>
      </c>
      <c r="B819" s="40"/>
      <c r="C819" s="40"/>
      <c r="D819" s="40"/>
      <c r="E819" s="40"/>
      <c r="F819" s="40"/>
      <c r="G819" s="40"/>
      <c r="H819" s="40"/>
      <c r="I819" s="40"/>
      <c r="J819" s="40"/>
      <c r="K819" s="78"/>
      <c r="L819" s="127"/>
      <c r="M819" s="118"/>
      <c r="N819" s="119"/>
      <c r="O819" s="121"/>
      <c r="P819" s="74"/>
      <c r="Q819" s="134"/>
      <c r="R819" s="121"/>
    </row>
    <row r="820" spans="1:24" ht="15.75" customHeight="1" x14ac:dyDescent="0.25">
      <c r="A820" s="39">
        <v>2602</v>
      </c>
      <c r="B820" s="40"/>
      <c r="C820" s="40"/>
      <c r="D820" s="40"/>
      <c r="E820" s="40"/>
      <c r="F820" s="40"/>
      <c r="G820" s="40"/>
      <c r="H820" s="40"/>
      <c r="I820" s="40"/>
      <c r="J820" s="40"/>
      <c r="K820" s="78"/>
      <c r="L820" s="127"/>
      <c r="M820" s="118"/>
      <c r="N820" s="119"/>
      <c r="O820" s="121"/>
      <c r="P820" s="74"/>
      <c r="Q820" s="134"/>
      <c r="R820" s="121"/>
    </row>
    <row r="821" spans="1:24" ht="15.75" customHeight="1" x14ac:dyDescent="0.25">
      <c r="A821" s="39">
        <v>2701</v>
      </c>
      <c r="B821" s="40"/>
      <c r="C821" s="40"/>
      <c r="D821" s="40"/>
      <c r="E821" s="40"/>
      <c r="F821" s="40"/>
      <c r="G821" s="40"/>
      <c r="H821" s="40"/>
      <c r="I821" s="40"/>
      <c r="J821" s="40"/>
      <c r="K821" s="78"/>
      <c r="L821" s="127"/>
      <c r="M821" s="118"/>
      <c r="N821" s="119"/>
      <c r="O821" s="121"/>
      <c r="P821" s="74"/>
      <c r="Q821" s="134"/>
      <c r="R821" s="121"/>
    </row>
    <row r="822" spans="1:24" ht="15.75" customHeight="1" x14ac:dyDescent="0.25">
      <c r="A822" s="39">
        <v>2702</v>
      </c>
      <c r="B822" s="40"/>
      <c r="C822" s="40"/>
      <c r="D822" s="40"/>
      <c r="E822" s="40"/>
      <c r="F822" s="40"/>
      <c r="G822" s="40"/>
      <c r="H822" s="40"/>
      <c r="I822" s="40"/>
      <c r="J822" s="40"/>
      <c r="K822" s="78"/>
      <c r="L822" s="127"/>
      <c r="M822" s="118"/>
      <c r="N822" s="119"/>
      <c r="O822" s="111" t="s">
        <v>58</v>
      </c>
      <c r="P822" s="112"/>
      <c r="Q822" s="113">
        <f>IF(SUM(K811:K822)=0,"",SUM(K811:K822))</f>
        <v>10</v>
      </c>
      <c r="R822" s="114" t="s">
        <v>10</v>
      </c>
    </row>
    <row r="823" spans="1:24" ht="15.75" customHeight="1" x14ac:dyDescent="0.25">
      <c r="A823" s="39">
        <v>2801</v>
      </c>
      <c r="B823" s="40"/>
      <c r="C823" s="40"/>
      <c r="D823" s="40"/>
      <c r="E823" s="40"/>
      <c r="F823" s="40"/>
      <c r="G823" s="40"/>
      <c r="H823" s="40"/>
      <c r="I823" s="40"/>
      <c r="J823" s="40"/>
      <c r="K823" s="78"/>
      <c r="L823" s="127"/>
      <c r="M823" s="118"/>
      <c r="N823" s="119"/>
      <c r="O823" s="115" t="s">
        <v>60</v>
      </c>
      <c r="P823" s="59" t="str">
        <f>IF(P822/B809=0,"",P822/B809)</f>
        <v/>
      </c>
      <c r="Q823" s="116" t="str">
        <f>IF(P822/Q822=0,"",P822/Q822)</f>
        <v/>
      </c>
      <c r="R823" s="117" t="s">
        <v>61</v>
      </c>
    </row>
    <row r="824" spans="1:24" ht="15.75" customHeight="1" x14ac:dyDescent="0.25">
      <c r="A824" s="39">
        <v>2802</v>
      </c>
      <c r="B824" s="40"/>
      <c r="C824" s="40"/>
      <c r="D824" s="40"/>
      <c r="E824" s="40"/>
      <c r="F824" s="40"/>
      <c r="G824" s="40"/>
      <c r="H824" s="40"/>
      <c r="I824" s="40"/>
      <c r="J824" s="40"/>
      <c r="K824" s="78"/>
      <c r="L824" s="130"/>
      <c r="M824" s="131"/>
      <c r="N824" s="132"/>
      <c r="O824" s="87"/>
      <c r="P824" s="122"/>
      <c r="Q824" s="122"/>
      <c r="R824" s="123"/>
    </row>
    <row r="825" spans="1:24" ht="18" customHeight="1" x14ac:dyDescent="0.25">
      <c r="A825" s="28"/>
      <c r="B825" s="165" t="s">
        <v>83</v>
      </c>
      <c r="C825" s="165"/>
      <c r="D825" s="165"/>
      <c r="E825" s="165"/>
      <c r="F825" s="165"/>
      <c r="G825" s="165"/>
      <c r="H825" s="165"/>
      <c r="I825" s="165"/>
      <c r="J825" s="165"/>
      <c r="K825" s="66">
        <f>SUM(K809:K824)</f>
        <v>10</v>
      </c>
      <c r="L825" s="67">
        <f>IF(K817=0,"",K817/B809)</f>
        <v>0.29166666666666669</v>
      </c>
      <c r="M825" s="67">
        <f>IF(K825=0,"",K825/B809)</f>
        <v>0.41666666666666669</v>
      </c>
      <c r="N825" s="67">
        <f>IF(K817=0,"",M825-L825)</f>
        <v>0.125</v>
      </c>
      <c r="O825" s="2"/>
      <c r="P825" s="1"/>
      <c r="Q825" s="25"/>
      <c r="R825" s="2"/>
    </row>
    <row r="826" spans="1:24" ht="12.75" customHeight="1" x14ac:dyDescent="0.2">
      <c r="L826" s="2"/>
      <c r="M826" s="2"/>
      <c r="O826" s="2"/>
      <c r="X826" s="91">
        <f>AVERAGE(S811,S833)</f>
        <v>0.85096153846153844</v>
      </c>
    </row>
    <row r="827" spans="1:24" ht="12.75" customHeight="1" x14ac:dyDescent="0.2">
      <c r="L827" s="2"/>
      <c r="M827" s="2"/>
      <c r="O827" s="2"/>
    </row>
    <row r="828" spans="1:24" ht="26.25" customHeight="1" x14ac:dyDescent="0.4">
      <c r="B828" s="166" t="s">
        <v>72</v>
      </c>
      <c r="C828" s="167"/>
      <c r="D828" s="167"/>
      <c r="E828" s="167"/>
      <c r="F828" s="167"/>
      <c r="G828" s="167"/>
      <c r="H828" s="167"/>
      <c r="I828" s="167"/>
      <c r="J828" s="167"/>
      <c r="K828" s="105" t="s">
        <v>95</v>
      </c>
      <c r="L828" s="2"/>
      <c r="M828" s="2"/>
      <c r="N828" s="1"/>
      <c r="O828" s="2"/>
      <c r="P828" s="1"/>
      <c r="Q828" s="1"/>
      <c r="R828" s="1"/>
    </row>
    <row r="829" spans="1:24" ht="20.25" customHeight="1" x14ac:dyDescent="0.2">
      <c r="A829" s="168" t="s">
        <v>9</v>
      </c>
      <c r="B829" s="169" t="s">
        <v>73</v>
      </c>
      <c r="C829" s="170"/>
      <c r="D829" s="170"/>
      <c r="E829" s="170"/>
      <c r="F829" s="170"/>
      <c r="G829" s="170"/>
      <c r="H829" s="170"/>
      <c r="I829" s="170"/>
      <c r="J829" s="171"/>
      <c r="K829" s="172" t="s">
        <v>10</v>
      </c>
      <c r="L829" s="164" t="s">
        <v>2</v>
      </c>
      <c r="M829" s="164" t="s">
        <v>3</v>
      </c>
      <c r="N829" s="174" t="s">
        <v>4</v>
      </c>
      <c r="O829" s="164" t="s">
        <v>5</v>
      </c>
      <c r="P829" s="162" t="s">
        <v>6</v>
      </c>
      <c r="Q829" s="162" t="s">
        <v>7</v>
      </c>
      <c r="R829" s="164" t="s">
        <v>8</v>
      </c>
    </row>
    <row r="830" spans="1:24" ht="15.75" customHeight="1" x14ac:dyDescent="0.25">
      <c r="A830" s="163"/>
      <c r="B830" s="39" t="s">
        <v>74</v>
      </c>
      <c r="C830" s="39" t="s">
        <v>75</v>
      </c>
      <c r="D830" s="39" t="s">
        <v>76</v>
      </c>
      <c r="E830" s="39" t="s">
        <v>77</v>
      </c>
      <c r="F830" s="39" t="s">
        <v>78</v>
      </c>
      <c r="G830" s="39" t="s">
        <v>79</v>
      </c>
      <c r="H830" s="39" t="s">
        <v>80</v>
      </c>
      <c r="I830" s="39" t="s">
        <v>81</v>
      </c>
      <c r="J830" s="39" t="s">
        <v>82</v>
      </c>
      <c r="K830" s="173"/>
      <c r="L830" s="163"/>
      <c r="M830" s="163"/>
      <c r="N830" s="163"/>
      <c r="O830" s="163"/>
      <c r="P830" s="163"/>
      <c r="Q830" s="163"/>
      <c r="R830" s="163"/>
    </row>
    <row r="831" spans="1:24" ht="15.75" customHeight="1" x14ac:dyDescent="0.25">
      <c r="A831" s="39">
        <v>2102</v>
      </c>
      <c r="B831" s="40">
        <v>52</v>
      </c>
      <c r="C831" s="40"/>
      <c r="D831" s="40"/>
      <c r="E831" s="40"/>
      <c r="F831" s="40"/>
      <c r="G831" s="40"/>
      <c r="H831" s="40"/>
      <c r="I831" s="40"/>
      <c r="J831" s="40"/>
      <c r="K831" s="78"/>
      <c r="L831" s="124"/>
      <c r="M831" s="125"/>
      <c r="N831" s="126"/>
      <c r="O831" s="108"/>
      <c r="P831" s="43">
        <f>B831</f>
        <v>52</v>
      </c>
      <c r="Q831" s="109"/>
      <c r="R831" s="108"/>
    </row>
    <row r="832" spans="1:24" ht="15.75" customHeight="1" x14ac:dyDescent="0.25">
      <c r="A832" s="39">
        <v>2201</v>
      </c>
      <c r="B832" s="40"/>
      <c r="C832" s="40">
        <v>44</v>
      </c>
      <c r="D832" s="40"/>
      <c r="E832" s="40"/>
      <c r="F832" s="40"/>
      <c r="G832" s="40"/>
      <c r="H832" s="40"/>
      <c r="I832" s="40"/>
      <c r="J832" s="40"/>
      <c r="K832" s="78"/>
      <c r="L832" s="127"/>
      <c r="M832" s="118"/>
      <c r="N832" s="128"/>
      <c r="O832" s="45">
        <f>IF(C832=0,"",C832/B831)</f>
        <v>0.84615384615384615</v>
      </c>
      <c r="P832" s="46">
        <v>44</v>
      </c>
      <c r="Q832" s="110">
        <f t="shared" ref="Q832:Q839" si="86">IF(P832=0,"",P832/P831)</f>
        <v>0.84615384615384615</v>
      </c>
      <c r="R832" s="110">
        <f t="shared" ref="R832:R839" si="87">IF(P832=0,"",100%-Q832)</f>
        <v>0.15384615384615385</v>
      </c>
    </row>
    <row r="833" spans="1:19" ht="15.75" customHeight="1" x14ac:dyDescent="0.25">
      <c r="A833" s="39">
        <v>2202</v>
      </c>
      <c r="B833" s="40"/>
      <c r="C833" s="40"/>
      <c r="D833" s="40">
        <v>42</v>
      </c>
      <c r="E833" s="40"/>
      <c r="F833" s="40"/>
      <c r="G833" s="40"/>
      <c r="H833" s="40"/>
      <c r="I833" s="40"/>
      <c r="J833" s="40"/>
      <c r="K833" s="78"/>
      <c r="L833" s="127"/>
      <c r="M833" s="118"/>
      <c r="N833" s="128"/>
      <c r="O833" s="45">
        <f>IF(D833=0,"",D833/C832)</f>
        <v>0.95454545454545459</v>
      </c>
      <c r="P833" s="46">
        <v>43</v>
      </c>
      <c r="Q833" s="110">
        <f t="shared" si="86"/>
        <v>0.97727272727272729</v>
      </c>
      <c r="R833" s="110">
        <f t="shared" si="87"/>
        <v>2.2727272727272707E-2</v>
      </c>
      <c r="S833" s="8">
        <f>P833/P831</f>
        <v>0.82692307692307687</v>
      </c>
    </row>
    <row r="834" spans="1:19" ht="15.75" customHeight="1" x14ac:dyDescent="0.25">
      <c r="A834" s="39">
        <v>2301</v>
      </c>
      <c r="B834" s="40"/>
      <c r="C834" s="40"/>
      <c r="D834" s="40"/>
      <c r="E834" s="40">
        <v>37</v>
      </c>
      <c r="F834" s="40"/>
      <c r="G834" s="40"/>
      <c r="H834" s="40"/>
      <c r="I834" s="40"/>
      <c r="J834" s="40"/>
      <c r="K834" s="78"/>
      <c r="L834" s="127"/>
      <c r="M834" s="118"/>
      <c r="N834" s="128"/>
      <c r="O834" s="45">
        <f>IF(E834=0,"",E834/D833)</f>
        <v>0.88095238095238093</v>
      </c>
      <c r="P834" s="46">
        <v>38</v>
      </c>
      <c r="Q834" s="110">
        <f t="shared" si="86"/>
        <v>0.88372093023255816</v>
      </c>
      <c r="R834" s="110">
        <f t="shared" si="87"/>
        <v>0.11627906976744184</v>
      </c>
    </row>
    <row r="835" spans="1:19" ht="15.75" customHeight="1" x14ac:dyDescent="0.25">
      <c r="A835" s="39">
        <v>2302</v>
      </c>
      <c r="B835" s="40"/>
      <c r="C835" s="40"/>
      <c r="D835" s="40"/>
      <c r="E835" s="40"/>
      <c r="F835" s="40">
        <v>32</v>
      </c>
      <c r="G835" s="40"/>
      <c r="H835" s="40"/>
      <c r="I835" s="40"/>
      <c r="J835" s="40"/>
      <c r="K835" s="78"/>
      <c r="L835" s="127"/>
      <c r="M835" s="118"/>
      <c r="N835" s="128"/>
      <c r="O835" s="45">
        <f>IF(F835=0,"",F835/E834)</f>
        <v>0.86486486486486491</v>
      </c>
      <c r="P835" s="46">
        <v>35</v>
      </c>
      <c r="Q835" s="110">
        <f t="shared" si="86"/>
        <v>0.92105263157894735</v>
      </c>
      <c r="R835" s="110">
        <f t="shared" si="87"/>
        <v>7.8947368421052655E-2</v>
      </c>
    </row>
    <row r="836" spans="1:19" ht="15.75" customHeight="1" x14ac:dyDescent="0.25">
      <c r="A836" s="39">
        <v>2401</v>
      </c>
      <c r="B836" s="40"/>
      <c r="C836" s="40"/>
      <c r="D836" s="40"/>
      <c r="E836" s="40"/>
      <c r="F836" s="40"/>
      <c r="G836" s="40">
        <v>31</v>
      </c>
      <c r="H836" s="40"/>
      <c r="I836" s="40"/>
      <c r="J836" s="40"/>
      <c r="K836" s="78"/>
      <c r="L836" s="127"/>
      <c r="M836" s="118"/>
      <c r="N836" s="128"/>
      <c r="O836" s="45">
        <f>IF(G836=0,"",G836/F835)</f>
        <v>0.96875</v>
      </c>
      <c r="P836" s="46">
        <v>32</v>
      </c>
      <c r="Q836" s="110">
        <f t="shared" si="86"/>
        <v>0.91428571428571426</v>
      </c>
      <c r="R836" s="110">
        <f t="shared" si="87"/>
        <v>8.5714285714285743E-2</v>
      </c>
    </row>
    <row r="837" spans="1:19" ht="15.75" customHeight="1" x14ac:dyDescent="0.25">
      <c r="A837" s="39">
        <v>2402</v>
      </c>
      <c r="B837" s="40"/>
      <c r="C837" s="40"/>
      <c r="D837" s="40"/>
      <c r="E837" s="40"/>
      <c r="F837" s="40"/>
      <c r="G837" s="40"/>
      <c r="H837" s="40">
        <v>28</v>
      </c>
      <c r="I837" s="40"/>
      <c r="J837" s="40"/>
      <c r="K837" s="78"/>
      <c r="L837" s="127"/>
      <c r="M837" s="118"/>
      <c r="N837" s="128"/>
      <c r="O837" s="45">
        <f>IF(H837=0,"",H837/G836)</f>
        <v>0.90322580645161288</v>
      </c>
      <c r="P837" s="46">
        <v>31</v>
      </c>
      <c r="Q837" s="110">
        <f t="shared" si="86"/>
        <v>0.96875</v>
      </c>
      <c r="R837" s="110">
        <f t="shared" si="87"/>
        <v>3.125E-2</v>
      </c>
    </row>
    <row r="838" spans="1:19" ht="15.75" customHeight="1" x14ac:dyDescent="0.25">
      <c r="A838" s="39">
        <v>2501</v>
      </c>
      <c r="B838" s="40"/>
      <c r="C838" s="40"/>
      <c r="D838" s="40"/>
      <c r="E838" s="40"/>
      <c r="F838" s="40"/>
      <c r="G838" s="40"/>
      <c r="H838" s="40"/>
      <c r="I838" s="40">
        <v>27</v>
      </c>
      <c r="J838" s="40"/>
      <c r="K838" s="78"/>
      <c r="L838" s="127"/>
      <c r="M838" s="118"/>
      <c r="N838" s="128"/>
      <c r="O838" s="45">
        <f>IF(I838=0,"",I838/H837)</f>
        <v>0.9642857142857143</v>
      </c>
      <c r="P838" s="46">
        <v>30</v>
      </c>
      <c r="Q838" s="110">
        <f t="shared" si="86"/>
        <v>0.967741935483871</v>
      </c>
      <c r="R838" s="110">
        <f t="shared" si="87"/>
        <v>3.2258064516129004E-2</v>
      </c>
    </row>
    <row r="839" spans="1:19" ht="15.75" customHeight="1" x14ac:dyDescent="0.25">
      <c r="A839" s="39">
        <v>2502</v>
      </c>
      <c r="B839" s="40"/>
      <c r="C839" s="40"/>
      <c r="D839" s="40"/>
      <c r="E839" s="40"/>
      <c r="F839" s="40"/>
      <c r="G839" s="40"/>
      <c r="H839" s="40"/>
      <c r="I839" s="40"/>
      <c r="J839" s="40">
        <v>23</v>
      </c>
      <c r="K839" s="78">
        <v>18</v>
      </c>
      <c r="L839" s="127"/>
      <c r="M839" s="118"/>
      <c r="N839" s="128"/>
      <c r="O839" s="48">
        <f>IF(J839=0,"",J839/I838)</f>
        <v>0.85185185185185186</v>
      </c>
      <c r="P839" s="46">
        <v>30</v>
      </c>
      <c r="Q839" s="48">
        <f t="shared" si="86"/>
        <v>1</v>
      </c>
      <c r="R839" s="48">
        <f t="shared" si="87"/>
        <v>0</v>
      </c>
    </row>
    <row r="840" spans="1:19" ht="15.75" customHeight="1" x14ac:dyDescent="0.25">
      <c r="A840" s="39">
        <v>2601</v>
      </c>
      <c r="B840" s="40"/>
      <c r="C840" s="40"/>
      <c r="D840" s="40"/>
      <c r="E840" s="40"/>
      <c r="F840" s="40"/>
      <c r="G840" s="40"/>
      <c r="H840" s="40"/>
      <c r="I840" s="40"/>
      <c r="J840" s="40"/>
      <c r="K840" s="78"/>
      <c r="L840" s="127"/>
      <c r="M840" s="118"/>
      <c r="N840" s="119"/>
      <c r="O840" s="118"/>
      <c r="P840" s="46"/>
      <c r="Q840" s="118"/>
      <c r="R840" s="133"/>
    </row>
    <row r="841" spans="1:19" ht="15.75" customHeight="1" x14ac:dyDescent="0.25">
      <c r="A841" s="39">
        <v>2602</v>
      </c>
      <c r="B841" s="40"/>
      <c r="C841" s="40"/>
      <c r="D841" s="40"/>
      <c r="E841" s="40"/>
      <c r="F841" s="40"/>
      <c r="G841" s="40"/>
      <c r="H841" s="40"/>
      <c r="I841" s="40"/>
      <c r="J841" s="40"/>
      <c r="K841" s="78"/>
      <c r="L841" s="127"/>
      <c r="M841" s="118"/>
      <c r="N841" s="119"/>
      <c r="O841" s="121"/>
      <c r="P841" s="74"/>
      <c r="Q841" s="134"/>
      <c r="R841" s="121"/>
    </row>
    <row r="842" spans="1:19" ht="15.75" customHeight="1" x14ac:dyDescent="0.25">
      <c r="A842" s="39">
        <v>2701</v>
      </c>
      <c r="B842" s="40"/>
      <c r="C842" s="40"/>
      <c r="D842" s="40"/>
      <c r="E842" s="40"/>
      <c r="F842" s="40"/>
      <c r="G842" s="40"/>
      <c r="H842" s="40"/>
      <c r="I842" s="40"/>
      <c r="J842" s="40"/>
      <c r="K842" s="78"/>
      <c r="L842" s="127"/>
      <c r="M842" s="118"/>
      <c r="N842" s="119"/>
      <c r="O842" s="121"/>
      <c r="P842" s="74"/>
      <c r="Q842" s="134"/>
      <c r="R842" s="121"/>
    </row>
    <row r="843" spans="1:19" ht="15.75" customHeight="1" x14ac:dyDescent="0.25">
      <c r="A843" s="39">
        <v>2702</v>
      </c>
      <c r="B843" s="40"/>
      <c r="C843" s="40"/>
      <c r="D843" s="40"/>
      <c r="E843" s="40"/>
      <c r="F843" s="40"/>
      <c r="G843" s="40"/>
      <c r="H843" s="40"/>
      <c r="I843" s="40"/>
      <c r="J843" s="40"/>
      <c r="K843" s="78"/>
      <c r="L843" s="127"/>
      <c r="M843" s="118"/>
      <c r="N843" s="119"/>
      <c r="O843" s="121"/>
      <c r="P843" s="74"/>
      <c r="Q843" s="134"/>
      <c r="R843" s="121"/>
    </row>
    <row r="844" spans="1:19" ht="15.75" customHeight="1" x14ac:dyDescent="0.25">
      <c r="A844" s="39">
        <v>2801</v>
      </c>
      <c r="B844" s="40"/>
      <c r="C844" s="40"/>
      <c r="D844" s="40"/>
      <c r="E844" s="40"/>
      <c r="F844" s="40"/>
      <c r="G844" s="40"/>
      <c r="H844" s="40"/>
      <c r="I844" s="40"/>
      <c r="J844" s="40"/>
      <c r="K844" s="78"/>
      <c r="L844" s="127"/>
      <c r="M844" s="118"/>
      <c r="N844" s="119"/>
      <c r="O844" s="111" t="s">
        <v>58</v>
      </c>
      <c r="P844" s="112"/>
      <c r="Q844" s="113">
        <f>IF(SUM(K833:K844)=0,"",SUM(K833:K844))</f>
        <v>18</v>
      </c>
      <c r="R844" s="114" t="s">
        <v>10</v>
      </c>
    </row>
    <row r="845" spans="1:19" ht="15.75" customHeight="1" x14ac:dyDescent="0.25">
      <c r="A845" s="39">
        <v>2802</v>
      </c>
      <c r="B845" s="40"/>
      <c r="C845" s="40"/>
      <c r="D845" s="40"/>
      <c r="E845" s="40"/>
      <c r="F845" s="40"/>
      <c r="G845" s="40"/>
      <c r="H845" s="40"/>
      <c r="I845" s="40"/>
      <c r="J845" s="40"/>
      <c r="K845" s="78"/>
      <c r="L845" s="127"/>
      <c r="M845" s="118"/>
      <c r="N845" s="119"/>
      <c r="O845" s="115" t="s">
        <v>60</v>
      </c>
      <c r="P845" s="59" t="str">
        <f>IF(P844/B831=0,"",P844/B831)</f>
        <v/>
      </c>
      <c r="Q845" s="116" t="str">
        <f>IF(P844/Q844=0,"",P844/Q844)</f>
        <v/>
      </c>
      <c r="R845" s="117" t="s">
        <v>61</v>
      </c>
    </row>
    <row r="846" spans="1:19" ht="15.75" customHeight="1" x14ac:dyDescent="0.25">
      <c r="A846" s="39">
        <v>2901</v>
      </c>
      <c r="B846" s="40"/>
      <c r="C846" s="40"/>
      <c r="D846" s="40"/>
      <c r="E846" s="40"/>
      <c r="F846" s="40"/>
      <c r="G846" s="40"/>
      <c r="H846" s="40"/>
      <c r="I846" s="40"/>
      <c r="J846" s="40"/>
      <c r="K846" s="78"/>
      <c r="L846" s="130"/>
      <c r="M846" s="131"/>
      <c r="N846" s="132"/>
      <c r="O846" s="87"/>
      <c r="P846" s="122"/>
      <c r="Q846" s="122"/>
      <c r="R846" s="123"/>
    </row>
    <row r="847" spans="1:19" ht="18" customHeight="1" x14ac:dyDescent="0.25">
      <c r="A847" s="28"/>
      <c r="B847" s="165" t="s">
        <v>83</v>
      </c>
      <c r="C847" s="165"/>
      <c r="D847" s="165"/>
      <c r="E847" s="165"/>
      <c r="F847" s="165"/>
      <c r="G847" s="165"/>
      <c r="H847" s="165"/>
      <c r="I847" s="165"/>
      <c r="J847" s="165"/>
      <c r="K847" s="66">
        <f>SUM(K831:K843)</f>
        <v>18</v>
      </c>
      <c r="L847" s="67">
        <f>IF(K839=0,"",K839/B831)</f>
        <v>0.34615384615384615</v>
      </c>
      <c r="M847" s="67">
        <f>IF(K847=0,"",K847/B831)</f>
        <v>0.34615384615384615</v>
      </c>
      <c r="N847" s="67">
        <f>IF(K839=0,"",M847-L847)</f>
        <v>0</v>
      </c>
      <c r="O847" s="2"/>
      <c r="P847" s="1"/>
      <c r="Q847" s="25"/>
      <c r="R847" s="2"/>
    </row>
    <row r="848" spans="1:19" ht="12.75" customHeight="1" x14ac:dyDescent="0.2">
      <c r="L848" s="2"/>
      <c r="M848" s="2"/>
      <c r="O848" s="2"/>
    </row>
    <row r="849" spans="1:19" ht="12.75" customHeight="1" x14ac:dyDescent="0.2">
      <c r="L849" s="2"/>
      <c r="M849" s="2"/>
      <c r="O849" s="2"/>
    </row>
    <row r="850" spans="1:19" ht="26.25" customHeight="1" x14ac:dyDescent="0.4">
      <c r="B850" s="166" t="s">
        <v>72</v>
      </c>
      <c r="C850" s="167"/>
      <c r="D850" s="167"/>
      <c r="E850" s="167"/>
      <c r="F850" s="167"/>
      <c r="G850" s="167"/>
      <c r="H850" s="167"/>
      <c r="I850" s="167"/>
      <c r="J850" s="167"/>
      <c r="K850" s="105" t="s">
        <v>96</v>
      </c>
      <c r="L850" s="2"/>
      <c r="M850" s="2"/>
      <c r="N850" s="1"/>
      <c r="O850" s="2"/>
      <c r="P850" s="1"/>
      <c r="Q850" s="1"/>
      <c r="R850" s="1"/>
    </row>
    <row r="851" spans="1:19" ht="20.25" customHeight="1" x14ac:dyDescent="0.2">
      <c r="A851" s="168" t="s">
        <v>9</v>
      </c>
      <c r="B851" s="169" t="s">
        <v>73</v>
      </c>
      <c r="C851" s="170"/>
      <c r="D851" s="170"/>
      <c r="E851" s="170"/>
      <c r="F851" s="170"/>
      <c r="G851" s="170"/>
      <c r="H851" s="170"/>
      <c r="I851" s="170"/>
      <c r="J851" s="171"/>
      <c r="K851" s="172" t="s">
        <v>10</v>
      </c>
      <c r="L851" s="164" t="s">
        <v>2</v>
      </c>
      <c r="M851" s="164" t="s">
        <v>3</v>
      </c>
      <c r="N851" s="174" t="s">
        <v>4</v>
      </c>
      <c r="O851" s="164" t="s">
        <v>5</v>
      </c>
      <c r="P851" s="162" t="s">
        <v>6</v>
      </c>
      <c r="Q851" s="162" t="s">
        <v>7</v>
      </c>
      <c r="R851" s="164" t="s">
        <v>8</v>
      </c>
    </row>
    <row r="852" spans="1:19" ht="15.75" customHeight="1" x14ac:dyDescent="0.25">
      <c r="A852" s="163"/>
      <c r="B852" s="39" t="s">
        <v>74</v>
      </c>
      <c r="C852" s="39" t="s">
        <v>75</v>
      </c>
      <c r="D852" s="39" t="s">
        <v>76</v>
      </c>
      <c r="E852" s="39" t="s">
        <v>77</v>
      </c>
      <c r="F852" s="39" t="s">
        <v>78</v>
      </c>
      <c r="G852" s="39" t="s">
        <v>79</v>
      </c>
      <c r="H852" s="39" t="s">
        <v>80</v>
      </c>
      <c r="I852" s="39" t="s">
        <v>81</v>
      </c>
      <c r="J852" s="39" t="s">
        <v>82</v>
      </c>
      <c r="K852" s="173"/>
      <c r="L852" s="163"/>
      <c r="M852" s="163"/>
      <c r="N852" s="163"/>
      <c r="O852" s="163"/>
      <c r="P852" s="163"/>
      <c r="Q852" s="163"/>
      <c r="R852" s="163"/>
    </row>
    <row r="853" spans="1:19" ht="15.75" customHeight="1" x14ac:dyDescent="0.25">
      <c r="A853" s="39">
        <v>2201</v>
      </c>
      <c r="B853" s="40">
        <v>26</v>
      </c>
      <c r="C853" s="40"/>
      <c r="D853" s="40"/>
      <c r="E853" s="40"/>
      <c r="F853" s="40"/>
      <c r="G853" s="40"/>
      <c r="H853" s="40"/>
      <c r="I853" s="40"/>
      <c r="J853" s="40"/>
      <c r="K853" s="78"/>
      <c r="L853" s="124"/>
      <c r="M853" s="125"/>
      <c r="N853" s="126"/>
      <c r="O853" s="108"/>
      <c r="P853" s="43">
        <v>26</v>
      </c>
      <c r="Q853" s="109"/>
      <c r="R853" s="108"/>
    </row>
    <row r="854" spans="1:19" ht="15.75" customHeight="1" x14ac:dyDescent="0.25">
      <c r="A854" s="39">
        <v>2202</v>
      </c>
      <c r="B854" s="40"/>
      <c r="C854" s="40">
        <v>23</v>
      </c>
      <c r="D854" s="40"/>
      <c r="E854" s="40"/>
      <c r="F854" s="40"/>
      <c r="G854" s="40"/>
      <c r="H854" s="40"/>
      <c r="I854" s="40"/>
      <c r="J854" s="40"/>
      <c r="K854" s="78"/>
      <c r="L854" s="127"/>
      <c r="M854" s="118"/>
      <c r="N854" s="128"/>
      <c r="O854" s="45">
        <f>IF(C854=0,"",C854/B853)</f>
        <v>0.88461538461538458</v>
      </c>
      <c r="P854" s="46">
        <v>23</v>
      </c>
      <c r="Q854" s="110">
        <f t="shared" ref="Q854:Q861" si="88">IF(P854=0,"",P854/P853)</f>
        <v>0.88461538461538458</v>
      </c>
      <c r="R854" s="110">
        <f t="shared" ref="R854:R861" si="89">IF(P854=0,"",100%-Q854)</f>
        <v>0.11538461538461542</v>
      </c>
    </row>
    <row r="855" spans="1:19" ht="15.75" customHeight="1" x14ac:dyDescent="0.25">
      <c r="A855" s="39">
        <v>2301</v>
      </c>
      <c r="B855" s="40"/>
      <c r="C855" s="40"/>
      <c r="D855" s="40">
        <v>22</v>
      </c>
      <c r="E855" s="40"/>
      <c r="F855" s="40"/>
      <c r="G855" s="40"/>
      <c r="H855" s="40"/>
      <c r="I855" s="40"/>
      <c r="J855" s="40"/>
      <c r="K855" s="78"/>
      <c r="L855" s="127"/>
      <c r="M855" s="118"/>
      <c r="N855" s="128"/>
      <c r="O855" s="45">
        <f>IF(D855=0,"",D855/C854)</f>
        <v>0.95652173913043481</v>
      </c>
      <c r="P855" s="46">
        <v>23</v>
      </c>
      <c r="Q855" s="110">
        <f t="shared" si="88"/>
        <v>1</v>
      </c>
      <c r="R855" s="110">
        <f t="shared" si="89"/>
        <v>0</v>
      </c>
      <c r="S855" s="8">
        <f>P855/P853</f>
        <v>0.88461538461538458</v>
      </c>
    </row>
    <row r="856" spans="1:19" ht="15.75" customHeight="1" x14ac:dyDescent="0.25">
      <c r="A856" s="39">
        <v>2302</v>
      </c>
      <c r="B856" s="40"/>
      <c r="C856" s="40"/>
      <c r="D856" s="40"/>
      <c r="E856" s="40">
        <v>21</v>
      </c>
      <c r="F856" s="40"/>
      <c r="G856" s="40"/>
      <c r="H856" s="40"/>
      <c r="I856" s="40"/>
      <c r="J856" s="40"/>
      <c r="K856" s="78"/>
      <c r="L856" s="127"/>
      <c r="M856" s="118"/>
      <c r="N856" s="128"/>
      <c r="O856" s="45">
        <f>IF(E856=0,"",E856/D855)</f>
        <v>0.95454545454545459</v>
      </c>
      <c r="P856" s="46">
        <v>23</v>
      </c>
      <c r="Q856" s="110">
        <f t="shared" si="88"/>
        <v>1</v>
      </c>
      <c r="R856" s="110">
        <f t="shared" si="89"/>
        <v>0</v>
      </c>
    </row>
    <row r="857" spans="1:19" ht="15.75" customHeight="1" x14ac:dyDescent="0.25">
      <c r="A857" s="39">
        <v>2401</v>
      </c>
      <c r="B857" s="40"/>
      <c r="C857" s="40"/>
      <c r="D857" s="40"/>
      <c r="E857" s="40"/>
      <c r="F857" s="40">
        <v>20</v>
      </c>
      <c r="G857" s="40"/>
      <c r="H857" s="40"/>
      <c r="I857" s="40"/>
      <c r="J857" s="40"/>
      <c r="K857" s="78"/>
      <c r="L857" s="127"/>
      <c r="M857" s="118"/>
      <c r="N857" s="128"/>
      <c r="O857" s="45">
        <f>IF(F857=0,"",F857/E856)</f>
        <v>0.95238095238095233</v>
      </c>
      <c r="P857" s="46">
        <v>23</v>
      </c>
      <c r="Q857" s="110">
        <f t="shared" si="88"/>
        <v>1</v>
      </c>
      <c r="R857" s="110">
        <f t="shared" si="89"/>
        <v>0</v>
      </c>
    </row>
    <row r="858" spans="1:19" ht="15.75" customHeight="1" x14ac:dyDescent="0.25">
      <c r="A858" s="39">
        <v>2402</v>
      </c>
      <c r="B858" s="40"/>
      <c r="C858" s="40"/>
      <c r="D858" s="40"/>
      <c r="E858" s="40"/>
      <c r="F858" s="40"/>
      <c r="G858" s="40">
        <v>19</v>
      </c>
      <c r="H858" s="40"/>
      <c r="I858" s="40"/>
      <c r="J858" s="40"/>
      <c r="K858" s="78"/>
      <c r="L858" s="127"/>
      <c r="M858" s="118"/>
      <c r="N858" s="128"/>
      <c r="O858" s="45">
        <f>IF(G858=0,"",G858/F857)</f>
        <v>0.95</v>
      </c>
      <c r="P858" s="46">
        <v>23</v>
      </c>
      <c r="Q858" s="110">
        <f t="shared" si="88"/>
        <v>1</v>
      </c>
      <c r="R858" s="110">
        <f t="shared" si="89"/>
        <v>0</v>
      </c>
    </row>
    <row r="859" spans="1:19" ht="15.75" customHeight="1" x14ac:dyDescent="0.25">
      <c r="A859" s="39">
        <v>2501</v>
      </c>
      <c r="B859" s="40"/>
      <c r="C859" s="40"/>
      <c r="D859" s="40"/>
      <c r="E859" s="40"/>
      <c r="F859" s="40"/>
      <c r="G859" s="40"/>
      <c r="H859" s="40">
        <v>18</v>
      </c>
      <c r="I859" s="40"/>
      <c r="J859" s="40"/>
      <c r="K859" s="78"/>
      <c r="L859" s="127"/>
      <c r="M859" s="118"/>
      <c r="N859" s="128"/>
      <c r="O859" s="45">
        <f>IF(H859=0,"",H859/G858)</f>
        <v>0.94736842105263153</v>
      </c>
      <c r="P859" s="46">
        <v>21</v>
      </c>
      <c r="Q859" s="110">
        <f t="shared" si="88"/>
        <v>0.91304347826086951</v>
      </c>
      <c r="R859" s="110">
        <f t="shared" si="89"/>
        <v>8.6956521739130488E-2</v>
      </c>
    </row>
    <row r="860" spans="1:19" ht="15.75" customHeight="1" x14ac:dyDescent="0.25">
      <c r="A860" s="39">
        <v>2502</v>
      </c>
      <c r="B860" s="40"/>
      <c r="C860" s="40"/>
      <c r="D860" s="40"/>
      <c r="E860" s="40"/>
      <c r="F860" s="40"/>
      <c r="G860" s="40"/>
      <c r="H860" s="40"/>
      <c r="I860" s="40">
        <v>17</v>
      </c>
      <c r="J860" s="40"/>
      <c r="K860" s="78"/>
      <c r="L860" s="127"/>
      <c r="M860" s="118"/>
      <c r="N860" s="128"/>
      <c r="O860" s="45">
        <f>IF(I860=0,"",I860/H859)</f>
        <v>0.94444444444444442</v>
      </c>
      <c r="P860" s="46">
        <v>20</v>
      </c>
      <c r="Q860" s="110">
        <f t="shared" si="88"/>
        <v>0.95238095238095233</v>
      </c>
      <c r="R860" s="110">
        <f t="shared" si="89"/>
        <v>4.7619047619047672E-2</v>
      </c>
    </row>
    <row r="861" spans="1:19" ht="15.75" customHeight="1" x14ac:dyDescent="0.25">
      <c r="A861" s="39">
        <v>2601</v>
      </c>
      <c r="B861" s="40"/>
      <c r="C861" s="40"/>
      <c r="D861" s="40"/>
      <c r="E861" s="40"/>
      <c r="F861" s="40"/>
      <c r="G861" s="40"/>
      <c r="H861" s="40"/>
      <c r="I861" s="40"/>
      <c r="J861" s="40"/>
      <c r="K861" s="78"/>
      <c r="L861" s="127"/>
      <c r="M861" s="118"/>
      <c r="N861" s="128"/>
      <c r="O861" s="48" t="str">
        <f>IF(J861=0,"",J861/I860)</f>
        <v/>
      </c>
      <c r="P861" s="46"/>
      <c r="Q861" s="48" t="str">
        <f t="shared" si="88"/>
        <v/>
      </c>
      <c r="R861" s="48" t="str">
        <f t="shared" si="89"/>
        <v/>
      </c>
    </row>
    <row r="862" spans="1:19" ht="15.75" customHeight="1" x14ac:dyDescent="0.25">
      <c r="A862" s="39">
        <v>2602</v>
      </c>
      <c r="B862" s="40"/>
      <c r="C862" s="40"/>
      <c r="D862" s="40"/>
      <c r="E862" s="40"/>
      <c r="F862" s="40"/>
      <c r="G862" s="40"/>
      <c r="H862" s="40"/>
      <c r="I862" s="40"/>
      <c r="J862" s="40"/>
      <c r="K862" s="78"/>
      <c r="L862" s="127"/>
      <c r="M862" s="118"/>
      <c r="N862" s="119"/>
      <c r="O862" s="118"/>
      <c r="P862" s="46"/>
      <c r="Q862" s="118"/>
      <c r="R862" s="133"/>
    </row>
    <row r="863" spans="1:19" ht="15.75" customHeight="1" x14ac:dyDescent="0.25">
      <c r="A863" s="39">
        <v>2701</v>
      </c>
      <c r="B863" s="40"/>
      <c r="C863" s="40"/>
      <c r="D863" s="40"/>
      <c r="E863" s="40"/>
      <c r="F863" s="40"/>
      <c r="G863" s="40"/>
      <c r="H863" s="40"/>
      <c r="I863" s="40"/>
      <c r="J863" s="40"/>
      <c r="K863" s="78"/>
      <c r="L863" s="127"/>
      <c r="M863" s="118"/>
      <c r="N863" s="119"/>
      <c r="O863" s="121"/>
      <c r="P863" s="74"/>
      <c r="Q863" s="134"/>
      <c r="R863" s="121"/>
    </row>
    <row r="864" spans="1:19" ht="15.75" customHeight="1" x14ac:dyDescent="0.25">
      <c r="A864" s="39">
        <v>2702</v>
      </c>
      <c r="B864" s="40"/>
      <c r="C864" s="40"/>
      <c r="D864" s="40"/>
      <c r="E864" s="40"/>
      <c r="F864" s="40"/>
      <c r="G864" s="40"/>
      <c r="H864" s="40"/>
      <c r="I864" s="40"/>
      <c r="J864" s="40"/>
      <c r="K864" s="78"/>
      <c r="L864" s="127"/>
      <c r="M864" s="118"/>
      <c r="N864" s="119"/>
      <c r="O864" s="121"/>
      <c r="P864" s="74"/>
      <c r="Q864" s="134"/>
      <c r="R864" s="121"/>
    </row>
    <row r="865" spans="1:19" ht="15.75" customHeight="1" x14ac:dyDescent="0.25">
      <c r="A865" s="39">
        <v>2801</v>
      </c>
      <c r="B865" s="40"/>
      <c r="C865" s="40"/>
      <c r="D865" s="40"/>
      <c r="E865" s="40"/>
      <c r="F865" s="40"/>
      <c r="G865" s="40"/>
      <c r="H865" s="40"/>
      <c r="I865" s="40"/>
      <c r="J865" s="40"/>
      <c r="K865" s="78"/>
      <c r="L865" s="127"/>
      <c r="M865" s="118"/>
      <c r="N865" s="119"/>
      <c r="O865" s="121"/>
      <c r="P865" s="74"/>
      <c r="Q865" s="134"/>
      <c r="R865" s="121"/>
    </row>
    <row r="866" spans="1:19" ht="15.75" customHeight="1" x14ac:dyDescent="0.25">
      <c r="A866" s="39">
        <v>2802</v>
      </c>
      <c r="B866" s="40"/>
      <c r="C866" s="40"/>
      <c r="D866" s="40"/>
      <c r="E866" s="40"/>
      <c r="F866" s="40"/>
      <c r="G866" s="40"/>
      <c r="H866" s="40"/>
      <c r="I866" s="40"/>
      <c r="J866" s="40"/>
      <c r="K866" s="78"/>
      <c r="L866" s="127"/>
      <c r="M866" s="118"/>
      <c r="N866" s="119"/>
      <c r="O866" s="111" t="s">
        <v>58</v>
      </c>
      <c r="P866" s="112"/>
      <c r="Q866" s="113" t="str">
        <f>IF(SUM(K855:K866)=0,"",SUM(K855:K866))</f>
        <v/>
      </c>
      <c r="R866" s="114" t="s">
        <v>10</v>
      </c>
    </row>
    <row r="867" spans="1:19" ht="15.75" customHeight="1" x14ac:dyDescent="0.25">
      <c r="A867" s="39">
        <v>2901</v>
      </c>
      <c r="B867" s="40"/>
      <c r="C867" s="40"/>
      <c r="D867" s="40"/>
      <c r="E867" s="40"/>
      <c r="F867" s="40"/>
      <c r="G867" s="40"/>
      <c r="H867" s="40"/>
      <c r="I867" s="40"/>
      <c r="J867" s="40"/>
      <c r="K867" s="78"/>
      <c r="L867" s="127"/>
      <c r="M867" s="118"/>
      <c r="N867" s="119"/>
      <c r="O867" s="115" t="s">
        <v>60</v>
      </c>
      <c r="P867" s="59" t="str">
        <f>IF(P866/B853=0,"",P866/B853)</f>
        <v/>
      </c>
      <c r="Q867" s="116" t="e">
        <f>IF(P866/Q866=0,"",P866/Q866)</f>
        <v>#VALUE!</v>
      </c>
      <c r="R867" s="117" t="s">
        <v>61</v>
      </c>
    </row>
    <row r="868" spans="1:19" ht="15.75" x14ac:dyDescent="0.25">
      <c r="A868" s="39">
        <v>2902</v>
      </c>
      <c r="B868" s="40"/>
      <c r="C868" s="40"/>
      <c r="D868" s="40"/>
      <c r="E868" s="40"/>
      <c r="F868" s="40"/>
      <c r="G868" s="40"/>
      <c r="H868" s="40"/>
      <c r="I868" s="40"/>
      <c r="J868" s="40"/>
      <c r="K868" s="78"/>
      <c r="L868" s="130"/>
      <c r="M868" s="131"/>
      <c r="N868" s="132"/>
      <c r="O868" s="87"/>
      <c r="P868" s="122"/>
      <c r="Q868" s="122"/>
      <c r="R868" s="123"/>
    </row>
    <row r="869" spans="1:19" ht="18" customHeight="1" x14ac:dyDescent="0.25">
      <c r="A869" s="28"/>
      <c r="B869" s="165" t="s">
        <v>83</v>
      </c>
      <c r="C869" s="165"/>
      <c r="D869" s="165"/>
      <c r="E869" s="165"/>
      <c r="F869" s="165"/>
      <c r="G869" s="165"/>
      <c r="H869" s="165"/>
      <c r="I869" s="165"/>
      <c r="J869" s="165"/>
      <c r="K869" s="66">
        <f>SUM(K853:K865)</f>
        <v>0</v>
      </c>
      <c r="L869" s="67" t="str">
        <f>IF(K861=0,"",K861/B853)</f>
        <v/>
      </c>
      <c r="M869" s="67" t="str">
        <f>IF(K869=0,"",K869/B853)</f>
        <v/>
      </c>
      <c r="N869" s="67" t="str">
        <f>IF(K861=0,"",M869-L869)</f>
        <v/>
      </c>
      <c r="O869" s="2"/>
      <c r="P869" s="1"/>
      <c r="Q869" s="25"/>
      <c r="R869" s="2"/>
    </row>
    <row r="870" spans="1:19" ht="12.75" customHeight="1" x14ac:dyDescent="0.25">
      <c r="A870" s="28"/>
      <c r="B870" s="1"/>
      <c r="C870" s="1"/>
      <c r="D870" s="71"/>
      <c r="E870" s="71"/>
      <c r="F870" s="71"/>
      <c r="G870" s="71"/>
      <c r="H870" s="71"/>
      <c r="I870" s="71"/>
      <c r="J870" s="71"/>
      <c r="K870" s="72"/>
      <c r="L870" s="73"/>
      <c r="M870" s="73"/>
      <c r="N870" s="73"/>
      <c r="O870" s="2"/>
      <c r="P870" s="1"/>
      <c r="Q870" s="25"/>
      <c r="R870" s="2"/>
    </row>
    <row r="871" spans="1:19" ht="12.75" customHeight="1" x14ac:dyDescent="0.25">
      <c r="A871" s="28"/>
      <c r="B871" s="1"/>
      <c r="C871" s="1"/>
      <c r="D871" s="71"/>
      <c r="E871" s="71"/>
      <c r="F871" s="71"/>
      <c r="G871" s="71"/>
      <c r="H871" s="71"/>
      <c r="I871" s="71"/>
      <c r="J871" s="71"/>
      <c r="K871" s="72"/>
      <c r="L871" s="73"/>
      <c r="M871" s="73"/>
      <c r="N871" s="73"/>
      <c r="O871" s="2"/>
      <c r="P871" s="1"/>
      <c r="Q871" s="25"/>
      <c r="R871" s="2"/>
    </row>
    <row r="872" spans="1:19" ht="26.25" x14ac:dyDescent="0.4">
      <c r="B872" s="166" t="s">
        <v>72</v>
      </c>
      <c r="C872" s="167"/>
      <c r="D872" s="167"/>
      <c r="E872" s="167"/>
      <c r="F872" s="167"/>
      <c r="G872" s="167"/>
      <c r="H872" s="167"/>
      <c r="I872" s="167"/>
      <c r="J872" s="167"/>
      <c r="K872" s="105" t="s">
        <v>97</v>
      </c>
      <c r="L872" s="2"/>
      <c r="M872" s="2"/>
      <c r="N872" s="1"/>
      <c r="O872" s="2"/>
      <c r="P872" s="1"/>
      <c r="Q872" s="1"/>
      <c r="R872" s="1"/>
    </row>
    <row r="873" spans="1:19" ht="20.25" x14ac:dyDescent="0.2">
      <c r="A873" s="168" t="s">
        <v>9</v>
      </c>
      <c r="B873" s="169" t="s">
        <v>73</v>
      </c>
      <c r="C873" s="170"/>
      <c r="D873" s="170"/>
      <c r="E873" s="170"/>
      <c r="F873" s="170"/>
      <c r="G873" s="170"/>
      <c r="H873" s="170"/>
      <c r="I873" s="170"/>
      <c r="J873" s="171"/>
      <c r="K873" s="172" t="s">
        <v>10</v>
      </c>
      <c r="L873" s="164" t="s">
        <v>2</v>
      </c>
      <c r="M873" s="164" t="s">
        <v>3</v>
      </c>
      <c r="N873" s="174" t="s">
        <v>4</v>
      </c>
      <c r="O873" s="164" t="s">
        <v>5</v>
      </c>
      <c r="P873" s="162" t="s">
        <v>6</v>
      </c>
      <c r="Q873" s="162" t="s">
        <v>7</v>
      </c>
      <c r="R873" s="164" t="s">
        <v>8</v>
      </c>
    </row>
    <row r="874" spans="1:19" ht="15.75" x14ac:dyDescent="0.25">
      <c r="A874" s="163"/>
      <c r="B874" s="39" t="s">
        <v>74</v>
      </c>
      <c r="C874" s="39" t="s">
        <v>75</v>
      </c>
      <c r="D874" s="39" t="s">
        <v>76</v>
      </c>
      <c r="E874" s="39" t="s">
        <v>77</v>
      </c>
      <c r="F874" s="39" t="s">
        <v>78</v>
      </c>
      <c r="G874" s="39" t="s">
        <v>79</v>
      </c>
      <c r="H874" s="39" t="s">
        <v>80</v>
      </c>
      <c r="I874" s="39" t="s">
        <v>81</v>
      </c>
      <c r="J874" s="39" t="s">
        <v>82</v>
      </c>
      <c r="K874" s="173"/>
      <c r="L874" s="163"/>
      <c r="M874" s="163"/>
      <c r="N874" s="163"/>
      <c r="O874" s="163"/>
      <c r="P874" s="163"/>
      <c r="Q874" s="163"/>
      <c r="R874" s="163"/>
    </row>
    <row r="875" spans="1:19" ht="15.75" customHeight="1" x14ac:dyDescent="0.25">
      <c r="A875" s="39">
        <v>2202</v>
      </c>
      <c r="B875" s="40">
        <v>45</v>
      </c>
      <c r="C875" s="40"/>
      <c r="D875" s="40"/>
      <c r="E875" s="40"/>
      <c r="F875" s="40"/>
      <c r="G875" s="40"/>
      <c r="H875" s="40"/>
      <c r="I875" s="40"/>
      <c r="J875" s="40"/>
      <c r="K875" s="78"/>
      <c r="L875" s="124"/>
      <c r="M875" s="125"/>
      <c r="N875" s="126"/>
      <c r="O875" s="108"/>
      <c r="P875" s="43">
        <v>45</v>
      </c>
      <c r="Q875" s="109"/>
      <c r="R875" s="108"/>
    </row>
    <row r="876" spans="1:19" ht="15.75" customHeight="1" x14ac:dyDescent="0.25">
      <c r="A876" s="39">
        <v>2301</v>
      </c>
      <c r="B876" s="40"/>
      <c r="C876" s="40">
        <v>40</v>
      </c>
      <c r="D876" s="40"/>
      <c r="E876" s="40"/>
      <c r="F876" s="40"/>
      <c r="G876" s="40"/>
      <c r="H876" s="40"/>
      <c r="I876" s="40"/>
      <c r="J876" s="40"/>
      <c r="K876" s="78"/>
      <c r="L876" s="127"/>
      <c r="M876" s="118"/>
      <c r="N876" s="128"/>
      <c r="O876" s="45">
        <f>IF(C876=0,"",C876/B875)</f>
        <v>0.88888888888888884</v>
      </c>
      <c r="P876" s="46">
        <v>41</v>
      </c>
      <c r="Q876" s="110">
        <f t="shared" ref="Q876:Q883" si="90">IF(P876=0,"",P876/P875)</f>
        <v>0.91111111111111109</v>
      </c>
      <c r="R876" s="110">
        <f t="shared" ref="R876:R883" si="91">IF(P876=0,"",100%-Q876)</f>
        <v>8.8888888888888906E-2</v>
      </c>
    </row>
    <row r="877" spans="1:19" ht="15.75" customHeight="1" x14ac:dyDescent="0.25">
      <c r="A877" s="39">
        <v>2302</v>
      </c>
      <c r="B877" s="40"/>
      <c r="C877" s="40"/>
      <c r="D877" s="40">
        <v>33</v>
      </c>
      <c r="E877" s="40"/>
      <c r="F877" s="40"/>
      <c r="G877" s="40"/>
      <c r="H877" s="40"/>
      <c r="I877" s="40"/>
      <c r="J877" s="40"/>
      <c r="K877" s="78"/>
      <c r="L877" s="127"/>
      <c r="M877" s="118"/>
      <c r="N877" s="128"/>
      <c r="O877" s="45">
        <f>IF(D877=0,"",D877/C876)</f>
        <v>0.82499999999999996</v>
      </c>
      <c r="P877" s="46">
        <v>35</v>
      </c>
      <c r="Q877" s="110">
        <f t="shared" si="90"/>
        <v>0.85365853658536583</v>
      </c>
      <c r="R877" s="110">
        <f t="shared" si="91"/>
        <v>0.14634146341463417</v>
      </c>
      <c r="S877" s="8">
        <f>P877/P875</f>
        <v>0.77777777777777779</v>
      </c>
    </row>
    <row r="878" spans="1:19" ht="15.75" customHeight="1" x14ac:dyDescent="0.25">
      <c r="A878" s="39">
        <v>2401</v>
      </c>
      <c r="B878" s="40"/>
      <c r="C878" s="40"/>
      <c r="D878" s="40"/>
      <c r="E878" s="40">
        <v>31</v>
      </c>
      <c r="F878" s="40"/>
      <c r="G878" s="40"/>
      <c r="H878" s="40"/>
      <c r="I878" s="40"/>
      <c r="J878" s="40"/>
      <c r="K878" s="78"/>
      <c r="L878" s="127"/>
      <c r="M878" s="118"/>
      <c r="N878" s="128"/>
      <c r="O878" s="45">
        <f>IF(E878=0,"",E878/D877)</f>
        <v>0.93939393939393945</v>
      </c>
      <c r="P878" s="46">
        <v>35</v>
      </c>
      <c r="Q878" s="110">
        <f t="shared" si="90"/>
        <v>1</v>
      </c>
      <c r="R878" s="110">
        <f t="shared" si="91"/>
        <v>0</v>
      </c>
    </row>
    <row r="879" spans="1:19" ht="15.75" customHeight="1" x14ac:dyDescent="0.25">
      <c r="A879" s="39">
        <v>2402</v>
      </c>
      <c r="B879" s="40"/>
      <c r="C879" s="40"/>
      <c r="D879" s="40"/>
      <c r="E879" s="40"/>
      <c r="F879" s="40">
        <v>29</v>
      </c>
      <c r="G879" s="40"/>
      <c r="H879" s="40"/>
      <c r="I879" s="40"/>
      <c r="J879" s="40"/>
      <c r="K879" s="78"/>
      <c r="L879" s="127"/>
      <c r="M879" s="118"/>
      <c r="N879" s="128"/>
      <c r="O879" s="45">
        <f>IF(F879=0,"",F879/E878)</f>
        <v>0.93548387096774188</v>
      </c>
      <c r="P879" s="46">
        <v>32</v>
      </c>
      <c r="Q879" s="110">
        <f t="shared" si="90"/>
        <v>0.91428571428571426</v>
      </c>
      <c r="R879" s="110">
        <f t="shared" si="91"/>
        <v>8.5714285714285743E-2</v>
      </c>
    </row>
    <row r="880" spans="1:19" ht="15.75" customHeight="1" x14ac:dyDescent="0.25">
      <c r="A880" s="39">
        <v>2501</v>
      </c>
      <c r="B880" s="40"/>
      <c r="C880" s="40"/>
      <c r="D880" s="40"/>
      <c r="E880" s="40"/>
      <c r="F880" s="40"/>
      <c r="G880" s="40">
        <v>29</v>
      </c>
      <c r="H880" s="40"/>
      <c r="I880" s="40"/>
      <c r="J880" s="40"/>
      <c r="K880" s="78"/>
      <c r="L880" s="127"/>
      <c r="M880" s="118"/>
      <c r="N880" s="128"/>
      <c r="O880" s="45">
        <f>IF(G880=0,"",G880/F879)</f>
        <v>1</v>
      </c>
      <c r="P880" s="46">
        <v>31</v>
      </c>
      <c r="Q880" s="110">
        <f t="shared" si="90"/>
        <v>0.96875</v>
      </c>
      <c r="R880" s="110">
        <f t="shared" si="91"/>
        <v>3.125E-2</v>
      </c>
    </row>
    <row r="881" spans="1:18" ht="15.75" customHeight="1" x14ac:dyDescent="0.25">
      <c r="A881" s="39">
        <v>2502</v>
      </c>
      <c r="B881" s="40"/>
      <c r="C881" s="40"/>
      <c r="D881" s="40"/>
      <c r="E881" s="40"/>
      <c r="F881" s="40"/>
      <c r="G881" s="40"/>
      <c r="H881" s="40">
        <v>29</v>
      </c>
      <c r="I881" s="40"/>
      <c r="J881" s="40"/>
      <c r="K881" s="78"/>
      <c r="L881" s="127"/>
      <c r="M881" s="118"/>
      <c r="N881" s="128"/>
      <c r="O881" s="45">
        <f>IF(H881=0,"",H881/G880)</f>
        <v>1</v>
      </c>
      <c r="P881" s="46">
        <v>31</v>
      </c>
      <c r="Q881" s="110">
        <f t="shared" si="90"/>
        <v>1</v>
      </c>
      <c r="R881" s="110">
        <f t="shared" si="91"/>
        <v>0</v>
      </c>
    </row>
    <row r="882" spans="1:18" ht="15.75" customHeight="1" x14ac:dyDescent="0.25">
      <c r="A882" s="39">
        <v>2601</v>
      </c>
      <c r="B882" s="40"/>
      <c r="C882" s="40"/>
      <c r="D882" s="40"/>
      <c r="E882" s="40"/>
      <c r="F882" s="40"/>
      <c r="G882" s="40"/>
      <c r="H882" s="40"/>
      <c r="I882" s="40"/>
      <c r="J882" s="40"/>
      <c r="K882" s="78"/>
      <c r="L882" s="127"/>
      <c r="M882" s="118"/>
      <c r="N882" s="128"/>
      <c r="O882" s="45" t="str">
        <f>IF(I882=0,"",I882/H881)</f>
        <v/>
      </c>
      <c r="P882" s="46"/>
      <c r="Q882" s="110" t="str">
        <f t="shared" si="90"/>
        <v/>
      </c>
      <c r="R882" s="110" t="str">
        <f t="shared" si="91"/>
        <v/>
      </c>
    </row>
    <row r="883" spans="1:18" ht="15.75" customHeight="1" x14ac:dyDescent="0.25">
      <c r="A883" s="39">
        <v>2602</v>
      </c>
      <c r="B883" s="40"/>
      <c r="C883" s="40"/>
      <c r="D883" s="40"/>
      <c r="E883" s="40"/>
      <c r="F883" s="40"/>
      <c r="G883" s="40"/>
      <c r="H883" s="40"/>
      <c r="I883" s="40"/>
      <c r="J883" s="40"/>
      <c r="K883" s="78"/>
      <c r="L883" s="127"/>
      <c r="M883" s="118"/>
      <c r="N883" s="128"/>
      <c r="O883" s="48" t="str">
        <f>IF(J883=0,"",J883/I882)</f>
        <v/>
      </c>
      <c r="P883" s="46"/>
      <c r="Q883" s="48" t="str">
        <f t="shared" si="90"/>
        <v/>
      </c>
      <c r="R883" s="48" t="str">
        <f t="shared" si="91"/>
        <v/>
      </c>
    </row>
    <row r="884" spans="1:18" ht="15.75" customHeight="1" x14ac:dyDescent="0.25">
      <c r="A884" s="39">
        <v>2701</v>
      </c>
      <c r="B884" s="40"/>
      <c r="C884" s="40"/>
      <c r="D884" s="40"/>
      <c r="E884" s="40"/>
      <c r="F884" s="40"/>
      <c r="G884" s="40"/>
      <c r="H884" s="40"/>
      <c r="I884" s="40"/>
      <c r="J884" s="40"/>
      <c r="K884" s="78"/>
      <c r="L884" s="127"/>
      <c r="M884" s="118"/>
      <c r="N884" s="119"/>
      <c r="O884" s="118"/>
      <c r="P884" s="46"/>
      <c r="Q884" s="118"/>
      <c r="R884" s="133"/>
    </row>
    <row r="885" spans="1:18" ht="15.75" customHeight="1" x14ac:dyDescent="0.25">
      <c r="A885" s="39">
        <v>2702</v>
      </c>
      <c r="B885" s="40"/>
      <c r="C885" s="40"/>
      <c r="D885" s="40"/>
      <c r="E885" s="40"/>
      <c r="F885" s="40"/>
      <c r="G885" s="40"/>
      <c r="H885" s="40"/>
      <c r="I885" s="40"/>
      <c r="J885" s="40"/>
      <c r="K885" s="78"/>
      <c r="L885" s="127"/>
      <c r="M885" s="118"/>
      <c r="N885" s="119"/>
      <c r="O885" s="121"/>
      <c r="P885" s="74"/>
      <c r="Q885" s="134"/>
      <c r="R885" s="121"/>
    </row>
    <row r="886" spans="1:18" ht="15.75" customHeight="1" x14ac:dyDescent="0.25">
      <c r="A886" s="39">
        <v>2801</v>
      </c>
      <c r="B886" s="40"/>
      <c r="C886" s="40"/>
      <c r="D886" s="40"/>
      <c r="E886" s="40"/>
      <c r="F886" s="40"/>
      <c r="G886" s="40"/>
      <c r="H886" s="40"/>
      <c r="I886" s="40"/>
      <c r="J886" s="40"/>
      <c r="K886" s="78"/>
      <c r="L886" s="127"/>
      <c r="M886" s="118"/>
      <c r="N886" s="119"/>
      <c r="O886" s="121"/>
      <c r="P886" s="74"/>
      <c r="Q886" s="134"/>
      <c r="R886" s="121"/>
    </row>
    <row r="887" spans="1:18" ht="15.75" customHeight="1" x14ac:dyDescent="0.25">
      <c r="A887" s="39">
        <v>2802</v>
      </c>
      <c r="B887" s="40"/>
      <c r="C887" s="40"/>
      <c r="D887" s="40"/>
      <c r="E887" s="40"/>
      <c r="F887" s="40"/>
      <c r="G887" s="40"/>
      <c r="H887" s="40"/>
      <c r="I887" s="40"/>
      <c r="J887" s="40"/>
      <c r="K887" s="78"/>
      <c r="L887" s="127"/>
      <c r="M887" s="118"/>
      <c r="N887" s="119"/>
      <c r="O887" s="121"/>
      <c r="P887" s="74"/>
      <c r="Q887" s="134"/>
      <c r="R887" s="121"/>
    </row>
    <row r="888" spans="1:18" ht="15.75" customHeight="1" x14ac:dyDescent="0.25">
      <c r="A888" s="39">
        <v>2901</v>
      </c>
      <c r="B888" s="40"/>
      <c r="C888" s="40"/>
      <c r="D888" s="40"/>
      <c r="E888" s="40"/>
      <c r="F888" s="40"/>
      <c r="G888" s="40"/>
      <c r="H888" s="40"/>
      <c r="I888" s="40"/>
      <c r="J888" s="40"/>
      <c r="K888" s="78"/>
      <c r="L888" s="127"/>
      <c r="M888" s="118"/>
      <c r="N888" s="119"/>
      <c r="O888" s="111" t="s">
        <v>58</v>
      </c>
      <c r="P888" s="112"/>
      <c r="Q888" s="113" t="str">
        <f>IF(SUM(K877:K888)=0,"",SUM(K877:K888))</f>
        <v/>
      </c>
      <c r="R888" s="114" t="s">
        <v>10</v>
      </c>
    </row>
    <row r="889" spans="1:18" ht="15.75" customHeight="1" x14ac:dyDescent="0.25">
      <c r="A889" s="39">
        <v>2902</v>
      </c>
      <c r="B889" s="40"/>
      <c r="C889" s="40"/>
      <c r="D889" s="40"/>
      <c r="E889" s="40"/>
      <c r="F889" s="40"/>
      <c r="G889" s="40"/>
      <c r="H889" s="40"/>
      <c r="I889" s="40"/>
      <c r="J889" s="40"/>
      <c r="K889" s="78"/>
      <c r="L889" s="127"/>
      <c r="M889" s="118"/>
      <c r="N889" s="119"/>
      <c r="O889" s="115" t="s">
        <v>60</v>
      </c>
      <c r="P889" s="59" t="str">
        <f>IF(P888/B875=0,"",P888/B875)</f>
        <v/>
      </c>
      <c r="Q889" s="116" t="e">
        <f>IF(P888/Q888=0,"",P888/Q888)</f>
        <v>#VALUE!</v>
      </c>
      <c r="R889" s="117" t="s">
        <v>61</v>
      </c>
    </row>
    <row r="890" spans="1:18" ht="15.75" customHeight="1" x14ac:dyDescent="0.25">
      <c r="A890" s="98">
        <v>3001</v>
      </c>
      <c r="B890" s="40"/>
      <c r="C890" s="40"/>
      <c r="D890" s="40"/>
      <c r="E890" s="40"/>
      <c r="F890" s="40"/>
      <c r="G890" s="40"/>
      <c r="H890" s="40"/>
      <c r="I890" s="40"/>
      <c r="J890" s="40"/>
      <c r="K890" s="78"/>
      <c r="L890" s="130"/>
      <c r="M890" s="131"/>
      <c r="N890" s="132"/>
      <c r="O890" s="87"/>
      <c r="P890" s="122"/>
      <c r="Q890" s="122"/>
      <c r="R890" s="123"/>
    </row>
    <row r="891" spans="1:18" ht="18" customHeight="1" x14ac:dyDescent="0.25">
      <c r="A891" s="28"/>
      <c r="B891" s="165" t="s">
        <v>83</v>
      </c>
      <c r="C891" s="165"/>
      <c r="D891" s="165"/>
      <c r="E891" s="165"/>
      <c r="F891" s="165"/>
      <c r="G891" s="165"/>
      <c r="H891" s="165"/>
      <c r="I891" s="165"/>
      <c r="J891" s="165"/>
      <c r="K891" s="66">
        <f>SUM(K875:K887)</f>
        <v>0</v>
      </c>
      <c r="L891" s="67" t="str">
        <f>IF(K883=0,"",K883/B875)</f>
        <v/>
      </c>
      <c r="M891" s="67" t="str">
        <f>IF(K891=0,"",K891/B875)</f>
        <v/>
      </c>
      <c r="N891" s="67" t="str">
        <f>IF(K883=0,"",M891-L891)</f>
        <v/>
      </c>
      <c r="O891" s="2"/>
      <c r="P891" s="1"/>
      <c r="Q891" s="25"/>
      <c r="R891" s="2"/>
    </row>
    <row r="892" spans="1:18" ht="12.75" customHeight="1" x14ac:dyDescent="0.25">
      <c r="A892" s="28"/>
      <c r="B892" s="1"/>
      <c r="C892" s="1"/>
      <c r="D892" s="71"/>
      <c r="E892" s="71"/>
      <c r="F892" s="71"/>
      <c r="G892" s="71"/>
      <c r="H892" s="71"/>
      <c r="I892" s="71"/>
      <c r="J892" s="71"/>
      <c r="K892" s="72"/>
      <c r="L892" s="73"/>
      <c r="M892" s="73"/>
      <c r="N892" s="73"/>
      <c r="O892" s="2"/>
      <c r="P892" s="1"/>
      <c r="Q892" s="25"/>
      <c r="R892" s="2"/>
    </row>
    <row r="893" spans="1:18" ht="12.75" customHeight="1" x14ac:dyDescent="0.25">
      <c r="A893" s="28"/>
      <c r="B893" s="1"/>
      <c r="C893" s="1"/>
      <c r="D893" s="71"/>
      <c r="E893" s="71"/>
      <c r="F893" s="71"/>
      <c r="G893" s="71"/>
      <c r="H893" s="71"/>
      <c r="I893" s="71"/>
      <c r="J893" s="71"/>
      <c r="K893" s="72"/>
      <c r="L893" s="73"/>
      <c r="M893" s="73"/>
      <c r="N893" s="73"/>
      <c r="O893" s="2"/>
      <c r="P893" s="1"/>
      <c r="Q893" s="25"/>
      <c r="R893" s="2"/>
    </row>
    <row r="894" spans="1:18" ht="26.25" x14ac:dyDescent="0.4">
      <c r="B894" s="166" t="s">
        <v>72</v>
      </c>
      <c r="C894" s="167"/>
      <c r="D894" s="167"/>
      <c r="E894" s="167"/>
      <c r="F894" s="167"/>
      <c r="G894" s="167"/>
      <c r="H894" s="167"/>
      <c r="I894" s="167"/>
      <c r="J894" s="167"/>
      <c r="K894" s="105" t="s">
        <v>114</v>
      </c>
      <c r="L894" s="2"/>
      <c r="M894" s="2"/>
      <c r="N894" s="1"/>
      <c r="O894" s="2"/>
      <c r="P894" s="1"/>
      <c r="Q894" s="1"/>
      <c r="R894" s="1"/>
    </row>
    <row r="895" spans="1:18" ht="20.25" x14ac:dyDescent="0.2">
      <c r="A895" s="168" t="s">
        <v>9</v>
      </c>
      <c r="B895" s="169" t="s">
        <v>73</v>
      </c>
      <c r="C895" s="170"/>
      <c r="D895" s="170"/>
      <c r="E895" s="170"/>
      <c r="F895" s="170"/>
      <c r="G895" s="170"/>
      <c r="H895" s="170"/>
      <c r="I895" s="170"/>
      <c r="J895" s="171"/>
      <c r="K895" s="172" t="s">
        <v>10</v>
      </c>
      <c r="L895" s="164" t="s">
        <v>2</v>
      </c>
      <c r="M895" s="164" t="s">
        <v>3</v>
      </c>
      <c r="N895" s="174" t="s">
        <v>4</v>
      </c>
      <c r="O895" s="164" t="s">
        <v>5</v>
      </c>
      <c r="P895" s="162" t="s">
        <v>6</v>
      </c>
      <c r="Q895" s="162" t="s">
        <v>7</v>
      </c>
      <c r="R895" s="164" t="s">
        <v>8</v>
      </c>
    </row>
    <row r="896" spans="1:18" ht="15.75" x14ac:dyDescent="0.25">
      <c r="A896" s="163"/>
      <c r="B896" s="39" t="s">
        <v>74</v>
      </c>
      <c r="C896" s="39" t="s">
        <v>75</v>
      </c>
      <c r="D896" s="39" t="s">
        <v>76</v>
      </c>
      <c r="E896" s="39" t="s">
        <v>77</v>
      </c>
      <c r="F896" s="39" t="s">
        <v>78</v>
      </c>
      <c r="G896" s="39" t="s">
        <v>79</v>
      </c>
      <c r="H896" s="39" t="s">
        <v>80</v>
      </c>
      <c r="I896" s="39" t="s">
        <v>81</v>
      </c>
      <c r="J896" s="39" t="s">
        <v>82</v>
      </c>
      <c r="K896" s="173"/>
      <c r="L896" s="163"/>
      <c r="M896" s="163"/>
      <c r="N896" s="163"/>
      <c r="O896" s="163"/>
      <c r="P896" s="163"/>
      <c r="Q896" s="163"/>
      <c r="R896" s="163"/>
    </row>
    <row r="897" spans="1:19" ht="15.75" customHeight="1" x14ac:dyDescent="0.25">
      <c r="A897" s="39">
        <v>2301</v>
      </c>
      <c r="B897" s="40">
        <v>30</v>
      </c>
      <c r="C897" s="40"/>
      <c r="D897" s="40"/>
      <c r="E897" s="40"/>
      <c r="F897" s="40"/>
      <c r="G897" s="40"/>
      <c r="H897" s="40"/>
      <c r="I897" s="40"/>
      <c r="J897" s="40"/>
      <c r="K897" s="78"/>
      <c r="L897" s="124"/>
      <c r="M897" s="125"/>
      <c r="N897" s="126"/>
      <c r="O897" s="108"/>
      <c r="P897" s="43">
        <f>B897</f>
        <v>30</v>
      </c>
      <c r="Q897" s="109"/>
      <c r="R897" s="108"/>
    </row>
    <row r="898" spans="1:19" ht="15.75" customHeight="1" x14ac:dyDescent="0.25">
      <c r="A898" s="39">
        <v>2302</v>
      </c>
      <c r="B898" s="40"/>
      <c r="C898" s="40">
        <v>30</v>
      </c>
      <c r="D898" s="40"/>
      <c r="E898" s="40"/>
      <c r="F898" s="40"/>
      <c r="G898" s="40"/>
      <c r="H898" s="40"/>
      <c r="I898" s="40"/>
      <c r="J898" s="40"/>
      <c r="K898" s="78"/>
      <c r="L898" s="127"/>
      <c r="M898" s="118"/>
      <c r="N898" s="128"/>
      <c r="O898" s="45">
        <f>IF(C898=0,"",C898/B897)</f>
        <v>1</v>
      </c>
      <c r="P898" s="46">
        <v>30</v>
      </c>
      <c r="Q898" s="110">
        <f t="shared" ref="Q898:Q905" si="92">IF(P898=0,"",P898/P897)</f>
        <v>1</v>
      </c>
      <c r="R898" s="110">
        <f t="shared" ref="R898:R905" si="93">IF(P898=0,"",100%-Q898)</f>
        <v>0</v>
      </c>
    </row>
    <row r="899" spans="1:19" ht="15.75" customHeight="1" x14ac:dyDescent="0.25">
      <c r="A899" s="39">
        <v>2401</v>
      </c>
      <c r="B899" s="40"/>
      <c r="C899" s="40"/>
      <c r="D899" s="40">
        <v>28</v>
      </c>
      <c r="E899" s="40"/>
      <c r="F899" s="40"/>
      <c r="G899" s="40"/>
      <c r="H899" s="40"/>
      <c r="I899" s="40"/>
      <c r="J899" s="40"/>
      <c r="K899" s="78"/>
      <c r="L899" s="127"/>
      <c r="M899" s="118"/>
      <c r="N899" s="128"/>
      <c r="O899" s="45">
        <f>IF(D899=0,"",D899/C898)</f>
        <v>0.93333333333333335</v>
      </c>
      <c r="P899" s="46">
        <v>28</v>
      </c>
      <c r="Q899" s="110">
        <f t="shared" si="92"/>
        <v>0.93333333333333335</v>
      </c>
      <c r="R899" s="110">
        <f t="shared" si="93"/>
        <v>6.6666666666666652E-2</v>
      </c>
      <c r="S899" s="8">
        <f>P899/P897</f>
        <v>0.93333333333333335</v>
      </c>
    </row>
    <row r="900" spans="1:19" ht="15.75" customHeight="1" x14ac:dyDescent="0.25">
      <c r="A900" s="39">
        <v>2402</v>
      </c>
      <c r="B900" s="40"/>
      <c r="C900" s="40"/>
      <c r="D900" s="40"/>
      <c r="E900" s="40">
        <v>26</v>
      </c>
      <c r="F900" s="40"/>
      <c r="G900" s="40"/>
      <c r="H900" s="40"/>
      <c r="I900" s="40"/>
      <c r="J900" s="40"/>
      <c r="K900" s="78"/>
      <c r="L900" s="127"/>
      <c r="M900" s="118"/>
      <c r="N900" s="128"/>
      <c r="O900" s="45">
        <f>IF(E900=0,"",E900/D899)</f>
        <v>0.9285714285714286</v>
      </c>
      <c r="P900" s="46">
        <v>26</v>
      </c>
      <c r="Q900" s="110">
        <f t="shared" si="92"/>
        <v>0.9285714285714286</v>
      </c>
      <c r="R900" s="110">
        <f t="shared" si="93"/>
        <v>7.1428571428571397E-2</v>
      </c>
    </row>
    <row r="901" spans="1:19" ht="15.75" customHeight="1" x14ac:dyDescent="0.25">
      <c r="A901" s="39">
        <v>2501</v>
      </c>
      <c r="B901" s="40"/>
      <c r="C901" s="40"/>
      <c r="D901" s="40"/>
      <c r="E901" s="40"/>
      <c r="F901" s="40">
        <v>24</v>
      </c>
      <c r="G901" s="40"/>
      <c r="H901" s="40"/>
      <c r="I901" s="40"/>
      <c r="J901" s="40"/>
      <c r="K901" s="78"/>
      <c r="L901" s="127"/>
      <c r="M901" s="118"/>
      <c r="N901" s="128"/>
      <c r="O901" s="45">
        <f>IF(F901=0,"",F901/E900)</f>
        <v>0.92307692307692313</v>
      </c>
      <c r="P901" s="46">
        <v>26</v>
      </c>
      <c r="Q901" s="110">
        <f t="shared" si="92"/>
        <v>1</v>
      </c>
      <c r="R901" s="110">
        <f t="shared" si="93"/>
        <v>0</v>
      </c>
    </row>
    <row r="902" spans="1:19" ht="15.75" customHeight="1" x14ac:dyDescent="0.25">
      <c r="A902" s="39">
        <v>2502</v>
      </c>
      <c r="B902" s="40"/>
      <c r="C902" s="40"/>
      <c r="D902" s="40"/>
      <c r="E902" s="40"/>
      <c r="F902" s="40"/>
      <c r="G902" s="40">
        <v>23</v>
      </c>
      <c r="H902" s="40"/>
      <c r="I902" s="40"/>
      <c r="J902" s="40"/>
      <c r="K902" s="78"/>
      <c r="L902" s="127"/>
      <c r="M902" s="118"/>
      <c r="N902" s="128"/>
      <c r="O902" s="45">
        <f>IF(G902=0,"",G902/F901)</f>
        <v>0.95833333333333337</v>
      </c>
      <c r="P902" s="46">
        <v>25</v>
      </c>
      <c r="Q902" s="110">
        <f t="shared" si="92"/>
        <v>0.96153846153846156</v>
      </c>
      <c r="R902" s="110">
        <f t="shared" si="93"/>
        <v>3.8461538461538436E-2</v>
      </c>
    </row>
    <row r="903" spans="1:19" ht="15.75" customHeight="1" x14ac:dyDescent="0.25">
      <c r="A903" s="39">
        <v>2601</v>
      </c>
      <c r="B903" s="40"/>
      <c r="C903" s="40"/>
      <c r="D903" s="40"/>
      <c r="E903" s="40"/>
      <c r="F903" s="40"/>
      <c r="G903" s="40"/>
      <c r="H903" s="40"/>
      <c r="I903" s="40"/>
      <c r="J903" s="40"/>
      <c r="K903" s="78"/>
      <c r="L903" s="127"/>
      <c r="M903" s="118"/>
      <c r="N903" s="128"/>
      <c r="O903" s="45" t="str">
        <f>IF(H903=0,"",H903/G902)</f>
        <v/>
      </c>
      <c r="P903" s="46"/>
      <c r="Q903" s="110" t="str">
        <f t="shared" si="92"/>
        <v/>
      </c>
      <c r="R903" s="110" t="str">
        <f t="shared" si="93"/>
        <v/>
      </c>
    </row>
    <row r="904" spans="1:19" ht="15.75" customHeight="1" x14ac:dyDescent="0.25">
      <c r="A904" s="39">
        <v>2602</v>
      </c>
      <c r="B904" s="40"/>
      <c r="C904" s="40"/>
      <c r="D904" s="40"/>
      <c r="E904" s="40"/>
      <c r="F904" s="40"/>
      <c r="G904" s="40"/>
      <c r="H904" s="40"/>
      <c r="I904" s="40"/>
      <c r="J904" s="40"/>
      <c r="K904" s="78"/>
      <c r="L904" s="127"/>
      <c r="M904" s="118"/>
      <c r="N904" s="128"/>
      <c r="O904" s="45" t="str">
        <f>IF(I904=0,"",I904/H903)</f>
        <v/>
      </c>
      <c r="P904" s="46"/>
      <c r="Q904" s="110" t="str">
        <f t="shared" si="92"/>
        <v/>
      </c>
      <c r="R904" s="110" t="str">
        <f t="shared" si="93"/>
        <v/>
      </c>
    </row>
    <row r="905" spans="1:19" ht="15.75" customHeight="1" x14ac:dyDescent="0.25">
      <c r="A905" s="39">
        <v>2701</v>
      </c>
      <c r="B905" s="40"/>
      <c r="C905" s="40"/>
      <c r="D905" s="40"/>
      <c r="E905" s="40"/>
      <c r="F905" s="40"/>
      <c r="G905" s="40"/>
      <c r="H905" s="40"/>
      <c r="I905" s="40"/>
      <c r="J905" s="40"/>
      <c r="K905" s="78"/>
      <c r="L905" s="127"/>
      <c r="M905" s="118"/>
      <c r="N905" s="128"/>
      <c r="O905" s="48" t="str">
        <f>IF(J905=0,"",J905/I904)</f>
        <v/>
      </c>
      <c r="P905" s="46"/>
      <c r="Q905" s="48" t="str">
        <f t="shared" si="92"/>
        <v/>
      </c>
      <c r="R905" s="48" t="str">
        <f t="shared" si="93"/>
        <v/>
      </c>
    </row>
    <row r="906" spans="1:19" ht="15.75" customHeight="1" x14ac:dyDescent="0.25">
      <c r="A906" s="39">
        <v>2702</v>
      </c>
      <c r="B906" s="40"/>
      <c r="C906" s="40"/>
      <c r="D906" s="40"/>
      <c r="E906" s="40"/>
      <c r="F906" s="40"/>
      <c r="G906" s="40"/>
      <c r="H906" s="40"/>
      <c r="I906" s="40"/>
      <c r="J906" s="40"/>
      <c r="K906" s="78"/>
      <c r="L906" s="127"/>
      <c r="M906" s="118"/>
      <c r="N906" s="119"/>
      <c r="O906" s="118"/>
      <c r="P906" s="46"/>
      <c r="Q906" s="118"/>
      <c r="R906" s="133"/>
    </row>
    <row r="907" spans="1:19" ht="15.75" customHeight="1" x14ac:dyDescent="0.25">
      <c r="A907" s="39">
        <v>2801</v>
      </c>
      <c r="B907" s="40"/>
      <c r="C907" s="40"/>
      <c r="D907" s="40"/>
      <c r="E907" s="40"/>
      <c r="F907" s="40"/>
      <c r="G907" s="40"/>
      <c r="H907" s="40"/>
      <c r="I907" s="40"/>
      <c r="J907" s="40"/>
      <c r="K907" s="78"/>
      <c r="L907" s="127"/>
      <c r="M907" s="118"/>
      <c r="N907" s="119"/>
      <c r="O907" s="121"/>
      <c r="P907" s="74"/>
      <c r="Q907" s="134"/>
      <c r="R907" s="121"/>
    </row>
    <row r="908" spans="1:19" ht="15.75" customHeight="1" x14ac:dyDescent="0.25">
      <c r="A908" s="39">
        <v>2802</v>
      </c>
      <c r="B908" s="40"/>
      <c r="C908" s="40"/>
      <c r="D908" s="40"/>
      <c r="E908" s="40"/>
      <c r="F908" s="40"/>
      <c r="G908" s="40"/>
      <c r="H908" s="40"/>
      <c r="I908" s="40"/>
      <c r="J908" s="40"/>
      <c r="K908" s="78"/>
      <c r="L908" s="127"/>
      <c r="M908" s="118"/>
      <c r="N908" s="119"/>
      <c r="O908" s="121"/>
      <c r="P908" s="74"/>
      <c r="Q908" s="134"/>
      <c r="R908" s="121"/>
    </row>
    <row r="909" spans="1:19" ht="15.75" customHeight="1" x14ac:dyDescent="0.25">
      <c r="A909" s="39">
        <v>2901</v>
      </c>
      <c r="B909" s="40"/>
      <c r="C909" s="40"/>
      <c r="D909" s="40"/>
      <c r="E909" s="40"/>
      <c r="F909" s="40"/>
      <c r="G909" s="40"/>
      <c r="H909" s="40"/>
      <c r="I909" s="40"/>
      <c r="J909" s="40"/>
      <c r="K909" s="78"/>
      <c r="L909" s="127"/>
      <c r="M909" s="118"/>
      <c r="N909" s="119"/>
      <c r="O909" s="121"/>
      <c r="P909" s="74"/>
      <c r="Q909" s="134"/>
      <c r="R909" s="121"/>
    </row>
    <row r="910" spans="1:19" ht="15.75" customHeight="1" x14ac:dyDescent="0.25">
      <c r="A910" s="39">
        <v>2902</v>
      </c>
      <c r="B910" s="40"/>
      <c r="C910" s="40"/>
      <c r="D910" s="40"/>
      <c r="E910" s="40"/>
      <c r="F910" s="40"/>
      <c r="G910" s="40"/>
      <c r="H910" s="40"/>
      <c r="I910" s="40"/>
      <c r="J910" s="40"/>
      <c r="K910" s="78"/>
      <c r="L910" s="127"/>
      <c r="M910" s="118"/>
      <c r="N910" s="119"/>
      <c r="O910" s="111" t="s">
        <v>58</v>
      </c>
      <c r="P910" s="112"/>
      <c r="Q910" s="113" t="str">
        <f>IF(SUM(K899:K910)=0,"",SUM(K899:K910))</f>
        <v/>
      </c>
      <c r="R910" s="114" t="s">
        <v>10</v>
      </c>
    </row>
    <row r="911" spans="1:19" ht="15.75" customHeight="1" x14ac:dyDescent="0.25">
      <c r="A911" s="39">
        <v>3001</v>
      </c>
      <c r="B911" s="40"/>
      <c r="C911" s="40"/>
      <c r="D911" s="40"/>
      <c r="E911" s="40"/>
      <c r="F911" s="40"/>
      <c r="G911" s="40"/>
      <c r="H911" s="40"/>
      <c r="I911" s="40"/>
      <c r="J911" s="40"/>
      <c r="K911" s="78"/>
      <c r="L911" s="127"/>
      <c r="M911" s="118"/>
      <c r="N911" s="119"/>
      <c r="O911" s="115" t="s">
        <v>60</v>
      </c>
      <c r="P911" s="59" t="str">
        <f>IF(P910/B897=0,"",P910/B897)</f>
        <v/>
      </c>
      <c r="Q911" s="116" t="e">
        <f>IF(P910/Q910=0,"",P910/Q910)</f>
        <v>#VALUE!</v>
      </c>
      <c r="R911" s="117" t="s">
        <v>61</v>
      </c>
    </row>
    <row r="912" spans="1:19" ht="15.75" customHeight="1" x14ac:dyDescent="0.25">
      <c r="A912" s="98">
        <v>3002</v>
      </c>
      <c r="B912" s="40"/>
      <c r="C912" s="40"/>
      <c r="D912" s="40"/>
      <c r="E912" s="40"/>
      <c r="F912" s="40"/>
      <c r="G912" s="40"/>
      <c r="H912" s="40"/>
      <c r="I912" s="40"/>
      <c r="J912" s="40"/>
      <c r="K912" s="78"/>
      <c r="L912" s="130"/>
      <c r="M912" s="131"/>
      <c r="N912" s="132"/>
      <c r="O912" s="87"/>
      <c r="P912" s="122"/>
      <c r="Q912" s="122"/>
      <c r="R912" s="123"/>
    </row>
    <row r="913" spans="1:19" ht="18" customHeight="1" x14ac:dyDescent="0.25">
      <c r="A913" s="28"/>
      <c r="B913" s="165" t="s">
        <v>83</v>
      </c>
      <c r="C913" s="165"/>
      <c r="D913" s="165"/>
      <c r="E913" s="165"/>
      <c r="F913" s="165"/>
      <c r="G913" s="165"/>
      <c r="H913" s="165"/>
      <c r="I913" s="165"/>
      <c r="J913" s="165"/>
      <c r="K913" s="66">
        <f>SUM(K897:K909)</f>
        <v>0</v>
      </c>
      <c r="L913" s="67" t="str">
        <f>IF(K905=0,"",K905/B897)</f>
        <v/>
      </c>
      <c r="M913" s="67" t="str">
        <f>IF(K913=0,"",K913/B897)</f>
        <v/>
      </c>
      <c r="N913" s="67" t="str">
        <f>IF(K905=0,"",M913-L913)</f>
        <v/>
      </c>
      <c r="O913" s="2"/>
      <c r="P913" s="1"/>
      <c r="Q913" s="25"/>
      <c r="R913" s="2"/>
    </row>
    <row r="914" spans="1:19" ht="12.75" customHeight="1" x14ac:dyDescent="0.25">
      <c r="A914" s="28"/>
      <c r="B914" s="1"/>
      <c r="C914" s="1"/>
      <c r="D914" s="71"/>
      <c r="E914" s="71"/>
      <c r="F914" s="71"/>
      <c r="G914" s="71"/>
      <c r="H914" s="71"/>
      <c r="I914" s="71"/>
      <c r="J914" s="71"/>
      <c r="K914" s="72"/>
      <c r="L914" s="73"/>
      <c r="M914" s="73"/>
      <c r="N914" s="73"/>
      <c r="O914" s="2"/>
      <c r="P914" s="1"/>
      <c r="Q914" s="25"/>
      <c r="R914" s="2"/>
    </row>
    <row r="915" spans="1:19" ht="12.75" customHeight="1" x14ac:dyDescent="0.25">
      <c r="A915" s="28"/>
      <c r="B915" s="1"/>
      <c r="C915" s="1"/>
      <c r="D915" s="71"/>
      <c r="E915" s="71"/>
      <c r="F915" s="71"/>
      <c r="G915" s="71"/>
      <c r="H915" s="71"/>
      <c r="I915" s="71"/>
      <c r="J915" s="71"/>
      <c r="K915" s="72"/>
      <c r="L915" s="73"/>
      <c r="M915" s="73"/>
      <c r="N915" s="73"/>
      <c r="O915" s="2"/>
      <c r="P915" s="1"/>
      <c r="Q915" s="25"/>
      <c r="R915" s="2"/>
    </row>
    <row r="916" spans="1:19" ht="26.25" x14ac:dyDescent="0.4">
      <c r="B916" s="166" t="s">
        <v>72</v>
      </c>
      <c r="C916" s="167"/>
      <c r="D916" s="167"/>
      <c r="E916" s="167"/>
      <c r="F916" s="167"/>
      <c r="G916" s="167"/>
      <c r="H916" s="167"/>
      <c r="I916" s="167"/>
      <c r="J916" s="167"/>
      <c r="K916" s="105" t="s">
        <v>111</v>
      </c>
      <c r="L916" s="2"/>
      <c r="M916" s="2"/>
      <c r="N916" s="1"/>
      <c r="O916" s="2"/>
      <c r="P916" s="1"/>
      <c r="Q916" s="1"/>
      <c r="R916" s="1"/>
    </row>
    <row r="917" spans="1:19" ht="20.25" x14ac:dyDescent="0.2">
      <c r="A917" s="168" t="s">
        <v>9</v>
      </c>
      <c r="B917" s="169" t="s">
        <v>73</v>
      </c>
      <c r="C917" s="170"/>
      <c r="D917" s="170"/>
      <c r="E917" s="170"/>
      <c r="F917" s="170"/>
      <c r="G917" s="170"/>
      <c r="H917" s="170"/>
      <c r="I917" s="170"/>
      <c r="J917" s="171"/>
      <c r="K917" s="172" t="s">
        <v>10</v>
      </c>
      <c r="L917" s="164" t="s">
        <v>2</v>
      </c>
      <c r="M917" s="164" t="s">
        <v>3</v>
      </c>
      <c r="N917" s="174" t="s">
        <v>4</v>
      </c>
      <c r="O917" s="164" t="s">
        <v>5</v>
      </c>
      <c r="P917" s="162" t="s">
        <v>6</v>
      </c>
      <c r="Q917" s="162" t="s">
        <v>7</v>
      </c>
      <c r="R917" s="164" t="s">
        <v>8</v>
      </c>
    </row>
    <row r="918" spans="1:19" ht="15.75" x14ac:dyDescent="0.25">
      <c r="A918" s="163"/>
      <c r="B918" s="39" t="s">
        <v>74</v>
      </c>
      <c r="C918" s="39" t="s">
        <v>75</v>
      </c>
      <c r="D918" s="39" t="s">
        <v>76</v>
      </c>
      <c r="E918" s="39" t="s">
        <v>77</v>
      </c>
      <c r="F918" s="39" t="s">
        <v>78</v>
      </c>
      <c r="G918" s="39" t="s">
        <v>79</v>
      </c>
      <c r="H918" s="39" t="s">
        <v>80</v>
      </c>
      <c r="I918" s="39" t="s">
        <v>81</v>
      </c>
      <c r="J918" s="39" t="s">
        <v>82</v>
      </c>
      <c r="K918" s="173"/>
      <c r="L918" s="163"/>
      <c r="M918" s="163"/>
      <c r="N918" s="163"/>
      <c r="O918" s="163"/>
      <c r="P918" s="163"/>
      <c r="Q918" s="163"/>
      <c r="R918" s="163"/>
    </row>
    <row r="919" spans="1:19" ht="15.75" customHeight="1" x14ac:dyDescent="0.25">
      <c r="A919" s="39">
        <v>2302</v>
      </c>
      <c r="B919" s="40">
        <v>60</v>
      </c>
      <c r="C919" s="40"/>
      <c r="D919" s="40"/>
      <c r="E919" s="40"/>
      <c r="F919" s="40"/>
      <c r="G919" s="40"/>
      <c r="H919" s="40"/>
      <c r="I919" s="40"/>
      <c r="J919" s="40"/>
      <c r="K919" s="78"/>
      <c r="L919" s="124"/>
      <c r="M919" s="125"/>
      <c r="N919" s="126"/>
      <c r="O919" s="108"/>
      <c r="P919" s="43">
        <f>B919</f>
        <v>60</v>
      </c>
      <c r="Q919" s="109"/>
      <c r="R919" s="108"/>
    </row>
    <row r="920" spans="1:19" ht="15.75" customHeight="1" x14ac:dyDescent="0.25">
      <c r="A920" s="39">
        <v>2401</v>
      </c>
      <c r="B920" s="40"/>
      <c r="C920" s="40">
        <v>49</v>
      </c>
      <c r="D920" s="40"/>
      <c r="E920" s="40"/>
      <c r="F920" s="40"/>
      <c r="G920" s="40"/>
      <c r="H920" s="40"/>
      <c r="I920" s="40"/>
      <c r="J920" s="40"/>
      <c r="K920" s="78"/>
      <c r="L920" s="127"/>
      <c r="M920" s="118"/>
      <c r="N920" s="128"/>
      <c r="O920" s="45">
        <f>IF(C920=0,"",C920/B919)</f>
        <v>0.81666666666666665</v>
      </c>
      <c r="P920" s="46">
        <v>49</v>
      </c>
      <c r="Q920" s="110">
        <f t="shared" ref="Q920:Q927" si="94">IF(P920=0,"",P920/P919)</f>
        <v>0.81666666666666665</v>
      </c>
      <c r="R920" s="110">
        <f t="shared" ref="R920:R927" si="95">IF(P920=0,"",100%-Q920)</f>
        <v>0.18333333333333335</v>
      </c>
    </row>
    <row r="921" spans="1:19" ht="15.75" customHeight="1" x14ac:dyDescent="0.25">
      <c r="A921" s="39">
        <v>2402</v>
      </c>
      <c r="B921" s="40"/>
      <c r="C921" s="40"/>
      <c r="D921" s="40">
        <v>43</v>
      </c>
      <c r="E921" s="40"/>
      <c r="F921" s="40"/>
      <c r="G921" s="40"/>
      <c r="H921" s="40"/>
      <c r="I921" s="40"/>
      <c r="J921" s="40"/>
      <c r="K921" s="78"/>
      <c r="L921" s="127"/>
      <c r="M921" s="118"/>
      <c r="N921" s="128"/>
      <c r="O921" s="45">
        <f>IF(D921=0,"",D921/C920)</f>
        <v>0.87755102040816324</v>
      </c>
      <c r="P921" s="46">
        <v>46</v>
      </c>
      <c r="Q921" s="110">
        <f t="shared" si="94"/>
        <v>0.93877551020408168</v>
      </c>
      <c r="R921" s="110">
        <f t="shared" si="95"/>
        <v>6.1224489795918324E-2</v>
      </c>
      <c r="S921" s="8">
        <f>P921/P919</f>
        <v>0.76666666666666672</v>
      </c>
    </row>
    <row r="922" spans="1:19" ht="15.75" customHeight="1" x14ac:dyDescent="0.25">
      <c r="A922" s="39">
        <v>2501</v>
      </c>
      <c r="B922" s="40"/>
      <c r="C922" s="40"/>
      <c r="D922" s="40"/>
      <c r="E922" s="40">
        <v>40</v>
      </c>
      <c r="F922" s="40"/>
      <c r="G922" s="40"/>
      <c r="H922" s="40"/>
      <c r="I922" s="40"/>
      <c r="J922" s="40"/>
      <c r="K922" s="78"/>
      <c r="L922" s="127"/>
      <c r="M922" s="118"/>
      <c r="N922" s="128"/>
      <c r="O922" s="45">
        <f>IF(E922=0,"",E922/D921)</f>
        <v>0.93023255813953487</v>
      </c>
      <c r="P922" s="46">
        <v>43</v>
      </c>
      <c r="Q922" s="110">
        <f t="shared" si="94"/>
        <v>0.93478260869565222</v>
      </c>
      <c r="R922" s="110">
        <f t="shared" si="95"/>
        <v>6.5217391304347783E-2</v>
      </c>
    </row>
    <row r="923" spans="1:19" ht="15.75" customHeight="1" x14ac:dyDescent="0.25">
      <c r="A923" s="39">
        <v>2502</v>
      </c>
      <c r="B923" s="40"/>
      <c r="C923" s="40"/>
      <c r="D923" s="40"/>
      <c r="E923" s="40"/>
      <c r="F923" s="40">
        <v>39</v>
      </c>
      <c r="G923" s="40"/>
      <c r="H923" s="40"/>
      <c r="I923" s="40"/>
      <c r="J923" s="40"/>
      <c r="K923" s="78"/>
      <c r="L923" s="127"/>
      <c r="M923" s="118"/>
      <c r="N923" s="128"/>
      <c r="O923" s="45">
        <f>IF(F923=0,"",F923/E922)</f>
        <v>0.97499999999999998</v>
      </c>
      <c r="P923" s="46">
        <v>41</v>
      </c>
      <c r="Q923" s="110">
        <f t="shared" si="94"/>
        <v>0.95348837209302328</v>
      </c>
      <c r="R923" s="110">
        <f t="shared" si="95"/>
        <v>4.6511627906976716E-2</v>
      </c>
    </row>
    <row r="924" spans="1:19" ht="15.75" customHeight="1" x14ac:dyDescent="0.25">
      <c r="A924" s="39">
        <v>2601</v>
      </c>
      <c r="B924" s="40"/>
      <c r="C924" s="40"/>
      <c r="D924" s="40"/>
      <c r="E924" s="40"/>
      <c r="F924" s="40"/>
      <c r="G924" s="40"/>
      <c r="H924" s="40"/>
      <c r="I924" s="40"/>
      <c r="J924" s="40"/>
      <c r="K924" s="78"/>
      <c r="L924" s="127"/>
      <c r="M924" s="118"/>
      <c r="N924" s="128"/>
      <c r="O924" s="45" t="str">
        <f>IF(G924=0,"",G924/F923)</f>
        <v/>
      </c>
      <c r="P924" s="46"/>
      <c r="Q924" s="110" t="str">
        <f t="shared" si="94"/>
        <v/>
      </c>
      <c r="R924" s="110" t="str">
        <f t="shared" si="95"/>
        <v/>
      </c>
    </row>
    <row r="925" spans="1:19" ht="15.75" customHeight="1" x14ac:dyDescent="0.25">
      <c r="A925" s="39">
        <v>2602</v>
      </c>
      <c r="B925" s="40"/>
      <c r="C925" s="40"/>
      <c r="D925" s="40"/>
      <c r="E925" s="40"/>
      <c r="F925" s="40"/>
      <c r="G925" s="40"/>
      <c r="H925" s="40"/>
      <c r="I925" s="40"/>
      <c r="J925" s="40"/>
      <c r="K925" s="78"/>
      <c r="L925" s="127"/>
      <c r="M925" s="118"/>
      <c r="N925" s="128"/>
      <c r="O925" s="45" t="str">
        <f>IF(H925=0,"",H925/G924)</f>
        <v/>
      </c>
      <c r="P925" s="46"/>
      <c r="Q925" s="110" t="str">
        <f t="shared" si="94"/>
        <v/>
      </c>
      <c r="R925" s="110" t="str">
        <f t="shared" si="95"/>
        <v/>
      </c>
    </row>
    <row r="926" spans="1:19" ht="15.75" customHeight="1" x14ac:dyDescent="0.25">
      <c r="A926" s="39">
        <v>2701</v>
      </c>
      <c r="B926" s="40"/>
      <c r="C926" s="40"/>
      <c r="D926" s="40"/>
      <c r="E926" s="40"/>
      <c r="F926" s="40"/>
      <c r="G926" s="40"/>
      <c r="H926" s="40"/>
      <c r="I926" s="40"/>
      <c r="J926" s="40"/>
      <c r="K926" s="78"/>
      <c r="L926" s="127"/>
      <c r="M926" s="118"/>
      <c r="N926" s="128"/>
      <c r="O926" s="45" t="str">
        <f>IF(I926=0,"",I926/H925)</f>
        <v/>
      </c>
      <c r="P926" s="46"/>
      <c r="Q926" s="110" t="str">
        <f t="shared" si="94"/>
        <v/>
      </c>
      <c r="R926" s="110" t="str">
        <f t="shared" si="95"/>
        <v/>
      </c>
    </row>
    <row r="927" spans="1:19" ht="15.75" customHeight="1" x14ac:dyDescent="0.25">
      <c r="A927" s="39">
        <v>2702</v>
      </c>
      <c r="B927" s="40"/>
      <c r="C927" s="40"/>
      <c r="D927" s="40"/>
      <c r="E927" s="40"/>
      <c r="F927" s="40"/>
      <c r="G927" s="40"/>
      <c r="H927" s="40"/>
      <c r="I927" s="40"/>
      <c r="J927" s="40"/>
      <c r="K927" s="78"/>
      <c r="L927" s="127"/>
      <c r="M927" s="118"/>
      <c r="N927" s="128"/>
      <c r="O927" s="48" t="str">
        <f>IF(J927=0,"",J927/I926)</f>
        <v/>
      </c>
      <c r="P927" s="46"/>
      <c r="Q927" s="48" t="str">
        <f t="shared" si="94"/>
        <v/>
      </c>
      <c r="R927" s="48" t="str">
        <f t="shared" si="95"/>
        <v/>
      </c>
    </row>
    <row r="928" spans="1:19" ht="15.75" customHeight="1" x14ac:dyDescent="0.25">
      <c r="A928" s="39">
        <v>2801</v>
      </c>
      <c r="B928" s="40"/>
      <c r="C928" s="40"/>
      <c r="D928" s="40"/>
      <c r="E928" s="40"/>
      <c r="F928" s="40"/>
      <c r="G928" s="40"/>
      <c r="H928" s="40"/>
      <c r="I928" s="40"/>
      <c r="J928" s="40"/>
      <c r="K928" s="78"/>
      <c r="L928" s="127"/>
      <c r="M928" s="118"/>
      <c r="N928" s="119"/>
      <c r="O928" s="118"/>
      <c r="P928" s="46"/>
      <c r="Q928" s="118"/>
      <c r="R928" s="133"/>
    </row>
    <row r="929" spans="1:19" ht="15.75" customHeight="1" x14ac:dyDescent="0.25">
      <c r="A929" s="39">
        <v>2802</v>
      </c>
      <c r="B929" s="40"/>
      <c r="C929" s="40"/>
      <c r="D929" s="40"/>
      <c r="E929" s="40"/>
      <c r="F929" s="40"/>
      <c r="G929" s="40"/>
      <c r="H929" s="40"/>
      <c r="I929" s="40"/>
      <c r="J929" s="40"/>
      <c r="K929" s="78"/>
      <c r="L929" s="127"/>
      <c r="M929" s="118"/>
      <c r="N929" s="119"/>
      <c r="O929" s="121"/>
      <c r="P929" s="74"/>
      <c r="Q929" s="134"/>
      <c r="R929" s="121"/>
    </row>
    <row r="930" spans="1:19" ht="15.75" customHeight="1" x14ac:dyDescent="0.25">
      <c r="A930" s="39">
        <v>2901</v>
      </c>
      <c r="B930" s="40"/>
      <c r="C930" s="40"/>
      <c r="D930" s="40"/>
      <c r="E930" s="40"/>
      <c r="F930" s="40"/>
      <c r="G930" s="40"/>
      <c r="H930" s="40"/>
      <c r="I930" s="40"/>
      <c r="J930" s="40"/>
      <c r="K930" s="78"/>
      <c r="L930" s="127"/>
      <c r="M930" s="118"/>
      <c r="N930" s="119"/>
      <c r="O930" s="121"/>
      <c r="P930" s="74"/>
      <c r="Q930" s="134"/>
      <c r="R930" s="121"/>
    </row>
    <row r="931" spans="1:19" ht="15.75" customHeight="1" x14ac:dyDescent="0.25">
      <c r="A931" s="39">
        <v>2902</v>
      </c>
      <c r="B931" s="40"/>
      <c r="C931" s="40"/>
      <c r="D931" s="40"/>
      <c r="E931" s="40"/>
      <c r="F931" s="40"/>
      <c r="G931" s="40"/>
      <c r="H931" s="40"/>
      <c r="I931" s="40"/>
      <c r="J931" s="40"/>
      <c r="K931" s="78"/>
      <c r="L931" s="127"/>
      <c r="M931" s="118"/>
      <c r="N931" s="119"/>
      <c r="O931" s="121"/>
      <c r="P931" s="74"/>
      <c r="Q931" s="134"/>
      <c r="R931" s="121"/>
    </row>
    <row r="932" spans="1:19" ht="15.75" customHeight="1" x14ac:dyDescent="0.25">
      <c r="A932" s="39">
        <v>3001</v>
      </c>
      <c r="B932" s="40"/>
      <c r="C932" s="40"/>
      <c r="D932" s="40"/>
      <c r="E932" s="40"/>
      <c r="F932" s="40"/>
      <c r="G932" s="40"/>
      <c r="H932" s="40"/>
      <c r="I932" s="40"/>
      <c r="J932" s="40"/>
      <c r="K932" s="78"/>
      <c r="L932" s="127"/>
      <c r="M932" s="118"/>
      <c r="N932" s="119"/>
      <c r="O932" s="111" t="s">
        <v>58</v>
      </c>
      <c r="P932" s="112"/>
      <c r="Q932" s="113" t="str">
        <f>IF(SUM(K921:K932)=0,"",SUM(K921:K932))</f>
        <v/>
      </c>
      <c r="R932" s="114" t="s">
        <v>10</v>
      </c>
    </row>
    <row r="933" spans="1:19" ht="15.75" customHeight="1" x14ac:dyDescent="0.25">
      <c r="A933" s="39">
        <v>3002</v>
      </c>
      <c r="B933" s="40"/>
      <c r="C933" s="40"/>
      <c r="D933" s="40"/>
      <c r="E933" s="40"/>
      <c r="F933" s="40"/>
      <c r="G933" s="40"/>
      <c r="H933" s="40"/>
      <c r="I933" s="40"/>
      <c r="J933" s="40"/>
      <c r="K933" s="78"/>
      <c r="L933" s="127"/>
      <c r="M933" s="118"/>
      <c r="N933" s="119"/>
      <c r="O933" s="115" t="s">
        <v>60</v>
      </c>
      <c r="P933" s="59" t="str">
        <f>IF(P932/B919=0,"",P932/B919)</f>
        <v/>
      </c>
      <c r="Q933" s="116" t="e">
        <f>IF(P932/Q932=0,"",P932/Q932)</f>
        <v>#VALUE!</v>
      </c>
      <c r="R933" s="117" t="s">
        <v>61</v>
      </c>
    </row>
    <row r="934" spans="1:19" ht="15.75" customHeight="1" x14ac:dyDescent="0.25">
      <c r="A934" s="98">
        <v>3101</v>
      </c>
      <c r="B934" s="40"/>
      <c r="C934" s="40"/>
      <c r="D934" s="40"/>
      <c r="E934" s="40"/>
      <c r="F934" s="40"/>
      <c r="G934" s="40"/>
      <c r="H934" s="40"/>
      <c r="I934" s="40"/>
      <c r="J934" s="40"/>
      <c r="K934" s="78"/>
      <c r="L934" s="130"/>
      <c r="M934" s="131"/>
      <c r="N934" s="132"/>
      <c r="O934" s="87"/>
      <c r="P934" s="122"/>
      <c r="Q934" s="122"/>
      <c r="R934" s="123"/>
    </row>
    <row r="935" spans="1:19" ht="18" customHeight="1" x14ac:dyDescent="0.25">
      <c r="A935" s="28"/>
      <c r="B935" s="165" t="s">
        <v>83</v>
      </c>
      <c r="C935" s="165"/>
      <c r="D935" s="165"/>
      <c r="E935" s="165"/>
      <c r="F935" s="165"/>
      <c r="G935" s="165"/>
      <c r="H935" s="165"/>
      <c r="I935" s="165"/>
      <c r="J935" s="165"/>
      <c r="K935" s="66">
        <f>SUM(K919:K931)</f>
        <v>0</v>
      </c>
      <c r="L935" s="67" t="str">
        <f>IF(K927=0,"",K927/B919)</f>
        <v/>
      </c>
      <c r="M935" s="67" t="str">
        <f>IF(K935=0,"",K935/B919)</f>
        <v/>
      </c>
      <c r="N935" s="67" t="str">
        <f>IF(K927=0,"",M935-L935)</f>
        <v/>
      </c>
      <c r="O935" s="2"/>
      <c r="P935" s="1"/>
      <c r="Q935" s="25"/>
      <c r="R935" s="2"/>
    </row>
    <row r="936" spans="1:19" ht="12.75" customHeight="1" x14ac:dyDescent="0.25">
      <c r="A936" s="28"/>
      <c r="B936" s="1"/>
      <c r="C936" s="1"/>
      <c r="D936" s="71"/>
      <c r="E936" s="71"/>
      <c r="F936" s="71"/>
      <c r="G936" s="71"/>
      <c r="H936" s="71"/>
      <c r="I936" s="71"/>
      <c r="J936" s="71"/>
      <c r="K936" s="72"/>
      <c r="L936" s="73"/>
      <c r="M936" s="73"/>
      <c r="N936" s="73"/>
      <c r="O936" s="2"/>
      <c r="P936" s="1"/>
      <c r="Q936" s="25"/>
      <c r="R936" s="2"/>
    </row>
    <row r="937" spans="1:19" ht="12.75" customHeight="1" x14ac:dyDescent="0.25">
      <c r="A937" s="28"/>
      <c r="B937" s="1"/>
      <c r="C937" s="1"/>
      <c r="D937" s="71"/>
      <c r="E937" s="71"/>
      <c r="F937" s="71"/>
      <c r="G937" s="71"/>
      <c r="H937" s="71"/>
      <c r="I937" s="71"/>
      <c r="J937" s="71"/>
      <c r="K937" s="72"/>
      <c r="L937" s="73"/>
      <c r="M937" s="73"/>
      <c r="N937" s="73"/>
      <c r="O937" s="2"/>
      <c r="P937" s="1"/>
      <c r="Q937" s="25"/>
      <c r="R937" s="2"/>
    </row>
    <row r="938" spans="1:19" ht="26.25" x14ac:dyDescent="0.4">
      <c r="B938" s="166" t="s">
        <v>72</v>
      </c>
      <c r="C938" s="167"/>
      <c r="D938" s="167"/>
      <c r="E938" s="167"/>
      <c r="F938" s="167"/>
      <c r="G938" s="167"/>
      <c r="H938" s="167"/>
      <c r="I938" s="167"/>
      <c r="J938" s="167"/>
      <c r="K938" s="105" t="s">
        <v>117</v>
      </c>
      <c r="L938" s="2"/>
      <c r="M938" s="2"/>
      <c r="N938" s="1"/>
      <c r="O938" s="2"/>
      <c r="P938" s="1"/>
      <c r="Q938" s="1"/>
      <c r="R938" s="1"/>
    </row>
    <row r="939" spans="1:19" ht="20.25" x14ac:dyDescent="0.2">
      <c r="A939" s="168" t="s">
        <v>9</v>
      </c>
      <c r="B939" s="169" t="s">
        <v>73</v>
      </c>
      <c r="C939" s="170"/>
      <c r="D939" s="170"/>
      <c r="E939" s="170"/>
      <c r="F939" s="170"/>
      <c r="G939" s="170"/>
      <c r="H939" s="170"/>
      <c r="I939" s="170"/>
      <c r="J939" s="171"/>
      <c r="K939" s="172" t="s">
        <v>10</v>
      </c>
      <c r="L939" s="164" t="s">
        <v>2</v>
      </c>
      <c r="M939" s="164" t="s">
        <v>3</v>
      </c>
      <c r="N939" s="174" t="s">
        <v>4</v>
      </c>
      <c r="O939" s="164" t="s">
        <v>5</v>
      </c>
      <c r="P939" s="162" t="s">
        <v>6</v>
      </c>
      <c r="Q939" s="162" t="s">
        <v>7</v>
      </c>
      <c r="R939" s="164" t="s">
        <v>8</v>
      </c>
    </row>
    <row r="940" spans="1:19" ht="15.75" x14ac:dyDescent="0.25">
      <c r="A940" s="163"/>
      <c r="B940" s="39" t="s">
        <v>74</v>
      </c>
      <c r="C940" s="39" t="s">
        <v>75</v>
      </c>
      <c r="D940" s="39" t="s">
        <v>76</v>
      </c>
      <c r="E940" s="39" t="s">
        <v>77</v>
      </c>
      <c r="F940" s="39" t="s">
        <v>78</v>
      </c>
      <c r="G940" s="39" t="s">
        <v>79</v>
      </c>
      <c r="H940" s="39" t="s">
        <v>80</v>
      </c>
      <c r="I940" s="39" t="s">
        <v>81</v>
      </c>
      <c r="J940" s="39" t="s">
        <v>82</v>
      </c>
      <c r="K940" s="173"/>
      <c r="L940" s="163"/>
      <c r="M940" s="163"/>
      <c r="N940" s="163"/>
      <c r="O940" s="163"/>
      <c r="P940" s="163"/>
      <c r="Q940" s="163"/>
      <c r="R940" s="163"/>
    </row>
    <row r="941" spans="1:19" ht="15.75" customHeight="1" x14ac:dyDescent="0.25">
      <c r="A941" s="39">
        <v>2401</v>
      </c>
      <c r="B941" s="40">
        <v>33</v>
      </c>
      <c r="C941" s="40"/>
      <c r="D941" s="40"/>
      <c r="E941" s="40"/>
      <c r="F941" s="40"/>
      <c r="G941" s="40"/>
      <c r="H941" s="40"/>
      <c r="I941" s="40"/>
      <c r="J941" s="40"/>
      <c r="K941" s="78"/>
      <c r="L941" s="124"/>
      <c r="M941" s="125"/>
      <c r="N941" s="126"/>
      <c r="O941" s="108"/>
      <c r="P941" s="43">
        <f>B941</f>
        <v>33</v>
      </c>
      <c r="Q941" s="109"/>
      <c r="R941" s="108"/>
    </row>
    <row r="942" spans="1:19" ht="15.75" customHeight="1" x14ac:dyDescent="0.25">
      <c r="A942" s="39">
        <v>2402</v>
      </c>
      <c r="B942" s="40"/>
      <c r="C942" s="40">
        <v>28</v>
      </c>
      <c r="D942" s="40"/>
      <c r="E942" s="40"/>
      <c r="F942" s="40"/>
      <c r="G942" s="40"/>
      <c r="H942" s="40"/>
      <c r="I942" s="40"/>
      <c r="J942" s="40"/>
      <c r="K942" s="78"/>
      <c r="L942" s="127"/>
      <c r="M942" s="118"/>
      <c r="N942" s="128"/>
      <c r="O942" s="45">
        <f>IF(C942=0,"",C942/B941)</f>
        <v>0.84848484848484851</v>
      </c>
      <c r="P942" s="46">
        <v>28</v>
      </c>
      <c r="Q942" s="110">
        <f t="shared" ref="Q942:Q949" si="96">IF(P942=0,"",P942/P941)</f>
        <v>0.84848484848484851</v>
      </c>
      <c r="R942" s="110">
        <f t="shared" ref="R942:R949" si="97">IF(P942=0,"",100%-Q942)</f>
        <v>0.15151515151515149</v>
      </c>
    </row>
    <row r="943" spans="1:19" ht="15.75" customHeight="1" x14ac:dyDescent="0.25">
      <c r="A943" s="39">
        <v>2501</v>
      </c>
      <c r="B943" s="40"/>
      <c r="C943" s="40"/>
      <c r="D943" s="40">
        <v>23</v>
      </c>
      <c r="E943" s="40"/>
      <c r="F943" s="40"/>
      <c r="G943" s="40"/>
      <c r="H943" s="40"/>
      <c r="I943" s="40"/>
      <c r="J943" s="40"/>
      <c r="K943" s="78"/>
      <c r="L943" s="127"/>
      <c r="M943" s="118"/>
      <c r="N943" s="128"/>
      <c r="O943" s="45">
        <f>IF(D943=0,"",D943/C942)</f>
        <v>0.8214285714285714</v>
      </c>
      <c r="P943" s="46">
        <v>25</v>
      </c>
      <c r="Q943" s="110">
        <f t="shared" si="96"/>
        <v>0.8928571428571429</v>
      </c>
      <c r="R943" s="110">
        <f t="shared" si="97"/>
        <v>0.1071428571428571</v>
      </c>
      <c r="S943" s="8">
        <f>P943/P941</f>
        <v>0.75757575757575757</v>
      </c>
    </row>
    <row r="944" spans="1:19" ht="15.75" customHeight="1" x14ac:dyDescent="0.25">
      <c r="A944" s="39">
        <v>2502</v>
      </c>
      <c r="B944" s="40"/>
      <c r="C944" s="40"/>
      <c r="D944" s="40"/>
      <c r="E944" s="40">
        <v>21</v>
      </c>
      <c r="F944" s="40"/>
      <c r="G944" s="40"/>
      <c r="H944" s="40"/>
      <c r="I944" s="40"/>
      <c r="J944" s="40"/>
      <c r="K944" s="78"/>
      <c r="L944" s="127"/>
      <c r="M944" s="118"/>
      <c r="N944" s="128"/>
      <c r="O944" s="45">
        <f>IF(E944=0,"",E944/D943)</f>
        <v>0.91304347826086951</v>
      </c>
      <c r="P944" s="46">
        <v>25</v>
      </c>
      <c r="Q944" s="110">
        <f t="shared" si="96"/>
        <v>1</v>
      </c>
      <c r="R944" s="110">
        <f t="shared" si="97"/>
        <v>0</v>
      </c>
    </row>
    <row r="945" spans="1:18" ht="15.75" customHeight="1" x14ac:dyDescent="0.25">
      <c r="A945" s="39">
        <v>2601</v>
      </c>
      <c r="B945" s="40"/>
      <c r="C945" s="40"/>
      <c r="D945" s="40"/>
      <c r="E945" s="40"/>
      <c r="F945" s="40"/>
      <c r="G945" s="40"/>
      <c r="H945" s="40"/>
      <c r="I945" s="40"/>
      <c r="J945" s="40"/>
      <c r="K945" s="78"/>
      <c r="L945" s="127"/>
      <c r="M945" s="118"/>
      <c r="N945" s="128"/>
      <c r="O945" s="45" t="str">
        <f>IF(F945=0,"",F945/E944)</f>
        <v/>
      </c>
      <c r="P945" s="46"/>
      <c r="Q945" s="110" t="str">
        <f t="shared" si="96"/>
        <v/>
      </c>
      <c r="R945" s="110" t="str">
        <f t="shared" si="97"/>
        <v/>
      </c>
    </row>
    <row r="946" spans="1:18" ht="15.75" customHeight="1" x14ac:dyDescent="0.25">
      <c r="A946" s="39">
        <v>2602</v>
      </c>
      <c r="B946" s="40"/>
      <c r="C946" s="40"/>
      <c r="D946" s="40"/>
      <c r="E946" s="40"/>
      <c r="F946" s="40"/>
      <c r="G946" s="40"/>
      <c r="H946" s="40"/>
      <c r="I946" s="40"/>
      <c r="J946" s="40"/>
      <c r="K946" s="78"/>
      <c r="L946" s="127"/>
      <c r="M946" s="118"/>
      <c r="N946" s="128"/>
      <c r="O946" s="45" t="str">
        <f>IF(G946=0,"",G946/F945)</f>
        <v/>
      </c>
      <c r="P946" s="46"/>
      <c r="Q946" s="110" t="str">
        <f t="shared" si="96"/>
        <v/>
      </c>
      <c r="R946" s="110" t="str">
        <f t="shared" si="97"/>
        <v/>
      </c>
    </row>
    <row r="947" spans="1:18" ht="15.75" customHeight="1" x14ac:dyDescent="0.25">
      <c r="A947" s="39">
        <v>2701</v>
      </c>
      <c r="B947" s="40"/>
      <c r="C947" s="40"/>
      <c r="D947" s="40"/>
      <c r="E947" s="40"/>
      <c r="F947" s="40"/>
      <c r="G947" s="40"/>
      <c r="H947" s="40"/>
      <c r="I947" s="40"/>
      <c r="J947" s="40"/>
      <c r="K947" s="78"/>
      <c r="L947" s="127"/>
      <c r="M947" s="118"/>
      <c r="N947" s="128"/>
      <c r="O947" s="45" t="str">
        <f>IF(H947=0,"",H947/G946)</f>
        <v/>
      </c>
      <c r="P947" s="46"/>
      <c r="Q947" s="110" t="str">
        <f t="shared" si="96"/>
        <v/>
      </c>
      <c r="R947" s="110" t="str">
        <f t="shared" si="97"/>
        <v/>
      </c>
    </row>
    <row r="948" spans="1:18" ht="15.75" customHeight="1" x14ac:dyDescent="0.25">
      <c r="A948" s="39">
        <v>2702</v>
      </c>
      <c r="B948" s="40"/>
      <c r="C948" s="40"/>
      <c r="D948" s="40"/>
      <c r="E948" s="40"/>
      <c r="F948" s="40"/>
      <c r="G948" s="40"/>
      <c r="H948" s="40"/>
      <c r="I948" s="40"/>
      <c r="J948" s="40"/>
      <c r="K948" s="78"/>
      <c r="L948" s="127"/>
      <c r="M948" s="118"/>
      <c r="N948" s="128"/>
      <c r="O948" s="45" t="str">
        <f>IF(I948=0,"",I948/H947)</f>
        <v/>
      </c>
      <c r="P948" s="46"/>
      <c r="Q948" s="110" t="str">
        <f t="shared" si="96"/>
        <v/>
      </c>
      <c r="R948" s="110" t="str">
        <f t="shared" si="97"/>
        <v/>
      </c>
    </row>
    <row r="949" spans="1:18" ht="15.75" customHeight="1" x14ac:dyDescent="0.25">
      <c r="A949" s="39">
        <v>2801</v>
      </c>
      <c r="B949" s="40"/>
      <c r="C949" s="40"/>
      <c r="D949" s="40"/>
      <c r="E949" s="40"/>
      <c r="F949" s="40"/>
      <c r="G949" s="40"/>
      <c r="H949" s="40"/>
      <c r="I949" s="40"/>
      <c r="J949" s="40"/>
      <c r="K949" s="78"/>
      <c r="L949" s="127"/>
      <c r="M949" s="118"/>
      <c r="N949" s="128"/>
      <c r="O949" s="48" t="str">
        <f>IF(J949=0,"",J949/I948)</f>
        <v/>
      </c>
      <c r="P949" s="46"/>
      <c r="Q949" s="48" t="str">
        <f t="shared" si="96"/>
        <v/>
      </c>
      <c r="R949" s="48" t="str">
        <f t="shared" si="97"/>
        <v/>
      </c>
    </row>
    <row r="950" spans="1:18" ht="15.75" customHeight="1" x14ac:dyDescent="0.25">
      <c r="A950" s="39">
        <v>2802</v>
      </c>
      <c r="B950" s="40"/>
      <c r="C950" s="40"/>
      <c r="D950" s="40"/>
      <c r="E950" s="40"/>
      <c r="F950" s="40"/>
      <c r="G950" s="40"/>
      <c r="H950" s="40"/>
      <c r="I950" s="40"/>
      <c r="J950" s="40"/>
      <c r="K950" s="78"/>
      <c r="L950" s="127"/>
      <c r="M950" s="118"/>
      <c r="N950" s="119"/>
      <c r="O950" s="118"/>
      <c r="P950" s="46"/>
      <c r="Q950" s="118"/>
      <c r="R950" s="133"/>
    </row>
    <row r="951" spans="1:18" ht="15.75" customHeight="1" x14ac:dyDescent="0.25">
      <c r="A951" s="39">
        <v>2901</v>
      </c>
      <c r="B951" s="40"/>
      <c r="C951" s="40"/>
      <c r="D951" s="40"/>
      <c r="E951" s="40"/>
      <c r="F951" s="40"/>
      <c r="G951" s="40"/>
      <c r="H951" s="40"/>
      <c r="I951" s="40"/>
      <c r="J951" s="40"/>
      <c r="K951" s="78"/>
      <c r="L951" s="127"/>
      <c r="M951" s="118"/>
      <c r="N951" s="119"/>
      <c r="O951" s="121"/>
      <c r="P951" s="74"/>
      <c r="Q951" s="134"/>
      <c r="R951" s="121"/>
    </row>
    <row r="952" spans="1:18" ht="15.75" customHeight="1" x14ac:dyDescent="0.25">
      <c r="A952" s="39">
        <v>2902</v>
      </c>
      <c r="B952" s="40"/>
      <c r="C952" s="40"/>
      <c r="D952" s="40"/>
      <c r="E952" s="40"/>
      <c r="F952" s="40"/>
      <c r="G952" s="40"/>
      <c r="H952" s="40"/>
      <c r="I952" s="40"/>
      <c r="J952" s="40"/>
      <c r="K952" s="78"/>
      <c r="L952" s="127"/>
      <c r="M952" s="118"/>
      <c r="N952" s="119"/>
      <c r="O952" s="121"/>
      <c r="P952" s="74"/>
      <c r="Q952" s="134"/>
      <c r="R952" s="121"/>
    </row>
    <row r="953" spans="1:18" ht="15.75" customHeight="1" x14ac:dyDescent="0.25">
      <c r="A953" s="39">
        <v>3001</v>
      </c>
      <c r="B953" s="40"/>
      <c r="C953" s="40"/>
      <c r="D953" s="40"/>
      <c r="E953" s="40"/>
      <c r="F953" s="40"/>
      <c r="G953" s="40"/>
      <c r="H953" s="40"/>
      <c r="I953" s="40"/>
      <c r="J953" s="40"/>
      <c r="K953" s="78"/>
      <c r="L953" s="127"/>
      <c r="M953" s="118"/>
      <c r="N953" s="119"/>
      <c r="O953" s="121"/>
      <c r="P953" s="74"/>
      <c r="Q953" s="134"/>
      <c r="R953" s="121"/>
    </row>
    <row r="954" spans="1:18" ht="15.75" customHeight="1" x14ac:dyDescent="0.25">
      <c r="A954" s="39">
        <v>3002</v>
      </c>
      <c r="B954" s="40"/>
      <c r="C954" s="40"/>
      <c r="D954" s="40"/>
      <c r="E954" s="40"/>
      <c r="F954" s="40"/>
      <c r="G954" s="40"/>
      <c r="H954" s="40"/>
      <c r="I954" s="40"/>
      <c r="J954" s="40"/>
      <c r="K954" s="78"/>
      <c r="L954" s="127"/>
      <c r="M954" s="118"/>
      <c r="N954" s="119"/>
      <c r="O954" s="111" t="s">
        <v>58</v>
      </c>
      <c r="P954" s="112"/>
      <c r="Q954" s="113" t="str">
        <f>IF(SUM(K943:K954)=0,"",SUM(K943:K954))</f>
        <v/>
      </c>
      <c r="R954" s="114" t="s">
        <v>10</v>
      </c>
    </row>
    <row r="955" spans="1:18" ht="15.75" customHeight="1" x14ac:dyDescent="0.25">
      <c r="A955" s="39">
        <v>3101</v>
      </c>
      <c r="B955" s="40"/>
      <c r="C955" s="40"/>
      <c r="D955" s="40"/>
      <c r="E955" s="40"/>
      <c r="F955" s="40"/>
      <c r="G955" s="40"/>
      <c r="H955" s="40"/>
      <c r="I955" s="40"/>
      <c r="J955" s="40"/>
      <c r="K955" s="78"/>
      <c r="L955" s="127"/>
      <c r="M955" s="118"/>
      <c r="N955" s="119"/>
      <c r="O955" s="115" t="s">
        <v>60</v>
      </c>
      <c r="P955" s="59" t="str">
        <f>IF(P954/B941=0,"",P954/B941)</f>
        <v/>
      </c>
      <c r="Q955" s="116" t="e">
        <f>IF(P954/Q954=0,"",P954/Q954)</f>
        <v>#VALUE!</v>
      </c>
      <c r="R955" s="117" t="s">
        <v>61</v>
      </c>
    </row>
    <row r="956" spans="1:18" ht="15.75" customHeight="1" x14ac:dyDescent="0.25">
      <c r="A956" s="98">
        <v>3102</v>
      </c>
      <c r="B956" s="40"/>
      <c r="C956" s="40"/>
      <c r="D956" s="40"/>
      <c r="E956" s="40"/>
      <c r="F956" s="40"/>
      <c r="G956" s="40"/>
      <c r="H956" s="40"/>
      <c r="I956" s="40"/>
      <c r="J956" s="40"/>
      <c r="K956" s="78"/>
      <c r="L956" s="130"/>
      <c r="M956" s="131"/>
      <c r="N956" s="132"/>
      <c r="O956" s="87"/>
      <c r="P956" s="122"/>
      <c r="Q956" s="122"/>
      <c r="R956" s="123"/>
    </row>
    <row r="957" spans="1:18" ht="18" customHeight="1" x14ac:dyDescent="0.25">
      <c r="A957" s="28"/>
      <c r="B957" s="165" t="s">
        <v>83</v>
      </c>
      <c r="C957" s="165"/>
      <c r="D957" s="165"/>
      <c r="E957" s="165"/>
      <c r="F957" s="165"/>
      <c r="G957" s="165"/>
      <c r="H957" s="165"/>
      <c r="I957" s="165"/>
      <c r="J957" s="165"/>
      <c r="K957" s="66">
        <f>SUM(K941:K953)</f>
        <v>0</v>
      </c>
      <c r="L957" s="67" t="str">
        <f>IF(K949=0,"",K949/B941)</f>
        <v/>
      </c>
      <c r="M957" s="67" t="str">
        <f>IF(K957=0,"",K957/B941)</f>
        <v/>
      </c>
      <c r="N957" s="67" t="str">
        <f>IF(K949=0,"",M957-L957)</f>
        <v/>
      </c>
      <c r="O957" s="2"/>
      <c r="P957" s="1"/>
      <c r="Q957" s="25"/>
      <c r="R957" s="2"/>
    </row>
    <row r="958" spans="1:18" ht="12.75" customHeight="1" x14ac:dyDescent="0.25">
      <c r="A958" s="28"/>
      <c r="B958" s="1"/>
      <c r="C958" s="1"/>
      <c r="D958" s="71"/>
      <c r="E958" s="71"/>
      <c r="F958" s="71"/>
      <c r="G958" s="71"/>
      <c r="H958" s="71"/>
      <c r="I958" s="71"/>
      <c r="J958" s="71"/>
      <c r="K958" s="72"/>
      <c r="L958" s="73"/>
      <c r="M958" s="73"/>
      <c r="N958" s="73"/>
      <c r="O958" s="2"/>
      <c r="P958" s="1"/>
      <c r="Q958" s="25"/>
      <c r="R958" s="2"/>
    </row>
    <row r="959" spans="1:18" ht="12.75" customHeight="1" x14ac:dyDescent="0.25">
      <c r="A959" s="28"/>
      <c r="B959" s="1"/>
      <c r="C959" s="1"/>
      <c r="D959" s="71"/>
      <c r="E959" s="71"/>
      <c r="F959" s="71"/>
      <c r="G959" s="71"/>
      <c r="H959" s="71"/>
      <c r="I959" s="71"/>
      <c r="J959" s="71"/>
      <c r="K959" s="72"/>
      <c r="L959" s="73"/>
      <c r="M959" s="73"/>
      <c r="N959" s="73"/>
      <c r="O959" s="2"/>
      <c r="P959" s="1"/>
      <c r="Q959" s="25"/>
      <c r="R959" s="2"/>
    </row>
    <row r="960" spans="1:18" ht="26.25" x14ac:dyDescent="0.4">
      <c r="B960" s="166" t="s">
        <v>72</v>
      </c>
      <c r="C960" s="167"/>
      <c r="D960" s="167"/>
      <c r="E960" s="167"/>
      <c r="F960" s="167"/>
      <c r="G960" s="167"/>
      <c r="H960" s="167"/>
      <c r="I960" s="167"/>
      <c r="J960" s="167"/>
      <c r="K960" s="105" t="s">
        <v>112</v>
      </c>
      <c r="L960" s="2"/>
      <c r="M960" s="2"/>
      <c r="N960" s="1"/>
      <c r="O960" s="2"/>
      <c r="P960" s="1"/>
      <c r="Q960" s="1"/>
      <c r="R960" s="1"/>
    </row>
    <row r="961" spans="1:19" ht="20.25" x14ac:dyDescent="0.2">
      <c r="A961" s="168" t="s">
        <v>9</v>
      </c>
      <c r="B961" s="169" t="s">
        <v>73</v>
      </c>
      <c r="C961" s="170"/>
      <c r="D961" s="170"/>
      <c r="E961" s="170"/>
      <c r="F961" s="170"/>
      <c r="G961" s="170"/>
      <c r="H961" s="170"/>
      <c r="I961" s="170"/>
      <c r="J961" s="171"/>
      <c r="K961" s="172" t="s">
        <v>10</v>
      </c>
      <c r="L961" s="164" t="s">
        <v>2</v>
      </c>
      <c r="M961" s="164" t="s">
        <v>3</v>
      </c>
      <c r="N961" s="174" t="s">
        <v>4</v>
      </c>
      <c r="O961" s="164" t="s">
        <v>5</v>
      </c>
      <c r="P961" s="162" t="s">
        <v>6</v>
      </c>
      <c r="Q961" s="162" t="s">
        <v>7</v>
      </c>
      <c r="R961" s="164" t="s">
        <v>8</v>
      </c>
    </row>
    <row r="962" spans="1:19" ht="15.75" x14ac:dyDescent="0.25">
      <c r="A962" s="163"/>
      <c r="B962" s="39" t="s">
        <v>74</v>
      </c>
      <c r="C962" s="39" t="s">
        <v>75</v>
      </c>
      <c r="D962" s="39" t="s">
        <v>76</v>
      </c>
      <c r="E962" s="39" t="s">
        <v>77</v>
      </c>
      <c r="F962" s="39" t="s">
        <v>78</v>
      </c>
      <c r="G962" s="39" t="s">
        <v>79</v>
      </c>
      <c r="H962" s="39" t="s">
        <v>80</v>
      </c>
      <c r="I962" s="39" t="s">
        <v>81</v>
      </c>
      <c r="J962" s="39" t="s">
        <v>82</v>
      </c>
      <c r="K962" s="173"/>
      <c r="L962" s="163"/>
      <c r="M962" s="163"/>
      <c r="N962" s="163"/>
      <c r="O962" s="163"/>
      <c r="P962" s="163"/>
      <c r="Q962" s="163"/>
      <c r="R962" s="163"/>
    </row>
    <row r="963" spans="1:19" ht="15.75" customHeight="1" x14ac:dyDescent="0.25">
      <c r="A963" s="39">
        <v>2402</v>
      </c>
      <c r="B963" s="40">
        <v>64</v>
      </c>
      <c r="C963" s="40"/>
      <c r="D963" s="40"/>
      <c r="E963" s="40"/>
      <c r="F963" s="40"/>
      <c r="G963" s="40"/>
      <c r="H963" s="40"/>
      <c r="I963" s="40"/>
      <c r="J963" s="40"/>
      <c r="K963" s="78"/>
      <c r="L963" s="124"/>
      <c r="M963" s="125"/>
      <c r="N963" s="126"/>
      <c r="O963" s="108"/>
      <c r="P963" s="43">
        <f>B963</f>
        <v>64</v>
      </c>
      <c r="Q963" s="109"/>
      <c r="R963" s="108"/>
    </row>
    <row r="964" spans="1:19" ht="15.75" customHeight="1" x14ac:dyDescent="0.25">
      <c r="A964" s="39">
        <v>2501</v>
      </c>
      <c r="B964" s="40"/>
      <c r="C964" s="40">
        <v>62</v>
      </c>
      <c r="D964" s="40"/>
      <c r="E964" s="40"/>
      <c r="F964" s="40"/>
      <c r="G964" s="40"/>
      <c r="H964" s="40"/>
      <c r="I964" s="40"/>
      <c r="J964" s="40"/>
      <c r="K964" s="78"/>
      <c r="L964" s="127"/>
      <c r="M964" s="118"/>
      <c r="N964" s="128"/>
      <c r="O964" s="45">
        <f>IF(C964=0,"",C964/B963)</f>
        <v>0.96875</v>
      </c>
      <c r="P964" s="46">
        <v>62</v>
      </c>
      <c r="Q964" s="110">
        <f t="shared" ref="Q964:Q971" si="98">IF(P964=0,"",P964/P963)</f>
        <v>0.96875</v>
      </c>
      <c r="R964" s="110">
        <f t="shared" ref="R964:R971" si="99">IF(P964=0,"",100%-Q964)</f>
        <v>3.125E-2</v>
      </c>
    </row>
    <row r="965" spans="1:19" ht="15.75" customHeight="1" x14ac:dyDescent="0.25">
      <c r="A965" s="39">
        <v>2502</v>
      </c>
      <c r="B965" s="40"/>
      <c r="C965" s="40"/>
      <c r="D965" s="40">
        <v>57</v>
      </c>
      <c r="E965" s="40"/>
      <c r="F965" s="40"/>
      <c r="G965" s="40"/>
      <c r="H965" s="40"/>
      <c r="I965" s="40"/>
      <c r="J965" s="40"/>
      <c r="K965" s="78"/>
      <c r="L965" s="127"/>
      <c r="M965" s="118"/>
      <c r="N965" s="128"/>
      <c r="O965" s="45">
        <f>IF(D965=0,"",D965/C964)</f>
        <v>0.91935483870967738</v>
      </c>
      <c r="P965" s="46">
        <v>59</v>
      </c>
      <c r="Q965" s="110">
        <f t="shared" si="98"/>
        <v>0.95161290322580649</v>
      </c>
      <c r="R965" s="110">
        <f t="shared" si="99"/>
        <v>4.8387096774193505E-2</v>
      </c>
      <c r="S965" s="8">
        <f>P965/P963</f>
        <v>0.921875</v>
      </c>
    </row>
    <row r="966" spans="1:19" ht="15.75" customHeight="1" x14ac:dyDescent="0.25">
      <c r="A966" s="39">
        <v>2601</v>
      </c>
      <c r="B966" s="40"/>
      <c r="C966" s="40"/>
      <c r="D966" s="40"/>
      <c r="E966" s="40"/>
      <c r="F966" s="40"/>
      <c r="G966" s="40"/>
      <c r="H966" s="40"/>
      <c r="I966" s="40"/>
      <c r="J966" s="40"/>
      <c r="K966" s="78"/>
      <c r="L966" s="127"/>
      <c r="M966" s="118"/>
      <c r="N966" s="128"/>
      <c r="O966" s="45" t="str">
        <f>IF(E966=0,"",E966/D965)</f>
        <v/>
      </c>
      <c r="P966" s="46"/>
      <c r="Q966" s="110" t="str">
        <f t="shared" si="98"/>
        <v/>
      </c>
      <c r="R966" s="110" t="str">
        <f t="shared" si="99"/>
        <v/>
      </c>
    </row>
    <row r="967" spans="1:19" ht="15.75" customHeight="1" x14ac:dyDescent="0.25">
      <c r="A967" s="39">
        <v>2602</v>
      </c>
      <c r="B967" s="40"/>
      <c r="C967" s="40"/>
      <c r="D967" s="40"/>
      <c r="E967" s="40"/>
      <c r="F967" s="40"/>
      <c r="G967" s="40"/>
      <c r="H967" s="40"/>
      <c r="I967" s="40"/>
      <c r="J967" s="40"/>
      <c r="K967" s="78"/>
      <c r="L967" s="127"/>
      <c r="M967" s="118"/>
      <c r="N967" s="128"/>
      <c r="O967" s="45" t="str">
        <f>IF(F967=0,"",F967/E966)</f>
        <v/>
      </c>
      <c r="P967" s="46"/>
      <c r="Q967" s="110" t="str">
        <f t="shared" si="98"/>
        <v/>
      </c>
      <c r="R967" s="110" t="str">
        <f t="shared" si="99"/>
        <v/>
      </c>
    </row>
    <row r="968" spans="1:19" ht="15.75" customHeight="1" x14ac:dyDescent="0.25">
      <c r="A968" s="39">
        <v>2701</v>
      </c>
      <c r="B968" s="40"/>
      <c r="C968" s="40"/>
      <c r="D968" s="40"/>
      <c r="E968" s="40"/>
      <c r="F968" s="40"/>
      <c r="G968" s="40"/>
      <c r="H968" s="40"/>
      <c r="I968" s="40"/>
      <c r="J968" s="40"/>
      <c r="K968" s="78"/>
      <c r="L968" s="127"/>
      <c r="M968" s="118"/>
      <c r="N968" s="128"/>
      <c r="O968" s="45" t="str">
        <f>IF(G968=0,"",G968/F967)</f>
        <v/>
      </c>
      <c r="P968" s="46"/>
      <c r="Q968" s="110" t="str">
        <f t="shared" si="98"/>
        <v/>
      </c>
      <c r="R968" s="110" t="str">
        <f t="shared" si="99"/>
        <v/>
      </c>
    </row>
    <row r="969" spans="1:19" ht="15.75" customHeight="1" x14ac:dyDescent="0.25">
      <c r="A969" s="39">
        <v>2702</v>
      </c>
      <c r="B969" s="40"/>
      <c r="C969" s="40"/>
      <c r="D969" s="40"/>
      <c r="E969" s="40"/>
      <c r="F969" s="40"/>
      <c r="G969" s="40"/>
      <c r="H969" s="40"/>
      <c r="I969" s="40"/>
      <c r="J969" s="40"/>
      <c r="K969" s="78"/>
      <c r="L969" s="127"/>
      <c r="M969" s="118"/>
      <c r="N969" s="128"/>
      <c r="O969" s="45" t="str">
        <f>IF(H969=0,"",H969/G968)</f>
        <v/>
      </c>
      <c r="P969" s="46"/>
      <c r="Q969" s="110" t="str">
        <f t="shared" si="98"/>
        <v/>
      </c>
      <c r="R969" s="110" t="str">
        <f t="shared" si="99"/>
        <v/>
      </c>
    </row>
    <row r="970" spans="1:19" ht="15.75" customHeight="1" x14ac:dyDescent="0.25">
      <c r="A970" s="39">
        <v>2801</v>
      </c>
      <c r="B970" s="40"/>
      <c r="C970" s="40"/>
      <c r="D970" s="40"/>
      <c r="E970" s="40"/>
      <c r="F970" s="40"/>
      <c r="G970" s="40"/>
      <c r="H970" s="40"/>
      <c r="I970" s="40"/>
      <c r="J970" s="40"/>
      <c r="K970" s="78"/>
      <c r="L970" s="127"/>
      <c r="M970" s="118"/>
      <c r="N970" s="128"/>
      <c r="O970" s="45" t="str">
        <f>IF(I970=0,"",I970/H969)</f>
        <v/>
      </c>
      <c r="P970" s="46"/>
      <c r="Q970" s="110" t="str">
        <f t="shared" si="98"/>
        <v/>
      </c>
      <c r="R970" s="110" t="str">
        <f t="shared" si="99"/>
        <v/>
      </c>
    </row>
    <row r="971" spans="1:19" ht="15.75" customHeight="1" x14ac:dyDescent="0.25">
      <c r="A971" s="39">
        <v>2802</v>
      </c>
      <c r="B971" s="40"/>
      <c r="C971" s="40"/>
      <c r="D971" s="40"/>
      <c r="E971" s="40"/>
      <c r="F971" s="40"/>
      <c r="G971" s="40"/>
      <c r="H971" s="40"/>
      <c r="I971" s="40"/>
      <c r="J971" s="40"/>
      <c r="K971" s="78"/>
      <c r="L971" s="127"/>
      <c r="M971" s="118"/>
      <c r="N971" s="128"/>
      <c r="O971" s="48" t="str">
        <f>IF(J971=0,"",J971/I970)</f>
        <v/>
      </c>
      <c r="P971" s="46"/>
      <c r="Q971" s="48" t="str">
        <f t="shared" si="98"/>
        <v/>
      </c>
      <c r="R971" s="48" t="str">
        <f t="shared" si="99"/>
        <v/>
      </c>
    </row>
    <row r="972" spans="1:19" ht="15.75" customHeight="1" x14ac:dyDescent="0.25">
      <c r="A972" s="39">
        <v>2901</v>
      </c>
      <c r="B972" s="40"/>
      <c r="C972" s="40"/>
      <c r="D972" s="40"/>
      <c r="E972" s="40"/>
      <c r="F972" s="40"/>
      <c r="G972" s="40"/>
      <c r="H972" s="40"/>
      <c r="I972" s="40"/>
      <c r="J972" s="40"/>
      <c r="K972" s="78"/>
      <c r="L972" s="127"/>
      <c r="M972" s="118"/>
      <c r="N972" s="119"/>
      <c r="O972" s="118"/>
      <c r="P972" s="46"/>
      <c r="Q972" s="118"/>
      <c r="R972" s="133"/>
    </row>
    <row r="973" spans="1:19" ht="15.75" customHeight="1" x14ac:dyDescent="0.25">
      <c r="A973" s="39">
        <v>2902</v>
      </c>
      <c r="B973" s="40"/>
      <c r="C973" s="40"/>
      <c r="D973" s="40"/>
      <c r="E973" s="40"/>
      <c r="F973" s="40"/>
      <c r="G973" s="40"/>
      <c r="H973" s="40"/>
      <c r="I973" s="40"/>
      <c r="J973" s="40"/>
      <c r="K973" s="78"/>
      <c r="L973" s="127"/>
      <c r="M973" s="118"/>
      <c r="N973" s="119"/>
      <c r="O973" s="121"/>
      <c r="P973" s="74"/>
      <c r="Q973" s="134"/>
      <c r="R973" s="121"/>
    </row>
    <row r="974" spans="1:19" ht="15.75" customHeight="1" x14ac:dyDescent="0.25">
      <c r="A974" s="39">
        <v>3001</v>
      </c>
      <c r="B974" s="40"/>
      <c r="C974" s="40"/>
      <c r="D974" s="40"/>
      <c r="E974" s="40"/>
      <c r="F974" s="40"/>
      <c r="G974" s="40"/>
      <c r="H974" s="40"/>
      <c r="I974" s="40"/>
      <c r="J974" s="40"/>
      <c r="K974" s="78"/>
      <c r="L974" s="127"/>
      <c r="M974" s="118"/>
      <c r="N974" s="119"/>
      <c r="O974" s="121"/>
      <c r="P974" s="74"/>
      <c r="Q974" s="134"/>
      <c r="R974" s="121"/>
    </row>
    <row r="975" spans="1:19" ht="15.75" customHeight="1" x14ac:dyDescent="0.25">
      <c r="A975" s="39">
        <v>3002</v>
      </c>
      <c r="B975" s="40"/>
      <c r="C975" s="40"/>
      <c r="D975" s="40"/>
      <c r="E975" s="40"/>
      <c r="F975" s="40"/>
      <c r="G975" s="40"/>
      <c r="H975" s="40"/>
      <c r="I975" s="40"/>
      <c r="J975" s="40"/>
      <c r="K975" s="78"/>
      <c r="L975" s="127"/>
      <c r="M975" s="118"/>
      <c r="N975" s="119"/>
      <c r="O975" s="121"/>
      <c r="P975" s="74"/>
      <c r="Q975" s="134"/>
      <c r="R975" s="121"/>
    </row>
    <row r="976" spans="1:19" ht="15.75" customHeight="1" x14ac:dyDescent="0.25">
      <c r="A976" s="39">
        <v>3101</v>
      </c>
      <c r="B976" s="40"/>
      <c r="C976" s="40"/>
      <c r="D976" s="40"/>
      <c r="E976" s="40"/>
      <c r="F976" s="40"/>
      <c r="G976" s="40"/>
      <c r="H976" s="40"/>
      <c r="I976" s="40"/>
      <c r="J976" s="40"/>
      <c r="K976" s="78"/>
      <c r="L976" s="127"/>
      <c r="M976" s="118"/>
      <c r="N976" s="119"/>
      <c r="O976" s="111" t="s">
        <v>58</v>
      </c>
      <c r="P976" s="112"/>
      <c r="Q976" s="113" t="str">
        <f>IF(SUM(K965:K976)=0,"",SUM(K965:K976))</f>
        <v/>
      </c>
      <c r="R976" s="114" t="s">
        <v>10</v>
      </c>
    </row>
    <row r="977" spans="1:19" ht="15.75" customHeight="1" x14ac:dyDescent="0.25">
      <c r="A977" s="98">
        <v>3102</v>
      </c>
      <c r="B977" s="40"/>
      <c r="C977" s="40"/>
      <c r="D977" s="40"/>
      <c r="E977" s="40"/>
      <c r="F977" s="40"/>
      <c r="G977" s="40"/>
      <c r="H977" s="40"/>
      <c r="I977" s="40"/>
      <c r="J977" s="40"/>
      <c r="K977" s="78"/>
      <c r="L977" s="127"/>
      <c r="M977" s="118"/>
      <c r="N977" s="119"/>
      <c r="O977" s="115" t="s">
        <v>60</v>
      </c>
      <c r="P977" s="59" t="str">
        <f>IF(P976/B963=0,"",P976/B963)</f>
        <v/>
      </c>
      <c r="Q977" s="116" t="e">
        <f>IF(P976/Q976=0,"",P976/Q976)</f>
        <v>#VALUE!</v>
      </c>
      <c r="R977" s="117" t="s">
        <v>61</v>
      </c>
    </row>
    <row r="978" spans="1:19" ht="15.75" customHeight="1" x14ac:dyDescent="0.25">
      <c r="A978" s="99">
        <v>3201</v>
      </c>
      <c r="B978" s="40"/>
      <c r="C978" s="40"/>
      <c r="D978" s="40"/>
      <c r="E978" s="40"/>
      <c r="F978" s="40"/>
      <c r="G978" s="40"/>
      <c r="H978" s="40"/>
      <c r="I978" s="40"/>
      <c r="J978" s="40"/>
      <c r="K978" s="78"/>
      <c r="L978" s="130"/>
      <c r="M978" s="131"/>
      <c r="N978" s="132"/>
      <c r="O978" s="87"/>
      <c r="P978" s="122"/>
      <c r="Q978" s="122"/>
      <c r="R978" s="123"/>
    </row>
    <row r="979" spans="1:19" ht="18" customHeight="1" x14ac:dyDescent="0.25">
      <c r="A979" s="28"/>
      <c r="B979" s="165" t="s">
        <v>83</v>
      </c>
      <c r="C979" s="165"/>
      <c r="D979" s="165"/>
      <c r="E979" s="165"/>
      <c r="F979" s="165"/>
      <c r="G979" s="165"/>
      <c r="H979" s="165"/>
      <c r="I979" s="165"/>
      <c r="J979" s="165"/>
      <c r="K979" s="66">
        <f>SUM(K963:K975)</f>
        <v>0</v>
      </c>
      <c r="L979" s="67" t="str">
        <f>IF(K971=0,"",K971/B963)</f>
        <v/>
      </c>
      <c r="M979" s="67" t="str">
        <f>IF(K979=0,"",K979/B963)</f>
        <v/>
      </c>
      <c r="N979" s="67" t="str">
        <f>IF(K971=0,"",M979-L979)</f>
        <v/>
      </c>
      <c r="O979" s="2"/>
      <c r="P979" s="1"/>
      <c r="Q979" s="25"/>
      <c r="R979" s="2"/>
    </row>
    <row r="980" spans="1:19" ht="12.75" x14ac:dyDescent="0.2"/>
    <row r="981" spans="1:19" ht="12.75" x14ac:dyDescent="0.2"/>
    <row r="982" spans="1:19" ht="26.25" x14ac:dyDescent="0.4">
      <c r="B982" s="166" t="s">
        <v>72</v>
      </c>
      <c r="C982" s="167"/>
      <c r="D982" s="167"/>
      <c r="E982" s="167"/>
      <c r="F982" s="167"/>
      <c r="G982" s="167"/>
      <c r="H982" s="167"/>
      <c r="I982" s="167"/>
      <c r="J982" s="167"/>
      <c r="K982" s="105" t="s">
        <v>113</v>
      </c>
      <c r="L982" s="2"/>
      <c r="M982" s="2"/>
      <c r="N982" s="1"/>
      <c r="O982" s="2"/>
      <c r="P982" s="1"/>
      <c r="Q982" s="1"/>
      <c r="R982" s="1"/>
    </row>
    <row r="983" spans="1:19" ht="20.25" x14ac:dyDescent="0.2">
      <c r="A983" s="168" t="s">
        <v>9</v>
      </c>
      <c r="B983" s="169" t="s">
        <v>73</v>
      </c>
      <c r="C983" s="170"/>
      <c r="D983" s="170"/>
      <c r="E983" s="170"/>
      <c r="F983" s="170"/>
      <c r="G983" s="170"/>
      <c r="H983" s="170"/>
      <c r="I983" s="170"/>
      <c r="J983" s="171"/>
      <c r="K983" s="172" t="s">
        <v>10</v>
      </c>
      <c r="L983" s="164" t="s">
        <v>2</v>
      </c>
      <c r="M983" s="164" t="s">
        <v>3</v>
      </c>
      <c r="N983" s="174" t="s">
        <v>4</v>
      </c>
      <c r="O983" s="164" t="s">
        <v>5</v>
      </c>
      <c r="P983" s="162" t="s">
        <v>6</v>
      </c>
      <c r="Q983" s="162" t="s">
        <v>7</v>
      </c>
      <c r="R983" s="164" t="s">
        <v>8</v>
      </c>
    </row>
    <row r="984" spans="1:19" ht="15.75" x14ac:dyDescent="0.25">
      <c r="A984" s="163"/>
      <c r="B984" s="39" t="s">
        <v>74</v>
      </c>
      <c r="C984" s="39" t="s">
        <v>75</v>
      </c>
      <c r="D984" s="39" t="s">
        <v>76</v>
      </c>
      <c r="E984" s="39" t="s">
        <v>77</v>
      </c>
      <c r="F984" s="39" t="s">
        <v>78</v>
      </c>
      <c r="G984" s="39" t="s">
        <v>79</v>
      </c>
      <c r="H984" s="39" t="s">
        <v>80</v>
      </c>
      <c r="I984" s="39" t="s">
        <v>81</v>
      </c>
      <c r="J984" s="39" t="s">
        <v>82</v>
      </c>
      <c r="K984" s="173"/>
      <c r="L984" s="163"/>
      <c r="M984" s="163"/>
      <c r="N984" s="163"/>
      <c r="O984" s="163"/>
      <c r="P984" s="163"/>
      <c r="Q984" s="163"/>
      <c r="R984" s="163"/>
    </row>
    <row r="985" spans="1:19" ht="15.75" customHeight="1" x14ac:dyDescent="0.25">
      <c r="A985" s="39">
        <v>2501</v>
      </c>
      <c r="B985" s="40">
        <v>31</v>
      </c>
      <c r="C985" s="40"/>
      <c r="D985" s="40"/>
      <c r="E985" s="40"/>
      <c r="F985" s="40"/>
      <c r="G985" s="40"/>
      <c r="H985" s="40"/>
      <c r="I985" s="40"/>
      <c r="J985" s="40"/>
      <c r="K985" s="78"/>
      <c r="L985" s="124"/>
      <c r="M985" s="125"/>
      <c r="N985" s="126"/>
      <c r="O985" s="108"/>
      <c r="P985" s="43">
        <f>B985</f>
        <v>31</v>
      </c>
      <c r="Q985" s="109"/>
      <c r="R985" s="108"/>
    </row>
    <row r="986" spans="1:19" ht="15.75" customHeight="1" x14ac:dyDescent="0.25">
      <c r="A986" s="39">
        <v>2502</v>
      </c>
      <c r="B986" s="40"/>
      <c r="C986" s="40">
        <v>28</v>
      </c>
      <c r="D986" s="40"/>
      <c r="E986" s="40"/>
      <c r="F986" s="40"/>
      <c r="G986" s="40"/>
      <c r="H986" s="40"/>
      <c r="I986" s="40"/>
      <c r="J986" s="40"/>
      <c r="K986" s="78"/>
      <c r="L986" s="127"/>
      <c r="M986" s="118"/>
      <c r="N986" s="128"/>
      <c r="O986" s="45">
        <f>IF(C986=0,"",C986/B985)</f>
        <v>0.90322580645161288</v>
      </c>
      <c r="P986" s="46">
        <v>28</v>
      </c>
      <c r="Q986" s="110">
        <f t="shared" ref="Q986:Q993" si="100">IF(P986=0,"",P986/P985)</f>
        <v>0.90322580645161288</v>
      </c>
      <c r="R986" s="110">
        <f t="shared" ref="R986:R993" si="101">IF(P986=0,"",100%-Q986)</f>
        <v>9.6774193548387122E-2</v>
      </c>
    </row>
    <row r="987" spans="1:19" ht="15.75" customHeight="1" x14ac:dyDescent="0.25">
      <c r="A987" s="39">
        <v>2601</v>
      </c>
      <c r="B987" s="40"/>
      <c r="C987" s="40"/>
      <c r="D987" s="40"/>
      <c r="E987" s="40"/>
      <c r="F987" s="40"/>
      <c r="G987" s="40"/>
      <c r="H987" s="40"/>
      <c r="I987" s="40"/>
      <c r="J987" s="40"/>
      <c r="K987" s="78"/>
      <c r="L987" s="127"/>
      <c r="M987" s="118"/>
      <c r="N987" s="128"/>
      <c r="O987" s="45" t="str">
        <f>IF(D987=0,"",D987/C986)</f>
        <v/>
      </c>
      <c r="P987" s="46"/>
      <c r="Q987" s="110" t="str">
        <f t="shared" si="100"/>
        <v/>
      </c>
      <c r="R987" s="110" t="str">
        <f t="shared" si="101"/>
        <v/>
      </c>
      <c r="S987" s="8">
        <f>P987/P985</f>
        <v>0</v>
      </c>
    </row>
    <row r="988" spans="1:19" ht="15.75" customHeight="1" x14ac:dyDescent="0.25">
      <c r="A988" s="39">
        <v>2602</v>
      </c>
      <c r="B988" s="40"/>
      <c r="C988" s="40"/>
      <c r="D988" s="40"/>
      <c r="E988" s="40"/>
      <c r="F988" s="40"/>
      <c r="G988" s="40"/>
      <c r="H988" s="40"/>
      <c r="I988" s="40"/>
      <c r="J988" s="40"/>
      <c r="K988" s="78"/>
      <c r="L988" s="127"/>
      <c r="M988" s="118"/>
      <c r="N988" s="128"/>
      <c r="O988" s="45" t="str">
        <f>IF(E988=0,"",E988/D987)</f>
        <v/>
      </c>
      <c r="P988" s="46"/>
      <c r="Q988" s="110" t="str">
        <f t="shared" si="100"/>
        <v/>
      </c>
      <c r="R988" s="110" t="str">
        <f t="shared" si="101"/>
        <v/>
      </c>
    </row>
    <row r="989" spans="1:19" ht="15.75" customHeight="1" x14ac:dyDescent="0.25">
      <c r="A989" s="39">
        <v>2701</v>
      </c>
      <c r="B989" s="40"/>
      <c r="C989" s="40"/>
      <c r="D989" s="40"/>
      <c r="E989" s="40"/>
      <c r="F989" s="40"/>
      <c r="G989" s="40"/>
      <c r="H989" s="40"/>
      <c r="I989" s="40"/>
      <c r="J989" s="40"/>
      <c r="K989" s="78"/>
      <c r="L989" s="127"/>
      <c r="M989" s="118"/>
      <c r="N989" s="128"/>
      <c r="O989" s="45" t="str">
        <f>IF(F989=0,"",F989/E988)</f>
        <v/>
      </c>
      <c r="P989" s="46"/>
      <c r="Q989" s="110" t="str">
        <f t="shared" si="100"/>
        <v/>
      </c>
      <c r="R989" s="110" t="str">
        <f t="shared" si="101"/>
        <v/>
      </c>
    </row>
    <row r="990" spans="1:19" ht="15.75" customHeight="1" x14ac:dyDescent="0.25">
      <c r="A990" s="39">
        <v>2702</v>
      </c>
      <c r="B990" s="40"/>
      <c r="C990" s="40"/>
      <c r="D990" s="40"/>
      <c r="E990" s="40"/>
      <c r="F990" s="40"/>
      <c r="G990" s="40"/>
      <c r="H990" s="40"/>
      <c r="I990" s="40"/>
      <c r="J990" s="40"/>
      <c r="K990" s="78"/>
      <c r="L990" s="127"/>
      <c r="M990" s="118"/>
      <c r="N990" s="128"/>
      <c r="O990" s="45" t="str">
        <f>IF(G990=0,"",G990/F989)</f>
        <v/>
      </c>
      <c r="P990" s="46"/>
      <c r="Q990" s="110" t="str">
        <f t="shared" si="100"/>
        <v/>
      </c>
      <c r="R990" s="110" t="str">
        <f t="shared" si="101"/>
        <v/>
      </c>
    </row>
    <row r="991" spans="1:19" ht="15.75" customHeight="1" x14ac:dyDescent="0.25">
      <c r="A991" s="39">
        <v>2801</v>
      </c>
      <c r="B991" s="40"/>
      <c r="C991" s="40"/>
      <c r="D991" s="40"/>
      <c r="E991" s="40"/>
      <c r="F991" s="40"/>
      <c r="G991" s="40"/>
      <c r="H991" s="40"/>
      <c r="I991" s="40"/>
      <c r="J991" s="40"/>
      <c r="K991" s="78"/>
      <c r="L991" s="127"/>
      <c r="M991" s="118"/>
      <c r="N991" s="128"/>
      <c r="O991" s="45" t="str">
        <f>IF(H991=0,"",H991/G990)</f>
        <v/>
      </c>
      <c r="P991" s="46"/>
      <c r="Q991" s="110" t="str">
        <f t="shared" si="100"/>
        <v/>
      </c>
      <c r="R991" s="110" t="str">
        <f t="shared" si="101"/>
        <v/>
      </c>
    </row>
    <row r="992" spans="1:19" ht="15.75" customHeight="1" x14ac:dyDescent="0.25">
      <c r="A992" s="39">
        <v>2802</v>
      </c>
      <c r="B992" s="40"/>
      <c r="C992" s="40"/>
      <c r="D992" s="40"/>
      <c r="E992" s="40"/>
      <c r="F992" s="40"/>
      <c r="G992" s="40"/>
      <c r="H992" s="40"/>
      <c r="I992" s="40"/>
      <c r="J992" s="40"/>
      <c r="K992" s="78"/>
      <c r="L992" s="127"/>
      <c r="M992" s="118"/>
      <c r="N992" s="128"/>
      <c r="O992" s="45" t="str">
        <f>IF(I992=0,"",I992/H991)</f>
        <v/>
      </c>
      <c r="P992" s="46"/>
      <c r="Q992" s="110" t="str">
        <f t="shared" si="100"/>
        <v/>
      </c>
      <c r="R992" s="110" t="str">
        <f t="shared" si="101"/>
        <v/>
      </c>
    </row>
    <row r="993" spans="1:18" ht="15.75" customHeight="1" x14ac:dyDescent="0.25">
      <c r="A993" s="39">
        <v>2901</v>
      </c>
      <c r="B993" s="40"/>
      <c r="C993" s="40"/>
      <c r="D993" s="40"/>
      <c r="E993" s="40"/>
      <c r="F993" s="40"/>
      <c r="G993" s="40"/>
      <c r="H993" s="40"/>
      <c r="I993" s="40"/>
      <c r="J993" s="40"/>
      <c r="K993" s="78"/>
      <c r="L993" s="127"/>
      <c r="M993" s="118"/>
      <c r="N993" s="128"/>
      <c r="O993" s="48" t="str">
        <f>IF(J993=0,"",J993/I992)</f>
        <v/>
      </c>
      <c r="P993" s="46"/>
      <c r="Q993" s="48" t="str">
        <f t="shared" si="100"/>
        <v/>
      </c>
      <c r="R993" s="48" t="str">
        <f t="shared" si="101"/>
        <v/>
      </c>
    </row>
    <row r="994" spans="1:18" ht="15.75" customHeight="1" x14ac:dyDescent="0.25">
      <c r="A994" s="39">
        <v>2902</v>
      </c>
      <c r="B994" s="40"/>
      <c r="C994" s="40"/>
      <c r="D994" s="40"/>
      <c r="E994" s="40"/>
      <c r="F994" s="40"/>
      <c r="G994" s="40"/>
      <c r="H994" s="40"/>
      <c r="I994" s="40"/>
      <c r="J994" s="40"/>
      <c r="K994" s="78"/>
      <c r="L994" s="127"/>
      <c r="M994" s="118"/>
      <c r="N994" s="119"/>
      <c r="O994" s="100"/>
      <c r="P994" s="46"/>
      <c r="Q994" s="100"/>
      <c r="R994" s="140"/>
    </row>
    <row r="995" spans="1:18" ht="15.75" customHeight="1" x14ac:dyDescent="0.25">
      <c r="A995" s="39">
        <v>3001</v>
      </c>
      <c r="B995" s="40"/>
      <c r="C995" s="40"/>
      <c r="D995" s="40"/>
      <c r="E995" s="40"/>
      <c r="F995" s="40"/>
      <c r="G995" s="40"/>
      <c r="H995" s="40"/>
      <c r="I995" s="40"/>
      <c r="J995" s="40"/>
      <c r="K995" s="78"/>
      <c r="L995" s="127"/>
      <c r="M995" s="118"/>
      <c r="N995" s="119"/>
      <c r="O995" s="121"/>
      <c r="P995" s="74"/>
      <c r="Q995" s="134"/>
      <c r="R995" s="121"/>
    </row>
    <row r="996" spans="1:18" ht="15.75" customHeight="1" x14ac:dyDescent="0.25">
      <c r="A996" s="39">
        <v>3002</v>
      </c>
      <c r="B996" s="40"/>
      <c r="C996" s="40"/>
      <c r="D996" s="40"/>
      <c r="E996" s="40"/>
      <c r="F996" s="40"/>
      <c r="G996" s="40"/>
      <c r="H996" s="40"/>
      <c r="I996" s="40"/>
      <c r="J996" s="40"/>
      <c r="K996" s="78"/>
      <c r="L996" s="127"/>
      <c r="M996" s="118"/>
      <c r="N996" s="119"/>
      <c r="O996" s="121"/>
      <c r="P996" s="74"/>
      <c r="Q996" s="134"/>
      <c r="R996" s="121"/>
    </row>
    <row r="997" spans="1:18" ht="15.75" customHeight="1" x14ac:dyDescent="0.25">
      <c r="A997" s="39">
        <v>3101</v>
      </c>
      <c r="B997" s="40"/>
      <c r="C997" s="40"/>
      <c r="D997" s="40"/>
      <c r="E997" s="40"/>
      <c r="F997" s="40"/>
      <c r="G997" s="40"/>
      <c r="H997" s="40"/>
      <c r="I997" s="40"/>
      <c r="J997" s="40"/>
      <c r="K997" s="78"/>
      <c r="L997" s="127"/>
      <c r="M997" s="118"/>
      <c r="N997" s="119"/>
      <c r="O997" s="121"/>
      <c r="P997" s="74"/>
      <c r="Q997" s="134"/>
      <c r="R997" s="121"/>
    </row>
    <row r="998" spans="1:18" ht="15.75" customHeight="1" x14ac:dyDescent="0.25">
      <c r="A998" s="98">
        <v>3102</v>
      </c>
      <c r="B998" s="40"/>
      <c r="C998" s="40"/>
      <c r="D998" s="40"/>
      <c r="E998" s="40"/>
      <c r="F998" s="40"/>
      <c r="G998" s="40"/>
      <c r="H998" s="40"/>
      <c r="I998" s="40"/>
      <c r="J998" s="40"/>
      <c r="K998" s="78"/>
      <c r="L998" s="127"/>
      <c r="M998" s="118"/>
      <c r="N998" s="119"/>
      <c r="O998" s="111" t="s">
        <v>58</v>
      </c>
      <c r="P998" s="112"/>
      <c r="Q998" s="113" t="str">
        <f>IF(SUM(K987:K998)=0,"",SUM(K987:K998))</f>
        <v/>
      </c>
      <c r="R998" s="114" t="s">
        <v>10</v>
      </c>
    </row>
    <row r="999" spans="1:18" ht="15.75" customHeight="1" x14ac:dyDescent="0.25">
      <c r="A999" s="99">
        <v>3201</v>
      </c>
      <c r="B999" s="40"/>
      <c r="C999" s="40"/>
      <c r="D999" s="40"/>
      <c r="E999" s="40"/>
      <c r="F999" s="40"/>
      <c r="G999" s="40"/>
      <c r="H999" s="40"/>
      <c r="I999" s="40"/>
      <c r="J999" s="40"/>
      <c r="K999" s="78"/>
      <c r="L999" s="127"/>
      <c r="M999" s="118"/>
      <c r="N999" s="119"/>
      <c r="O999" s="115" t="s">
        <v>60</v>
      </c>
      <c r="P999" s="59" t="str">
        <f>IF(P998/B985=0,"",P998/B985)</f>
        <v/>
      </c>
      <c r="Q999" s="116" t="e">
        <f>IF(P998/Q998=0,"",P998/Q998)</f>
        <v>#VALUE!</v>
      </c>
      <c r="R999" s="117" t="s">
        <v>61</v>
      </c>
    </row>
    <row r="1000" spans="1:18" ht="15.75" customHeight="1" x14ac:dyDescent="0.25">
      <c r="A1000" s="39">
        <v>3202</v>
      </c>
      <c r="B1000" s="40"/>
      <c r="C1000" s="40"/>
      <c r="D1000" s="40"/>
      <c r="E1000" s="40"/>
      <c r="F1000" s="40"/>
      <c r="G1000" s="40"/>
      <c r="H1000" s="40"/>
      <c r="I1000" s="40"/>
      <c r="J1000" s="40"/>
      <c r="K1000" s="78"/>
      <c r="L1000" s="130"/>
      <c r="M1000" s="131"/>
      <c r="N1000" s="132"/>
      <c r="O1000" s="87"/>
      <c r="P1000" s="122"/>
      <c r="Q1000" s="122"/>
      <c r="R1000" s="123"/>
    </row>
    <row r="1001" spans="1:18" ht="18" customHeight="1" x14ac:dyDescent="0.25">
      <c r="A1001" s="28"/>
      <c r="B1001" s="165" t="s">
        <v>83</v>
      </c>
      <c r="C1001" s="165"/>
      <c r="D1001" s="165"/>
      <c r="E1001" s="165"/>
      <c r="F1001" s="165"/>
      <c r="G1001" s="165"/>
      <c r="H1001" s="165"/>
      <c r="I1001" s="165"/>
      <c r="J1001" s="165"/>
      <c r="K1001" s="66">
        <f>SUM(K985:K997)</f>
        <v>0</v>
      </c>
      <c r="L1001" s="67" t="str">
        <f>IF(K993=0,"",K993/B985)</f>
        <v/>
      </c>
      <c r="M1001" s="67" t="str">
        <f>IF(K1001=0,"",K1001/B985)</f>
        <v/>
      </c>
      <c r="N1001" s="67" t="str">
        <f>IF(K993=0,"",M1001-L1001)</f>
        <v/>
      </c>
      <c r="O1001" s="2"/>
      <c r="P1001" s="1"/>
      <c r="Q1001" s="25"/>
      <c r="R1001" s="2"/>
    </row>
    <row r="1002" spans="1:18" ht="12.75" customHeight="1" x14ac:dyDescent="0.2"/>
    <row r="1003" spans="1:18" ht="12.75" customHeight="1" x14ac:dyDescent="0.2"/>
    <row r="1004" spans="1:18" ht="26.25" x14ac:dyDescent="0.4">
      <c r="B1004" s="166" t="s">
        <v>72</v>
      </c>
      <c r="C1004" s="167"/>
      <c r="D1004" s="167"/>
      <c r="E1004" s="167"/>
      <c r="F1004" s="167"/>
      <c r="G1004" s="167"/>
      <c r="H1004" s="167"/>
      <c r="I1004" s="167"/>
      <c r="J1004" s="167"/>
      <c r="K1004" s="105" t="s">
        <v>115</v>
      </c>
      <c r="L1004" s="2"/>
      <c r="M1004" s="2"/>
      <c r="N1004" s="1"/>
      <c r="O1004" s="2"/>
      <c r="P1004" s="1"/>
      <c r="Q1004" s="1"/>
      <c r="R1004" s="1"/>
    </row>
    <row r="1005" spans="1:18" ht="20.25" x14ac:dyDescent="0.2">
      <c r="A1005" s="168" t="s">
        <v>9</v>
      </c>
      <c r="B1005" s="169" t="s">
        <v>73</v>
      </c>
      <c r="C1005" s="170"/>
      <c r="D1005" s="170"/>
      <c r="E1005" s="170"/>
      <c r="F1005" s="170"/>
      <c r="G1005" s="170"/>
      <c r="H1005" s="170"/>
      <c r="I1005" s="170"/>
      <c r="J1005" s="171"/>
      <c r="K1005" s="172" t="s">
        <v>10</v>
      </c>
      <c r="L1005" s="164" t="s">
        <v>2</v>
      </c>
      <c r="M1005" s="164" t="s">
        <v>3</v>
      </c>
      <c r="N1005" s="174" t="s">
        <v>4</v>
      </c>
      <c r="O1005" s="164" t="s">
        <v>5</v>
      </c>
      <c r="P1005" s="162" t="s">
        <v>6</v>
      </c>
      <c r="Q1005" s="162" t="s">
        <v>7</v>
      </c>
      <c r="R1005" s="164" t="s">
        <v>8</v>
      </c>
    </row>
    <row r="1006" spans="1:18" ht="15.75" x14ac:dyDescent="0.25">
      <c r="A1006" s="163"/>
      <c r="B1006" s="39" t="s">
        <v>74</v>
      </c>
      <c r="C1006" s="39" t="s">
        <v>75</v>
      </c>
      <c r="D1006" s="39" t="s">
        <v>76</v>
      </c>
      <c r="E1006" s="39" t="s">
        <v>77</v>
      </c>
      <c r="F1006" s="39" t="s">
        <v>78</v>
      </c>
      <c r="G1006" s="39" t="s">
        <v>79</v>
      </c>
      <c r="H1006" s="39" t="s">
        <v>80</v>
      </c>
      <c r="I1006" s="39" t="s">
        <v>81</v>
      </c>
      <c r="J1006" s="39" t="s">
        <v>82</v>
      </c>
      <c r="K1006" s="173"/>
      <c r="L1006" s="163"/>
      <c r="M1006" s="163"/>
      <c r="N1006" s="163"/>
      <c r="O1006" s="163"/>
      <c r="P1006" s="163"/>
      <c r="Q1006" s="163"/>
      <c r="R1006" s="163"/>
    </row>
    <row r="1007" spans="1:18" ht="15.75" customHeight="1" x14ac:dyDescent="0.25">
      <c r="A1007" s="39">
        <v>2502</v>
      </c>
      <c r="B1007" s="40">
        <v>63</v>
      </c>
      <c r="C1007" s="40"/>
      <c r="D1007" s="40"/>
      <c r="E1007" s="40"/>
      <c r="F1007" s="40"/>
      <c r="G1007" s="40"/>
      <c r="H1007" s="40"/>
      <c r="I1007" s="40"/>
      <c r="J1007" s="40"/>
      <c r="K1007" s="78"/>
      <c r="L1007" s="124"/>
      <c r="M1007" s="125"/>
      <c r="N1007" s="126"/>
      <c r="O1007" s="108"/>
      <c r="P1007" s="43">
        <f>B1007</f>
        <v>63</v>
      </c>
      <c r="Q1007" s="109"/>
      <c r="R1007" s="108"/>
    </row>
    <row r="1008" spans="1:18" ht="15.75" customHeight="1" x14ac:dyDescent="0.25">
      <c r="A1008" s="39">
        <v>2601</v>
      </c>
      <c r="B1008" s="40"/>
      <c r="C1008" s="40"/>
      <c r="D1008" s="40"/>
      <c r="E1008" s="40"/>
      <c r="F1008" s="40"/>
      <c r="G1008" s="40"/>
      <c r="H1008" s="40"/>
      <c r="I1008" s="40"/>
      <c r="J1008" s="40"/>
      <c r="K1008" s="78"/>
      <c r="L1008" s="127"/>
      <c r="M1008" s="118"/>
      <c r="N1008" s="128"/>
      <c r="O1008" s="45" t="str">
        <f>IF(C1008=0,"",C1008/B1007)</f>
        <v/>
      </c>
      <c r="P1008" s="46"/>
      <c r="Q1008" s="110" t="str">
        <f t="shared" ref="Q1008:Q1015" si="102">IF(P1008=0,"",P1008/P1007)</f>
        <v/>
      </c>
      <c r="R1008" s="110" t="str">
        <f t="shared" ref="R1008:R1015" si="103">IF(P1008=0,"",100%-Q1008)</f>
        <v/>
      </c>
    </row>
    <row r="1009" spans="1:19" ht="15.75" customHeight="1" x14ac:dyDescent="0.25">
      <c r="A1009" s="39">
        <v>2602</v>
      </c>
      <c r="B1009" s="40"/>
      <c r="C1009" s="40"/>
      <c r="D1009" s="40"/>
      <c r="E1009" s="40"/>
      <c r="F1009" s="40"/>
      <c r="G1009" s="40"/>
      <c r="H1009" s="40"/>
      <c r="I1009" s="40"/>
      <c r="J1009" s="40"/>
      <c r="K1009" s="78"/>
      <c r="L1009" s="127"/>
      <c r="M1009" s="118"/>
      <c r="N1009" s="128"/>
      <c r="O1009" s="45" t="str">
        <f>IF(D1009=0,"",D1009/C1008)</f>
        <v/>
      </c>
      <c r="P1009" s="46"/>
      <c r="Q1009" s="110" t="str">
        <f t="shared" si="102"/>
        <v/>
      </c>
      <c r="R1009" s="110" t="str">
        <f t="shared" si="103"/>
        <v/>
      </c>
      <c r="S1009" s="8">
        <f>P1009/P1007</f>
        <v>0</v>
      </c>
    </row>
    <row r="1010" spans="1:19" ht="15.75" customHeight="1" x14ac:dyDescent="0.25">
      <c r="A1010" s="39">
        <v>2701</v>
      </c>
      <c r="B1010" s="40"/>
      <c r="C1010" s="40"/>
      <c r="D1010" s="40"/>
      <c r="E1010" s="40"/>
      <c r="F1010" s="40"/>
      <c r="G1010" s="40"/>
      <c r="H1010" s="40"/>
      <c r="I1010" s="40"/>
      <c r="J1010" s="40"/>
      <c r="K1010" s="78"/>
      <c r="L1010" s="127"/>
      <c r="M1010" s="118"/>
      <c r="N1010" s="128"/>
      <c r="O1010" s="45" t="str">
        <f>IF(E1010=0,"",E1010/D1009)</f>
        <v/>
      </c>
      <c r="P1010" s="46"/>
      <c r="Q1010" s="110" t="str">
        <f t="shared" si="102"/>
        <v/>
      </c>
      <c r="R1010" s="110" t="str">
        <f t="shared" si="103"/>
        <v/>
      </c>
    </row>
    <row r="1011" spans="1:19" ht="15.75" customHeight="1" x14ac:dyDescent="0.25">
      <c r="A1011" s="39">
        <v>2702</v>
      </c>
      <c r="B1011" s="40"/>
      <c r="C1011" s="40"/>
      <c r="D1011" s="40"/>
      <c r="E1011" s="40"/>
      <c r="F1011" s="40"/>
      <c r="G1011" s="40"/>
      <c r="H1011" s="40"/>
      <c r="I1011" s="40"/>
      <c r="J1011" s="40"/>
      <c r="K1011" s="78"/>
      <c r="L1011" s="127"/>
      <c r="M1011" s="118"/>
      <c r="N1011" s="128"/>
      <c r="O1011" s="45" t="str">
        <f>IF(F1011=0,"",F1011/E1010)</f>
        <v/>
      </c>
      <c r="P1011" s="46"/>
      <c r="Q1011" s="110" t="str">
        <f t="shared" si="102"/>
        <v/>
      </c>
      <c r="R1011" s="110" t="str">
        <f t="shared" si="103"/>
        <v/>
      </c>
    </row>
    <row r="1012" spans="1:19" ht="15.75" customHeight="1" x14ac:dyDescent="0.25">
      <c r="A1012" s="39">
        <v>2801</v>
      </c>
      <c r="B1012" s="40"/>
      <c r="C1012" s="40"/>
      <c r="D1012" s="40"/>
      <c r="E1012" s="40"/>
      <c r="F1012" s="40"/>
      <c r="G1012" s="40"/>
      <c r="H1012" s="40"/>
      <c r="I1012" s="40"/>
      <c r="J1012" s="40"/>
      <c r="K1012" s="78"/>
      <c r="L1012" s="127"/>
      <c r="M1012" s="118"/>
      <c r="N1012" s="128"/>
      <c r="O1012" s="45" t="str">
        <f>IF(G1012=0,"",G1012/F1011)</f>
        <v/>
      </c>
      <c r="P1012" s="46"/>
      <c r="Q1012" s="110" t="str">
        <f t="shared" si="102"/>
        <v/>
      </c>
      <c r="R1012" s="110" t="str">
        <f t="shared" si="103"/>
        <v/>
      </c>
    </row>
    <row r="1013" spans="1:19" ht="15.75" customHeight="1" x14ac:dyDescent="0.25">
      <c r="A1013" s="39">
        <v>2802</v>
      </c>
      <c r="B1013" s="40"/>
      <c r="C1013" s="40"/>
      <c r="D1013" s="40"/>
      <c r="E1013" s="40"/>
      <c r="F1013" s="40"/>
      <c r="G1013" s="40"/>
      <c r="H1013" s="40"/>
      <c r="I1013" s="40"/>
      <c r="J1013" s="40"/>
      <c r="K1013" s="78"/>
      <c r="L1013" s="127"/>
      <c r="M1013" s="118"/>
      <c r="N1013" s="128"/>
      <c r="O1013" s="45" t="str">
        <f>IF(H1013=0,"",H1013/G1012)</f>
        <v/>
      </c>
      <c r="P1013" s="46"/>
      <c r="Q1013" s="110" t="str">
        <f t="shared" si="102"/>
        <v/>
      </c>
      <c r="R1013" s="110" t="str">
        <f t="shared" si="103"/>
        <v/>
      </c>
    </row>
    <row r="1014" spans="1:19" ht="15.75" customHeight="1" x14ac:dyDescent="0.25">
      <c r="A1014" s="39">
        <v>2901</v>
      </c>
      <c r="B1014" s="40"/>
      <c r="C1014" s="40"/>
      <c r="D1014" s="40"/>
      <c r="E1014" s="40"/>
      <c r="F1014" s="40"/>
      <c r="G1014" s="40"/>
      <c r="H1014" s="40"/>
      <c r="I1014" s="40"/>
      <c r="J1014" s="40"/>
      <c r="K1014" s="78"/>
      <c r="L1014" s="127"/>
      <c r="M1014" s="118"/>
      <c r="N1014" s="128"/>
      <c r="O1014" s="45" t="str">
        <f>IF(I1014=0,"",I1014/H1013)</f>
        <v/>
      </c>
      <c r="P1014" s="46"/>
      <c r="Q1014" s="110" t="str">
        <f t="shared" si="102"/>
        <v/>
      </c>
      <c r="R1014" s="110" t="str">
        <f t="shared" si="103"/>
        <v/>
      </c>
    </row>
    <row r="1015" spans="1:19" ht="15.75" customHeight="1" x14ac:dyDescent="0.25">
      <c r="A1015" s="39">
        <v>2902</v>
      </c>
      <c r="B1015" s="40"/>
      <c r="C1015" s="40"/>
      <c r="D1015" s="40"/>
      <c r="E1015" s="40"/>
      <c r="F1015" s="40"/>
      <c r="G1015" s="40"/>
      <c r="H1015" s="40"/>
      <c r="I1015" s="40"/>
      <c r="J1015" s="40"/>
      <c r="K1015" s="78"/>
      <c r="L1015" s="127"/>
      <c r="M1015" s="118"/>
      <c r="N1015" s="128"/>
      <c r="O1015" s="48" t="str">
        <f>IF(J1015=0,"",J1015/I1014)</f>
        <v/>
      </c>
      <c r="P1015" s="46"/>
      <c r="Q1015" s="48" t="str">
        <f t="shared" si="102"/>
        <v/>
      </c>
      <c r="R1015" s="48" t="str">
        <f t="shared" si="103"/>
        <v/>
      </c>
    </row>
    <row r="1016" spans="1:19" ht="15.75" customHeight="1" x14ac:dyDescent="0.25">
      <c r="A1016" s="39">
        <v>3001</v>
      </c>
      <c r="B1016" s="40"/>
      <c r="C1016" s="40"/>
      <c r="D1016" s="40"/>
      <c r="E1016" s="40"/>
      <c r="F1016" s="40"/>
      <c r="G1016" s="40"/>
      <c r="H1016" s="40"/>
      <c r="I1016" s="40"/>
      <c r="J1016" s="40"/>
      <c r="K1016" s="78"/>
      <c r="L1016" s="127"/>
      <c r="M1016" s="118"/>
      <c r="N1016" s="119"/>
      <c r="O1016" s="100"/>
      <c r="P1016" s="46"/>
      <c r="Q1016" s="100"/>
      <c r="R1016" s="140"/>
    </row>
    <row r="1017" spans="1:19" ht="15.75" customHeight="1" x14ac:dyDescent="0.25">
      <c r="A1017" s="39">
        <v>3002</v>
      </c>
      <c r="B1017" s="40"/>
      <c r="C1017" s="40"/>
      <c r="D1017" s="40"/>
      <c r="E1017" s="40"/>
      <c r="F1017" s="40"/>
      <c r="G1017" s="40"/>
      <c r="H1017" s="40"/>
      <c r="I1017" s="40"/>
      <c r="J1017" s="40"/>
      <c r="K1017" s="78"/>
      <c r="L1017" s="127"/>
      <c r="M1017" s="118"/>
      <c r="N1017" s="119"/>
      <c r="O1017" s="121"/>
      <c r="P1017" s="74"/>
      <c r="Q1017" s="134"/>
      <c r="R1017" s="121"/>
    </row>
    <row r="1018" spans="1:19" ht="15.75" customHeight="1" x14ac:dyDescent="0.25">
      <c r="A1018" s="39">
        <v>3101</v>
      </c>
      <c r="B1018" s="40"/>
      <c r="C1018" s="40"/>
      <c r="D1018" s="40"/>
      <c r="E1018" s="40"/>
      <c r="F1018" s="40"/>
      <c r="G1018" s="40"/>
      <c r="H1018" s="40"/>
      <c r="I1018" s="40"/>
      <c r="J1018" s="40"/>
      <c r="K1018" s="78"/>
      <c r="L1018" s="127"/>
      <c r="M1018" s="118"/>
      <c r="N1018" s="119"/>
      <c r="O1018" s="121"/>
      <c r="P1018" s="74"/>
      <c r="Q1018" s="134"/>
      <c r="R1018" s="121"/>
    </row>
    <row r="1019" spans="1:19" ht="15.75" customHeight="1" x14ac:dyDescent="0.25">
      <c r="A1019" s="98">
        <v>3102</v>
      </c>
      <c r="B1019" s="40"/>
      <c r="C1019" s="40"/>
      <c r="D1019" s="40"/>
      <c r="E1019" s="40"/>
      <c r="F1019" s="40"/>
      <c r="G1019" s="40"/>
      <c r="H1019" s="40"/>
      <c r="I1019" s="40"/>
      <c r="J1019" s="40"/>
      <c r="K1019" s="78"/>
      <c r="L1019" s="127"/>
      <c r="M1019" s="118"/>
      <c r="N1019" s="119"/>
      <c r="O1019" s="121"/>
      <c r="P1019" s="74"/>
      <c r="Q1019" s="134"/>
      <c r="R1019" s="121"/>
    </row>
    <row r="1020" spans="1:19" ht="15.75" customHeight="1" x14ac:dyDescent="0.25">
      <c r="A1020" s="99">
        <v>3201</v>
      </c>
      <c r="B1020" s="40"/>
      <c r="C1020" s="40"/>
      <c r="D1020" s="40"/>
      <c r="E1020" s="40"/>
      <c r="F1020" s="40"/>
      <c r="G1020" s="40"/>
      <c r="H1020" s="40"/>
      <c r="I1020" s="40"/>
      <c r="J1020" s="40"/>
      <c r="K1020" s="78"/>
      <c r="L1020" s="127"/>
      <c r="M1020" s="118"/>
      <c r="N1020" s="119"/>
      <c r="O1020" s="111" t="s">
        <v>58</v>
      </c>
      <c r="P1020" s="112"/>
      <c r="Q1020" s="113" t="str">
        <f>IF(SUM(K1009:K1020)=0,"",SUM(K1009:K1020))</f>
        <v/>
      </c>
      <c r="R1020" s="114" t="s">
        <v>10</v>
      </c>
    </row>
    <row r="1021" spans="1:19" ht="15.75" customHeight="1" x14ac:dyDescent="0.25">
      <c r="A1021" s="39">
        <v>3202</v>
      </c>
      <c r="B1021" s="40"/>
      <c r="C1021" s="40"/>
      <c r="D1021" s="40"/>
      <c r="E1021" s="40"/>
      <c r="F1021" s="40"/>
      <c r="G1021" s="40"/>
      <c r="H1021" s="40"/>
      <c r="I1021" s="40"/>
      <c r="J1021" s="40"/>
      <c r="K1021" s="78"/>
      <c r="L1021" s="127"/>
      <c r="M1021" s="118"/>
      <c r="N1021" s="119"/>
      <c r="O1021" s="115" t="s">
        <v>60</v>
      </c>
      <c r="P1021" s="59" t="str">
        <f>IF(P1020/B1007=0,"",P1020/B1007)</f>
        <v/>
      </c>
      <c r="Q1021" s="116" t="e">
        <f>IF(P1020/Q1020=0,"",P1020/Q1020)</f>
        <v>#VALUE!</v>
      </c>
      <c r="R1021" s="117" t="s">
        <v>61</v>
      </c>
    </row>
    <row r="1022" spans="1:19" ht="15.75" customHeight="1" x14ac:dyDescent="0.25">
      <c r="A1022" s="39">
        <v>3301</v>
      </c>
      <c r="B1022" s="40"/>
      <c r="C1022" s="40"/>
      <c r="D1022" s="40"/>
      <c r="E1022" s="40"/>
      <c r="F1022" s="40"/>
      <c r="G1022" s="40"/>
      <c r="H1022" s="40"/>
      <c r="I1022" s="40"/>
      <c r="J1022" s="40"/>
      <c r="K1022" s="78"/>
      <c r="L1022" s="130"/>
      <c r="M1022" s="131"/>
      <c r="N1022" s="132"/>
      <c r="O1022" s="87"/>
      <c r="P1022" s="122"/>
      <c r="Q1022" s="122"/>
      <c r="R1022" s="123"/>
    </row>
    <row r="1023" spans="1:19" ht="18" customHeight="1" x14ac:dyDescent="0.25">
      <c r="A1023" s="28"/>
      <c r="B1023" s="165" t="s">
        <v>83</v>
      </c>
      <c r="C1023" s="165"/>
      <c r="D1023" s="165"/>
      <c r="E1023" s="165"/>
      <c r="F1023" s="165"/>
      <c r="G1023" s="165"/>
      <c r="H1023" s="165"/>
      <c r="I1023" s="165"/>
      <c r="J1023" s="165"/>
      <c r="K1023" s="66">
        <f>SUM(K1007:K1019)</f>
        <v>0</v>
      </c>
      <c r="L1023" s="67" t="str">
        <f>IF(K1015=0,"",K1015/B1007)</f>
        <v/>
      </c>
      <c r="M1023" s="67" t="str">
        <f>IF(K1023=0,"",K1023/B1007)</f>
        <v/>
      </c>
      <c r="N1023" s="67" t="str">
        <f>IF(K1015=0,"",M1023-L1023)</f>
        <v/>
      </c>
      <c r="O1023" s="2"/>
      <c r="P1023" s="1"/>
      <c r="Q1023" s="25"/>
      <c r="R1023" s="2"/>
    </row>
    <row r="1024" spans="1:19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  <row r="17081" ht="12.75" customHeight="1" x14ac:dyDescent="0.2"/>
    <row r="17082" ht="12.75" customHeight="1" x14ac:dyDescent="0.2"/>
    <row r="17083" ht="12.75" customHeight="1" x14ac:dyDescent="0.2"/>
    <row r="17084" ht="12.75" customHeight="1" x14ac:dyDescent="0.2"/>
    <row r="17085" ht="12.75" customHeight="1" x14ac:dyDescent="0.2"/>
    <row r="17086" ht="12.75" customHeight="1" x14ac:dyDescent="0.2"/>
    <row r="17087" ht="12.75" customHeight="1" x14ac:dyDescent="0.2"/>
    <row r="17088" ht="12.75" customHeight="1" x14ac:dyDescent="0.2"/>
    <row r="17089" ht="12.75" customHeight="1" x14ac:dyDescent="0.2"/>
    <row r="17090" ht="12.75" customHeight="1" x14ac:dyDescent="0.2"/>
    <row r="17091" ht="12.75" customHeight="1" x14ac:dyDescent="0.2"/>
    <row r="17092" ht="12.75" customHeight="1" x14ac:dyDescent="0.2"/>
    <row r="17093" ht="12.75" customHeight="1" x14ac:dyDescent="0.2"/>
    <row r="17094" ht="12.75" customHeight="1" x14ac:dyDescent="0.2"/>
    <row r="17095" ht="12.75" customHeight="1" x14ac:dyDescent="0.2"/>
    <row r="17096" ht="12.75" customHeight="1" x14ac:dyDescent="0.2"/>
    <row r="17097" ht="12.75" customHeight="1" x14ac:dyDescent="0.2"/>
    <row r="17098" ht="12.75" customHeight="1" x14ac:dyDescent="0.2"/>
    <row r="17099" ht="12.75" customHeight="1" x14ac:dyDescent="0.2"/>
    <row r="17100" ht="12.75" customHeight="1" x14ac:dyDescent="0.2"/>
    <row r="17101" ht="12.75" customHeight="1" x14ac:dyDescent="0.2"/>
    <row r="17102" ht="12.75" customHeight="1" x14ac:dyDescent="0.2"/>
    <row r="17103" ht="12.75" customHeight="1" x14ac:dyDescent="0.2"/>
    <row r="17104" ht="12.75" customHeight="1" x14ac:dyDescent="0.2"/>
    <row r="17105" ht="12.75" customHeight="1" x14ac:dyDescent="0.2"/>
    <row r="17106" ht="12.75" customHeight="1" x14ac:dyDescent="0.2"/>
    <row r="17107" ht="12.75" customHeight="1" x14ac:dyDescent="0.2"/>
    <row r="17108" ht="12.75" customHeight="1" x14ac:dyDescent="0.2"/>
    <row r="17109" ht="12.75" customHeight="1" x14ac:dyDescent="0.2"/>
    <row r="17110" ht="12.75" customHeight="1" x14ac:dyDescent="0.2"/>
    <row r="17111" ht="12.75" customHeight="1" x14ac:dyDescent="0.2"/>
    <row r="17112" ht="12.75" customHeight="1" x14ac:dyDescent="0.2"/>
    <row r="17113" ht="12.75" customHeight="1" x14ac:dyDescent="0.2"/>
    <row r="17114" ht="12.75" customHeight="1" x14ac:dyDescent="0.2"/>
    <row r="17115" ht="12.75" customHeight="1" x14ac:dyDescent="0.2"/>
    <row r="17116" ht="12.75" customHeight="1" x14ac:dyDescent="0.2"/>
    <row r="17117" ht="12.75" customHeight="1" x14ac:dyDescent="0.2"/>
    <row r="17118" ht="12.75" customHeight="1" x14ac:dyDescent="0.2"/>
    <row r="17119" ht="12.75" customHeight="1" x14ac:dyDescent="0.2"/>
    <row r="17120" ht="12.75" customHeight="1" x14ac:dyDescent="0.2"/>
    <row r="17121" ht="12.75" customHeight="1" x14ac:dyDescent="0.2"/>
    <row r="17122" ht="12.75" customHeight="1" x14ac:dyDescent="0.2"/>
    <row r="17123" ht="12.75" customHeight="1" x14ac:dyDescent="0.2"/>
    <row r="17124" ht="12.75" customHeight="1" x14ac:dyDescent="0.2"/>
    <row r="17125" ht="12.75" customHeight="1" x14ac:dyDescent="0.2"/>
    <row r="17126" ht="12.75" customHeight="1" x14ac:dyDescent="0.2"/>
    <row r="17127" ht="12.75" customHeight="1" x14ac:dyDescent="0.2"/>
    <row r="17128" ht="12.75" customHeight="1" x14ac:dyDescent="0.2"/>
    <row r="17129" ht="12.75" customHeight="1" x14ac:dyDescent="0.2"/>
    <row r="17130" ht="12.75" customHeight="1" x14ac:dyDescent="0.2"/>
    <row r="17131" ht="12.75" customHeight="1" x14ac:dyDescent="0.2"/>
    <row r="17132" ht="12.75" customHeight="1" x14ac:dyDescent="0.2"/>
    <row r="17133" ht="12.75" customHeight="1" x14ac:dyDescent="0.2"/>
    <row r="17134" ht="12.75" customHeight="1" x14ac:dyDescent="0.2"/>
    <row r="17135" ht="12.75" customHeight="1" x14ac:dyDescent="0.2"/>
    <row r="17136" ht="12.75" customHeight="1" x14ac:dyDescent="0.2"/>
    <row r="17137" ht="12.75" customHeight="1" x14ac:dyDescent="0.2"/>
    <row r="17138" ht="12.75" customHeight="1" x14ac:dyDescent="0.2"/>
    <row r="17139" ht="12.75" customHeight="1" x14ac:dyDescent="0.2"/>
    <row r="17140" ht="12.75" customHeight="1" x14ac:dyDescent="0.2"/>
    <row r="17141" ht="12.75" customHeight="1" x14ac:dyDescent="0.2"/>
    <row r="17142" ht="12.75" customHeight="1" x14ac:dyDescent="0.2"/>
    <row r="17143" ht="12.75" customHeight="1" x14ac:dyDescent="0.2"/>
    <row r="17144" ht="12.75" customHeight="1" x14ac:dyDescent="0.2"/>
    <row r="17145" ht="12.75" customHeight="1" x14ac:dyDescent="0.2"/>
    <row r="17146" ht="12.75" customHeight="1" x14ac:dyDescent="0.2"/>
    <row r="17147" ht="12.75" customHeight="1" x14ac:dyDescent="0.2"/>
    <row r="17148" ht="12.75" customHeight="1" x14ac:dyDescent="0.2"/>
    <row r="17149" ht="12.75" customHeight="1" x14ac:dyDescent="0.2"/>
    <row r="17150" ht="12.75" customHeight="1" x14ac:dyDescent="0.2"/>
    <row r="17151" ht="12.75" customHeight="1" x14ac:dyDescent="0.2"/>
    <row r="17152" ht="12.75" customHeight="1" x14ac:dyDescent="0.2"/>
    <row r="17153" ht="12.75" customHeight="1" x14ac:dyDescent="0.2"/>
    <row r="17154" ht="12.75" customHeight="1" x14ac:dyDescent="0.2"/>
    <row r="17155" ht="12.75" customHeight="1" x14ac:dyDescent="0.2"/>
    <row r="17156" ht="12.75" customHeight="1" x14ac:dyDescent="0.2"/>
    <row r="17157" ht="12.75" customHeight="1" x14ac:dyDescent="0.2"/>
    <row r="17158" ht="12.75" customHeight="1" x14ac:dyDescent="0.2"/>
    <row r="17159" ht="12.75" customHeight="1" x14ac:dyDescent="0.2"/>
    <row r="17160" ht="12.75" customHeight="1" x14ac:dyDescent="0.2"/>
    <row r="17161" ht="12.75" customHeight="1" x14ac:dyDescent="0.2"/>
    <row r="17162" ht="12.75" customHeight="1" x14ac:dyDescent="0.2"/>
    <row r="17163" ht="12.75" customHeight="1" x14ac:dyDescent="0.2"/>
    <row r="17164" ht="12.75" customHeight="1" x14ac:dyDescent="0.2"/>
    <row r="17165" ht="12.75" customHeight="1" x14ac:dyDescent="0.2"/>
    <row r="17166" ht="12.75" customHeight="1" x14ac:dyDescent="0.2"/>
    <row r="17167" ht="12.75" customHeight="1" x14ac:dyDescent="0.2"/>
    <row r="17168" ht="12.75" customHeight="1" x14ac:dyDescent="0.2"/>
    <row r="17169" ht="12.75" customHeight="1" x14ac:dyDescent="0.2"/>
    <row r="17170" ht="12.75" customHeight="1" x14ac:dyDescent="0.2"/>
    <row r="17171" ht="12.75" customHeight="1" x14ac:dyDescent="0.2"/>
    <row r="17172" ht="12.75" customHeight="1" x14ac:dyDescent="0.2"/>
    <row r="17173" ht="12.75" customHeight="1" x14ac:dyDescent="0.2"/>
    <row r="17174" ht="12.75" customHeight="1" x14ac:dyDescent="0.2"/>
    <row r="17175" ht="12.75" customHeight="1" x14ac:dyDescent="0.2"/>
    <row r="17176" ht="12.75" customHeight="1" x14ac:dyDescent="0.2"/>
    <row r="17177" ht="12.75" customHeight="1" x14ac:dyDescent="0.2"/>
    <row r="17178" ht="12.75" customHeight="1" x14ac:dyDescent="0.2"/>
    <row r="17179" ht="12.75" customHeight="1" x14ac:dyDescent="0.2"/>
    <row r="17180" ht="12.75" customHeight="1" x14ac:dyDescent="0.2"/>
    <row r="17181" ht="12.75" customHeight="1" x14ac:dyDescent="0.2"/>
    <row r="17182" ht="12.75" customHeight="1" x14ac:dyDescent="0.2"/>
    <row r="17183" ht="12.75" customHeight="1" x14ac:dyDescent="0.2"/>
    <row r="17184" ht="12.75" customHeight="1" x14ac:dyDescent="0.2"/>
    <row r="17185" ht="12.75" customHeight="1" x14ac:dyDescent="0.2"/>
    <row r="17186" ht="12.75" customHeight="1" x14ac:dyDescent="0.2"/>
    <row r="17187" ht="12.75" customHeight="1" x14ac:dyDescent="0.2"/>
    <row r="17188" ht="12.75" customHeight="1" x14ac:dyDescent="0.2"/>
    <row r="17189" ht="12.75" customHeight="1" x14ac:dyDescent="0.2"/>
    <row r="17190" ht="12.75" customHeight="1" x14ac:dyDescent="0.2"/>
    <row r="17191" ht="12.75" customHeight="1" x14ac:dyDescent="0.2"/>
    <row r="17192" ht="12.75" customHeight="1" x14ac:dyDescent="0.2"/>
    <row r="17193" ht="12.75" customHeight="1" x14ac:dyDescent="0.2"/>
    <row r="17194" ht="12.75" customHeight="1" x14ac:dyDescent="0.2"/>
    <row r="17195" ht="12.75" customHeight="1" x14ac:dyDescent="0.2"/>
    <row r="17196" ht="12.75" customHeight="1" x14ac:dyDescent="0.2"/>
    <row r="17197" ht="12.75" customHeight="1" x14ac:dyDescent="0.2"/>
    <row r="17198" ht="12.75" customHeight="1" x14ac:dyDescent="0.2"/>
    <row r="17199" ht="12.75" customHeight="1" x14ac:dyDescent="0.2"/>
    <row r="17200" ht="12.75" customHeight="1" x14ac:dyDescent="0.2"/>
    <row r="17201" ht="12.75" customHeight="1" x14ac:dyDescent="0.2"/>
    <row r="17202" ht="12.75" customHeight="1" x14ac:dyDescent="0.2"/>
    <row r="17203" ht="12.75" customHeight="1" x14ac:dyDescent="0.2"/>
    <row r="17204" ht="12.75" customHeight="1" x14ac:dyDescent="0.2"/>
    <row r="17205" ht="12.75" customHeight="1" x14ac:dyDescent="0.2"/>
    <row r="17206" ht="12.75" customHeight="1" x14ac:dyDescent="0.2"/>
    <row r="17207" ht="12.75" customHeight="1" x14ac:dyDescent="0.2"/>
    <row r="17208" ht="12.75" customHeight="1" x14ac:dyDescent="0.2"/>
    <row r="17209" ht="12.75" customHeight="1" x14ac:dyDescent="0.2"/>
    <row r="17210" ht="12.75" customHeight="1" x14ac:dyDescent="0.2"/>
    <row r="17211" ht="12.75" customHeight="1" x14ac:dyDescent="0.2"/>
    <row r="17212" ht="12.75" customHeight="1" x14ac:dyDescent="0.2"/>
    <row r="17213" ht="12.75" customHeight="1" x14ac:dyDescent="0.2"/>
    <row r="17214" ht="12.75" customHeight="1" x14ac:dyDescent="0.2"/>
    <row r="17215" ht="12.75" customHeight="1" x14ac:dyDescent="0.2"/>
    <row r="17216" ht="12.75" customHeight="1" x14ac:dyDescent="0.2"/>
    <row r="17217" ht="12.75" customHeight="1" x14ac:dyDescent="0.2"/>
    <row r="17218" ht="12.75" customHeight="1" x14ac:dyDescent="0.2"/>
    <row r="17219" ht="12.75" customHeight="1" x14ac:dyDescent="0.2"/>
    <row r="17220" ht="12.75" customHeight="1" x14ac:dyDescent="0.2"/>
    <row r="17221" ht="12.75" customHeight="1" x14ac:dyDescent="0.2"/>
    <row r="17222" ht="12.75" customHeight="1" x14ac:dyDescent="0.2"/>
    <row r="17223" ht="12.75" customHeight="1" x14ac:dyDescent="0.2"/>
    <row r="17224" ht="12.75" customHeight="1" x14ac:dyDescent="0.2"/>
    <row r="17225" ht="12.75" customHeight="1" x14ac:dyDescent="0.2"/>
    <row r="17226" ht="12.75" customHeight="1" x14ac:dyDescent="0.2"/>
    <row r="17227" ht="12.75" customHeight="1" x14ac:dyDescent="0.2"/>
    <row r="17228" ht="12.75" customHeight="1" x14ac:dyDescent="0.2"/>
    <row r="17229" ht="12.75" customHeight="1" x14ac:dyDescent="0.2"/>
    <row r="17230" ht="12.75" customHeight="1" x14ac:dyDescent="0.2"/>
    <row r="17231" ht="12.75" customHeight="1" x14ac:dyDescent="0.2"/>
    <row r="17232" ht="12.75" customHeight="1" x14ac:dyDescent="0.2"/>
    <row r="17233" ht="12.75" customHeight="1" x14ac:dyDescent="0.2"/>
    <row r="17234" ht="12.75" customHeight="1" x14ac:dyDescent="0.2"/>
    <row r="17235" ht="12.75" customHeight="1" x14ac:dyDescent="0.2"/>
    <row r="17236" ht="12.75" customHeight="1" x14ac:dyDescent="0.2"/>
    <row r="17237" ht="12.75" customHeight="1" x14ac:dyDescent="0.2"/>
    <row r="17238" ht="12.75" customHeight="1" x14ac:dyDescent="0.2"/>
    <row r="17239" ht="12.75" customHeight="1" x14ac:dyDescent="0.2"/>
    <row r="17240" ht="12.75" customHeight="1" x14ac:dyDescent="0.2"/>
    <row r="17241" ht="12.75" customHeight="1" x14ac:dyDescent="0.2"/>
    <row r="17242" ht="12.75" customHeight="1" x14ac:dyDescent="0.2"/>
    <row r="17243" ht="12.75" customHeight="1" x14ac:dyDescent="0.2"/>
    <row r="17244" ht="12.75" customHeight="1" x14ac:dyDescent="0.2"/>
    <row r="17245" ht="12.75" customHeight="1" x14ac:dyDescent="0.2"/>
    <row r="17246" ht="12.75" customHeight="1" x14ac:dyDescent="0.2"/>
    <row r="17247" ht="12.75" customHeight="1" x14ac:dyDescent="0.2"/>
    <row r="17248" ht="12.75" customHeight="1" x14ac:dyDescent="0.2"/>
    <row r="17249" ht="12.75" customHeight="1" x14ac:dyDescent="0.2"/>
    <row r="17250" ht="12.75" customHeight="1" x14ac:dyDescent="0.2"/>
    <row r="17251" ht="12.75" customHeight="1" x14ac:dyDescent="0.2"/>
    <row r="17252" ht="12.75" customHeight="1" x14ac:dyDescent="0.2"/>
    <row r="17253" ht="12.75" customHeight="1" x14ac:dyDescent="0.2"/>
    <row r="17254" ht="12.75" customHeight="1" x14ac:dyDescent="0.2"/>
    <row r="17255" ht="12.75" customHeight="1" x14ac:dyDescent="0.2"/>
    <row r="17256" ht="12.75" customHeight="1" x14ac:dyDescent="0.2"/>
    <row r="17257" ht="12.75" customHeight="1" x14ac:dyDescent="0.2"/>
    <row r="17258" ht="12.75" customHeight="1" x14ac:dyDescent="0.2"/>
    <row r="17259" ht="12.75" customHeight="1" x14ac:dyDescent="0.2"/>
    <row r="17260" ht="12.75" customHeight="1" x14ac:dyDescent="0.2"/>
    <row r="17261" ht="12.75" customHeight="1" x14ac:dyDescent="0.2"/>
    <row r="17262" ht="12.75" customHeight="1" x14ac:dyDescent="0.2"/>
    <row r="17263" ht="12.75" customHeight="1" x14ac:dyDescent="0.2"/>
    <row r="17264" ht="12.75" customHeight="1" x14ac:dyDescent="0.2"/>
    <row r="17265" ht="12.75" customHeight="1" x14ac:dyDescent="0.2"/>
    <row r="17266" ht="12.75" customHeight="1" x14ac:dyDescent="0.2"/>
    <row r="17267" ht="12.75" customHeight="1" x14ac:dyDescent="0.2"/>
    <row r="17268" ht="12.75" customHeight="1" x14ac:dyDescent="0.2"/>
    <row r="17269" ht="12.75" customHeight="1" x14ac:dyDescent="0.2"/>
    <row r="17270" ht="12.75" customHeight="1" x14ac:dyDescent="0.2"/>
    <row r="17271" ht="12.75" customHeight="1" x14ac:dyDescent="0.2"/>
    <row r="17272" ht="12.75" customHeight="1" x14ac:dyDescent="0.2"/>
    <row r="17273" ht="12.75" customHeight="1" x14ac:dyDescent="0.2"/>
    <row r="17274" ht="12.75" customHeight="1" x14ac:dyDescent="0.2"/>
    <row r="17275" ht="12.75" customHeight="1" x14ac:dyDescent="0.2"/>
    <row r="17276" ht="12.75" customHeight="1" x14ac:dyDescent="0.2"/>
    <row r="17277" ht="12.75" customHeight="1" x14ac:dyDescent="0.2"/>
    <row r="17278" ht="12.75" customHeight="1" x14ac:dyDescent="0.2"/>
    <row r="17279" ht="12.75" customHeight="1" x14ac:dyDescent="0.2"/>
    <row r="17280" ht="12.75" customHeight="1" x14ac:dyDescent="0.2"/>
    <row r="17281" ht="12.75" customHeight="1" x14ac:dyDescent="0.2"/>
    <row r="17282" ht="12.75" customHeight="1" x14ac:dyDescent="0.2"/>
    <row r="17283" ht="12.75" customHeight="1" x14ac:dyDescent="0.2"/>
    <row r="17284" ht="12.75" customHeight="1" x14ac:dyDescent="0.2"/>
    <row r="17285" ht="12.75" customHeight="1" x14ac:dyDescent="0.2"/>
    <row r="17286" ht="12.75" customHeight="1" x14ac:dyDescent="0.2"/>
    <row r="17287" ht="12.75" customHeight="1" x14ac:dyDescent="0.2"/>
    <row r="17288" ht="12.75" customHeight="1" x14ac:dyDescent="0.2"/>
    <row r="17289" ht="12.75" customHeight="1" x14ac:dyDescent="0.2"/>
    <row r="17290" ht="12.75" customHeight="1" x14ac:dyDescent="0.2"/>
    <row r="17291" ht="12.75" customHeight="1" x14ac:dyDescent="0.2"/>
    <row r="17292" ht="12.75" customHeight="1" x14ac:dyDescent="0.2"/>
    <row r="17293" ht="12.75" customHeight="1" x14ac:dyDescent="0.2"/>
    <row r="17294" ht="12.75" customHeight="1" x14ac:dyDescent="0.2"/>
    <row r="17295" ht="12.75" customHeight="1" x14ac:dyDescent="0.2"/>
    <row r="17296" ht="12.75" customHeight="1" x14ac:dyDescent="0.2"/>
    <row r="17297" ht="12.75" customHeight="1" x14ac:dyDescent="0.2"/>
    <row r="17298" ht="12.75" customHeight="1" x14ac:dyDescent="0.2"/>
    <row r="17299" ht="12.75" customHeight="1" x14ac:dyDescent="0.2"/>
    <row r="17300" ht="12.75" customHeight="1" x14ac:dyDescent="0.2"/>
    <row r="17301" ht="12.75" customHeight="1" x14ac:dyDescent="0.2"/>
    <row r="17302" ht="12.75" customHeight="1" x14ac:dyDescent="0.2"/>
    <row r="17303" ht="12.75" customHeight="1" x14ac:dyDescent="0.2"/>
    <row r="17304" ht="12.75" customHeight="1" x14ac:dyDescent="0.2"/>
    <row r="17305" ht="12.75" customHeight="1" x14ac:dyDescent="0.2"/>
    <row r="17306" ht="12.75" customHeight="1" x14ac:dyDescent="0.2"/>
    <row r="17307" ht="12.75" customHeight="1" x14ac:dyDescent="0.2"/>
    <row r="17308" ht="12.75" customHeight="1" x14ac:dyDescent="0.2"/>
    <row r="17309" ht="12.75" customHeight="1" x14ac:dyDescent="0.2"/>
    <row r="17310" ht="12.75" customHeight="1" x14ac:dyDescent="0.2"/>
    <row r="17311" ht="12.75" customHeight="1" x14ac:dyDescent="0.2"/>
    <row r="17312" ht="12.75" customHeight="1" x14ac:dyDescent="0.2"/>
    <row r="17313" ht="12.75" customHeight="1" x14ac:dyDescent="0.2"/>
    <row r="17314" ht="12.75" customHeight="1" x14ac:dyDescent="0.2"/>
    <row r="17315" ht="12.75" customHeight="1" x14ac:dyDescent="0.2"/>
    <row r="17316" ht="12.75" customHeight="1" x14ac:dyDescent="0.2"/>
    <row r="17317" ht="12.75" customHeight="1" x14ac:dyDescent="0.2"/>
    <row r="17318" ht="12.75" customHeight="1" x14ac:dyDescent="0.2"/>
    <row r="17319" ht="12.75" customHeight="1" x14ac:dyDescent="0.2"/>
    <row r="17320" ht="12.75" customHeight="1" x14ac:dyDescent="0.2"/>
    <row r="17321" ht="12.75" customHeight="1" x14ac:dyDescent="0.2"/>
    <row r="17322" ht="12.75" customHeight="1" x14ac:dyDescent="0.2"/>
    <row r="17323" ht="12.75" customHeight="1" x14ac:dyDescent="0.2"/>
    <row r="17324" ht="12.75" customHeight="1" x14ac:dyDescent="0.2"/>
    <row r="17325" ht="12.75" customHeight="1" x14ac:dyDescent="0.2"/>
    <row r="17326" ht="12.75" customHeight="1" x14ac:dyDescent="0.2"/>
    <row r="17327" ht="12.75" customHeight="1" x14ac:dyDescent="0.2"/>
    <row r="17328" ht="12.75" customHeight="1" x14ac:dyDescent="0.2"/>
    <row r="17329" ht="12.75" customHeight="1" x14ac:dyDescent="0.2"/>
    <row r="17330" ht="12.75" customHeight="1" x14ac:dyDescent="0.2"/>
    <row r="17331" ht="12.75" customHeight="1" x14ac:dyDescent="0.2"/>
    <row r="17332" ht="12.75" customHeight="1" x14ac:dyDescent="0.2"/>
    <row r="17333" ht="12.75" customHeight="1" x14ac:dyDescent="0.2"/>
    <row r="17334" ht="12.75" customHeight="1" x14ac:dyDescent="0.2"/>
    <row r="17335" ht="12.75" customHeight="1" x14ac:dyDescent="0.2"/>
    <row r="17336" ht="12.75" customHeight="1" x14ac:dyDescent="0.2"/>
    <row r="17337" ht="12.75" customHeight="1" x14ac:dyDescent="0.2"/>
    <row r="17338" ht="12.75" customHeight="1" x14ac:dyDescent="0.2"/>
    <row r="17339" ht="12.75" customHeight="1" x14ac:dyDescent="0.2"/>
    <row r="17340" ht="12.75" customHeight="1" x14ac:dyDescent="0.2"/>
    <row r="17341" ht="12.75" customHeight="1" x14ac:dyDescent="0.2"/>
    <row r="17342" ht="12.75" customHeight="1" x14ac:dyDescent="0.2"/>
    <row r="17343" ht="12.75" customHeight="1" x14ac:dyDescent="0.2"/>
    <row r="17344" ht="12.75" customHeight="1" x14ac:dyDescent="0.2"/>
    <row r="17345" ht="12.75" customHeight="1" x14ac:dyDescent="0.2"/>
    <row r="17346" ht="12.75" customHeight="1" x14ac:dyDescent="0.2"/>
    <row r="17347" ht="12.75" customHeight="1" x14ac:dyDescent="0.2"/>
    <row r="17348" ht="12.75" customHeight="1" x14ac:dyDescent="0.2"/>
    <row r="17349" ht="12.75" customHeight="1" x14ac:dyDescent="0.2"/>
    <row r="17350" ht="12.75" customHeight="1" x14ac:dyDescent="0.2"/>
    <row r="17351" ht="12.75" customHeight="1" x14ac:dyDescent="0.2"/>
    <row r="17352" ht="12.75" customHeight="1" x14ac:dyDescent="0.2"/>
    <row r="17353" ht="12.75" customHeight="1" x14ac:dyDescent="0.2"/>
    <row r="17354" ht="12.75" customHeight="1" x14ac:dyDescent="0.2"/>
    <row r="17355" ht="12.75" customHeight="1" x14ac:dyDescent="0.2"/>
    <row r="17356" ht="12.75" customHeight="1" x14ac:dyDescent="0.2"/>
    <row r="17357" ht="12.75" customHeight="1" x14ac:dyDescent="0.2"/>
    <row r="17358" ht="12.75" customHeight="1" x14ac:dyDescent="0.2"/>
    <row r="17359" ht="12.75" customHeight="1" x14ac:dyDescent="0.2"/>
    <row r="17360" ht="12.75" customHeight="1" x14ac:dyDescent="0.2"/>
    <row r="17361" ht="12.75" customHeight="1" x14ac:dyDescent="0.2"/>
    <row r="17362" ht="12.75" customHeight="1" x14ac:dyDescent="0.2"/>
    <row r="17363" ht="12.75" customHeight="1" x14ac:dyDescent="0.2"/>
    <row r="17364" ht="12.75" customHeight="1" x14ac:dyDescent="0.2"/>
    <row r="17365" ht="12.75" customHeight="1" x14ac:dyDescent="0.2"/>
    <row r="17366" ht="12.75" customHeight="1" x14ac:dyDescent="0.2"/>
    <row r="17367" ht="12.75" customHeight="1" x14ac:dyDescent="0.2"/>
    <row r="17368" ht="12.75" customHeight="1" x14ac:dyDescent="0.2"/>
    <row r="17369" ht="12.75" customHeight="1" x14ac:dyDescent="0.2"/>
    <row r="17370" ht="12.75" customHeight="1" x14ac:dyDescent="0.2"/>
    <row r="17371" ht="12.75" customHeight="1" x14ac:dyDescent="0.2"/>
    <row r="17372" ht="12.75" customHeight="1" x14ac:dyDescent="0.2"/>
    <row r="17373" ht="12.75" customHeight="1" x14ac:dyDescent="0.2"/>
    <row r="17374" ht="12.75" customHeight="1" x14ac:dyDescent="0.2"/>
    <row r="17375" ht="12.75" customHeight="1" x14ac:dyDescent="0.2"/>
    <row r="17376" ht="12.75" customHeight="1" x14ac:dyDescent="0.2"/>
    <row r="17377" ht="12.75" customHeight="1" x14ac:dyDescent="0.2"/>
    <row r="17378" ht="12.75" customHeight="1" x14ac:dyDescent="0.2"/>
    <row r="17379" ht="12.75" customHeight="1" x14ac:dyDescent="0.2"/>
    <row r="17380" ht="12.75" customHeight="1" x14ac:dyDescent="0.2"/>
    <row r="17381" ht="12.75" customHeight="1" x14ac:dyDescent="0.2"/>
    <row r="17382" ht="12.75" customHeight="1" x14ac:dyDescent="0.2"/>
    <row r="17383" ht="12.75" customHeight="1" x14ac:dyDescent="0.2"/>
    <row r="17384" ht="12.75" customHeight="1" x14ac:dyDescent="0.2"/>
    <row r="17385" ht="12.75" customHeight="1" x14ac:dyDescent="0.2"/>
    <row r="17386" ht="12.75" customHeight="1" x14ac:dyDescent="0.2"/>
    <row r="17387" ht="12.75" customHeight="1" x14ac:dyDescent="0.2"/>
    <row r="17388" ht="12.75" customHeight="1" x14ac:dyDescent="0.2"/>
    <row r="17389" ht="12.75" customHeight="1" x14ac:dyDescent="0.2"/>
    <row r="17390" ht="12.75" customHeight="1" x14ac:dyDescent="0.2"/>
    <row r="17391" ht="12.75" customHeight="1" x14ac:dyDescent="0.2"/>
    <row r="17392" ht="12.75" customHeight="1" x14ac:dyDescent="0.2"/>
    <row r="17393" ht="12.75" customHeight="1" x14ac:dyDescent="0.2"/>
    <row r="17394" ht="12.75" customHeight="1" x14ac:dyDescent="0.2"/>
    <row r="17395" ht="12.75" customHeight="1" x14ac:dyDescent="0.2"/>
    <row r="17396" ht="12.75" customHeight="1" x14ac:dyDescent="0.2"/>
    <row r="17397" ht="12.75" customHeight="1" x14ac:dyDescent="0.2"/>
    <row r="17398" ht="12.75" customHeight="1" x14ac:dyDescent="0.2"/>
    <row r="17399" ht="12.75" customHeight="1" x14ac:dyDescent="0.2"/>
    <row r="17400" ht="12.75" customHeight="1" x14ac:dyDescent="0.2"/>
    <row r="17401" ht="12.75" customHeight="1" x14ac:dyDescent="0.2"/>
    <row r="17402" ht="12.75" customHeight="1" x14ac:dyDescent="0.2"/>
    <row r="17403" ht="12.75" customHeight="1" x14ac:dyDescent="0.2"/>
    <row r="17404" ht="12.75" customHeight="1" x14ac:dyDescent="0.2"/>
    <row r="17405" ht="12.75" customHeight="1" x14ac:dyDescent="0.2"/>
    <row r="17406" ht="12.75" customHeight="1" x14ac:dyDescent="0.2"/>
    <row r="17407" ht="12.75" customHeight="1" x14ac:dyDescent="0.2"/>
    <row r="17408" ht="12.75" customHeight="1" x14ac:dyDescent="0.2"/>
    <row r="17409" ht="12.75" customHeight="1" x14ac:dyDescent="0.2"/>
    <row r="17410" ht="12.75" customHeight="1" x14ac:dyDescent="0.2"/>
    <row r="17411" ht="12.75" customHeight="1" x14ac:dyDescent="0.2"/>
    <row r="17412" ht="12.75" customHeight="1" x14ac:dyDescent="0.2"/>
    <row r="17413" ht="12.75" customHeight="1" x14ac:dyDescent="0.2"/>
    <row r="17414" ht="12.75" customHeight="1" x14ac:dyDescent="0.2"/>
    <row r="17415" ht="12.75" customHeight="1" x14ac:dyDescent="0.2"/>
    <row r="17416" ht="12.75" customHeight="1" x14ac:dyDescent="0.2"/>
    <row r="17417" ht="12.75" customHeight="1" x14ac:dyDescent="0.2"/>
    <row r="17418" ht="12.75" customHeight="1" x14ac:dyDescent="0.2"/>
    <row r="17419" ht="12.75" customHeight="1" x14ac:dyDescent="0.2"/>
    <row r="17420" ht="12.75" customHeight="1" x14ac:dyDescent="0.2"/>
    <row r="17421" ht="12.75" customHeight="1" x14ac:dyDescent="0.2"/>
    <row r="17422" ht="12.75" customHeight="1" x14ac:dyDescent="0.2"/>
    <row r="17423" ht="12.75" customHeight="1" x14ac:dyDescent="0.2"/>
    <row r="17424" ht="12.75" customHeight="1" x14ac:dyDescent="0.2"/>
    <row r="17425" ht="12.75" customHeight="1" x14ac:dyDescent="0.2"/>
    <row r="17426" ht="12.75" customHeight="1" x14ac:dyDescent="0.2"/>
    <row r="17427" ht="12.75" customHeight="1" x14ac:dyDescent="0.2"/>
    <row r="17428" ht="12.75" customHeight="1" x14ac:dyDescent="0.2"/>
    <row r="17429" ht="12.75" customHeight="1" x14ac:dyDescent="0.2"/>
    <row r="17430" ht="12.75" customHeight="1" x14ac:dyDescent="0.2"/>
    <row r="17431" ht="12.75" customHeight="1" x14ac:dyDescent="0.2"/>
    <row r="17432" ht="12.75" customHeight="1" x14ac:dyDescent="0.2"/>
    <row r="17433" ht="12.75" customHeight="1" x14ac:dyDescent="0.2"/>
    <row r="17434" ht="12.75" customHeight="1" x14ac:dyDescent="0.2"/>
    <row r="17435" ht="12.75" customHeight="1" x14ac:dyDescent="0.2"/>
    <row r="17436" ht="12.75" customHeight="1" x14ac:dyDescent="0.2"/>
    <row r="17437" ht="12.75" customHeight="1" x14ac:dyDescent="0.2"/>
    <row r="17438" ht="12.75" customHeight="1" x14ac:dyDescent="0.2"/>
    <row r="17439" ht="12.75" customHeight="1" x14ac:dyDescent="0.2"/>
    <row r="17440" ht="12.75" customHeight="1" x14ac:dyDescent="0.2"/>
    <row r="17441" ht="12.75" customHeight="1" x14ac:dyDescent="0.2"/>
    <row r="17442" ht="12.75" customHeight="1" x14ac:dyDescent="0.2"/>
    <row r="17443" ht="12.75" customHeight="1" x14ac:dyDescent="0.2"/>
    <row r="17444" ht="12.75" customHeight="1" x14ac:dyDescent="0.2"/>
    <row r="17445" ht="12.75" customHeight="1" x14ac:dyDescent="0.2"/>
    <row r="17446" ht="12.75" customHeight="1" x14ac:dyDescent="0.2"/>
    <row r="17447" ht="12.75" customHeight="1" x14ac:dyDescent="0.2"/>
    <row r="17448" ht="12.75" customHeight="1" x14ac:dyDescent="0.2"/>
    <row r="17449" ht="12.75" customHeight="1" x14ac:dyDescent="0.2"/>
    <row r="17450" ht="12.75" customHeight="1" x14ac:dyDescent="0.2"/>
    <row r="17451" ht="12.75" customHeight="1" x14ac:dyDescent="0.2"/>
    <row r="17452" ht="12.75" customHeight="1" x14ac:dyDescent="0.2"/>
    <row r="17453" ht="12.75" customHeight="1" x14ac:dyDescent="0.2"/>
    <row r="17454" ht="12.75" customHeight="1" x14ac:dyDescent="0.2"/>
    <row r="17455" ht="12.75" customHeight="1" x14ac:dyDescent="0.2"/>
    <row r="17456" ht="12.75" customHeight="1" x14ac:dyDescent="0.2"/>
    <row r="17457" ht="12.75" customHeight="1" x14ac:dyDescent="0.2"/>
    <row r="17458" ht="12.75" customHeight="1" x14ac:dyDescent="0.2"/>
    <row r="17459" ht="12.75" customHeight="1" x14ac:dyDescent="0.2"/>
    <row r="17460" ht="12.75" customHeight="1" x14ac:dyDescent="0.2"/>
    <row r="17461" ht="12.75" customHeight="1" x14ac:dyDescent="0.2"/>
    <row r="17462" ht="12.75" customHeight="1" x14ac:dyDescent="0.2"/>
    <row r="17463" ht="12.75" customHeight="1" x14ac:dyDescent="0.2"/>
    <row r="17464" ht="12.75" customHeight="1" x14ac:dyDescent="0.2"/>
    <row r="17465" ht="12.75" customHeight="1" x14ac:dyDescent="0.2"/>
    <row r="17466" ht="12.75" customHeight="1" x14ac:dyDescent="0.2"/>
    <row r="17467" ht="12.75" customHeight="1" x14ac:dyDescent="0.2"/>
    <row r="17468" ht="12.75" customHeight="1" x14ac:dyDescent="0.2"/>
    <row r="17469" ht="12.75" customHeight="1" x14ac:dyDescent="0.2"/>
    <row r="17470" ht="12.75" customHeight="1" x14ac:dyDescent="0.2"/>
    <row r="17471" ht="12.75" customHeight="1" x14ac:dyDescent="0.2"/>
    <row r="17472" ht="12.75" customHeight="1" x14ac:dyDescent="0.2"/>
    <row r="17473" ht="12.75" customHeight="1" x14ac:dyDescent="0.2"/>
    <row r="17474" ht="12.75" customHeight="1" x14ac:dyDescent="0.2"/>
    <row r="17475" ht="12.75" customHeight="1" x14ac:dyDescent="0.2"/>
    <row r="17476" ht="12.75" customHeight="1" x14ac:dyDescent="0.2"/>
    <row r="17477" ht="12.75" customHeight="1" x14ac:dyDescent="0.2"/>
    <row r="17478" ht="12.75" customHeight="1" x14ac:dyDescent="0.2"/>
    <row r="17479" ht="12.75" customHeight="1" x14ac:dyDescent="0.2"/>
    <row r="17480" ht="12.75" customHeight="1" x14ac:dyDescent="0.2"/>
    <row r="17481" ht="12.75" customHeight="1" x14ac:dyDescent="0.2"/>
    <row r="17482" ht="12.75" customHeight="1" x14ac:dyDescent="0.2"/>
    <row r="17483" ht="12.75" customHeight="1" x14ac:dyDescent="0.2"/>
    <row r="17484" ht="12.75" customHeight="1" x14ac:dyDescent="0.2"/>
    <row r="17485" ht="12.75" customHeight="1" x14ac:dyDescent="0.2"/>
    <row r="17486" ht="12.75" customHeight="1" x14ac:dyDescent="0.2"/>
    <row r="17487" ht="12.75" customHeight="1" x14ac:dyDescent="0.2"/>
    <row r="17488" ht="12.75" customHeight="1" x14ac:dyDescent="0.2"/>
    <row r="17489" ht="12.75" customHeight="1" x14ac:dyDescent="0.2"/>
    <row r="17490" ht="12.75" customHeight="1" x14ac:dyDescent="0.2"/>
    <row r="17491" ht="12.75" customHeight="1" x14ac:dyDescent="0.2"/>
    <row r="17492" ht="12.75" customHeight="1" x14ac:dyDescent="0.2"/>
    <row r="17493" ht="12.75" customHeight="1" x14ac:dyDescent="0.2"/>
    <row r="17494" ht="12.75" customHeight="1" x14ac:dyDescent="0.2"/>
    <row r="17495" ht="12.75" customHeight="1" x14ac:dyDescent="0.2"/>
    <row r="17496" ht="12.75" customHeight="1" x14ac:dyDescent="0.2"/>
    <row r="17497" ht="12.75" customHeight="1" x14ac:dyDescent="0.2"/>
    <row r="17498" ht="12.75" customHeight="1" x14ac:dyDescent="0.2"/>
    <row r="17499" ht="12.75" customHeight="1" x14ac:dyDescent="0.2"/>
    <row r="17500" ht="12.75" customHeight="1" x14ac:dyDescent="0.2"/>
    <row r="17501" ht="12.75" customHeight="1" x14ac:dyDescent="0.2"/>
    <row r="17502" ht="12.75" customHeight="1" x14ac:dyDescent="0.2"/>
    <row r="17503" ht="12.75" customHeight="1" x14ac:dyDescent="0.2"/>
    <row r="17504" ht="12.75" customHeight="1" x14ac:dyDescent="0.2"/>
    <row r="17505" ht="12.75" customHeight="1" x14ac:dyDescent="0.2"/>
    <row r="17506" ht="12.75" customHeight="1" x14ac:dyDescent="0.2"/>
    <row r="17507" ht="12.75" customHeight="1" x14ac:dyDescent="0.2"/>
    <row r="17508" ht="12.75" customHeight="1" x14ac:dyDescent="0.2"/>
    <row r="17509" ht="12.75" customHeight="1" x14ac:dyDescent="0.2"/>
    <row r="17510" ht="12.75" customHeight="1" x14ac:dyDescent="0.2"/>
    <row r="17511" ht="12.75" customHeight="1" x14ac:dyDescent="0.2"/>
    <row r="17512" ht="12.75" customHeight="1" x14ac:dyDescent="0.2"/>
    <row r="17513" ht="12.75" customHeight="1" x14ac:dyDescent="0.2"/>
    <row r="17514" ht="12.75" customHeight="1" x14ac:dyDescent="0.2"/>
    <row r="17515" ht="12.75" customHeight="1" x14ac:dyDescent="0.2"/>
    <row r="17516" ht="12.75" customHeight="1" x14ac:dyDescent="0.2"/>
    <row r="17517" ht="12.75" customHeight="1" x14ac:dyDescent="0.2"/>
    <row r="17518" ht="12.75" customHeight="1" x14ac:dyDescent="0.2"/>
    <row r="17519" ht="12.75" customHeight="1" x14ac:dyDescent="0.2"/>
    <row r="17520" ht="12.75" customHeight="1" x14ac:dyDescent="0.2"/>
    <row r="17521" ht="12.75" customHeight="1" x14ac:dyDescent="0.2"/>
    <row r="17522" ht="12.75" customHeight="1" x14ac:dyDescent="0.2"/>
    <row r="17523" ht="12.75" customHeight="1" x14ac:dyDescent="0.2"/>
    <row r="17524" ht="12.75" customHeight="1" x14ac:dyDescent="0.2"/>
    <row r="17525" ht="12.75" customHeight="1" x14ac:dyDescent="0.2"/>
    <row r="17526" ht="12.75" customHeight="1" x14ac:dyDescent="0.2"/>
    <row r="17527" ht="12.75" customHeight="1" x14ac:dyDescent="0.2"/>
    <row r="17528" ht="12.75" customHeight="1" x14ac:dyDescent="0.2"/>
    <row r="17529" ht="12.75" customHeight="1" x14ac:dyDescent="0.2"/>
    <row r="17530" ht="12.75" customHeight="1" x14ac:dyDescent="0.2"/>
    <row r="17531" ht="12.75" customHeight="1" x14ac:dyDescent="0.2"/>
    <row r="17532" ht="12.75" customHeight="1" x14ac:dyDescent="0.2"/>
    <row r="17533" ht="12.75" customHeight="1" x14ac:dyDescent="0.2"/>
    <row r="17534" ht="12.75" customHeight="1" x14ac:dyDescent="0.2"/>
    <row r="17535" ht="12.75" customHeight="1" x14ac:dyDescent="0.2"/>
    <row r="17536" ht="12.75" customHeight="1" x14ac:dyDescent="0.2"/>
    <row r="17537" ht="12.75" customHeight="1" x14ac:dyDescent="0.2"/>
    <row r="17538" ht="12.75" customHeight="1" x14ac:dyDescent="0.2"/>
    <row r="17539" ht="12.75" customHeight="1" x14ac:dyDescent="0.2"/>
    <row r="17540" ht="12.75" customHeight="1" x14ac:dyDescent="0.2"/>
    <row r="17541" ht="12.75" customHeight="1" x14ac:dyDescent="0.2"/>
    <row r="17542" ht="12.75" customHeight="1" x14ac:dyDescent="0.2"/>
    <row r="17543" ht="12.75" customHeight="1" x14ac:dyDescent="0.2"/>
    <row r="17544" ht="12.75" customHeight="1" x14ac:dyDescent="0.2"/>
    <row r="17545" ht="12.75" customHeight="1" x14ac:dyDescent="0.2"/>
    <row r="17546" ht="12.75" customHeight="1" x14ac:dyDescent="0.2"/>
    <row r="17547" ht="12.75" customHeight="1" x14ac:dyDescent="0.2"/>
    <row r="17548" ht="12.75" customHeight="1" x14ac:dyDescent="0.2"/>
    <row r="17549" ht="12.75" customHeight="1" x14ac:dyDescent="0.2"/>
    <row r="17550" ht="12.75" customHeight="1" x14ac:dyDescent="0.2"/>
    <row r="17551" ht="12.75" customHeight="1" x14ac:dyDescent="0.2"/>
    <row r="17552" ht="12.75" customHeight="1" x14ac:dyDescent="0.2"/>
    <row r="17553" ht="12.75" customHeight="1" x14ac:dyDescent="0.2"/>
    <row r="17554" ht="12.75" customHeight="1" x14ac:dyDescent="0.2"/>
    <row r="17555" ht="12.75" customHeight="1" x14ac:dyDescent="0.2"/>
    <row r="17556" ht="12.75" customHeight="1" x14ac:dyDescent="0.2"/>
    <row r="17557" ht="12.75" customHeight="1" x14ac:dyDescent="0.2"/>
    <row r="17558" ht="12.75" customHeight="1" x14ac:dyDescent="0.2"/>
    <row r="17559" ht="12.75" customHeight="1" x14ac:dyDescent="0.2"/>
    <row r="17560" ht="12.75" customHeight="1" x14ac:dyDescent="0.2"/>
    <row r="17561" ht="12.75" customHeight="1" x14ac:dyDescent="0.2"/>
    <row r="17562" ht="12.75" customHeight="1" x14ac:dyDescent="0.2"/>
    <row r="17563" ht="12.75" customHeight="1" x14ac:dyDescent="0.2"/>
    <row r="17564" ht="12.75" customHeight="1" x14ac:dyDescent="0.2"/>
    <row r="17565" ht="12.75" customHeight="1" x14ac:dyDescent="0.2"/>
    <row r="17566" ht="12.75" customHeight="1" x14ac:dyDescent="0.2"/>
    <row r="17567" ht="12.75" customHeight="1" x14ac:dyDescent="0.2"/>
    <row r="17568" ht="12.75" customHeight="1" x14ac:dyDescent="0.2"/>
    <row r="17569" ht="12.75" customHeight="1" x14ac:dyDescent="0.2"/>
    <row r="17570" ht="12.75" customHeight="1" x14ac:dyDescent="0.2"/>
    <row r="17571" ht="12.75" customHeight="1" x14ac:dyDescent="0.2"/>
    <row r="17572" ht="12.75" customHeight="1" x14ac:dyDescent="0.2"/>
    <row r="17573" ht="12.75" customHeight="1" x14ac:dyDescent="0.2"/>
    <row r="17574" ht="12.75" customHeight="1" x14ac:dyDescent="0.2"/>
    <row r="17575" ht="12.75" customHeight="1" x14ac:dyDescent="0.2"/>
    <row r="17576" ht="12.75" customHeight="1" x14ac:dyDescent="0.2"/>
    <row r="17577" ht="12.75" customHeight="1" x14ac:dyDescent="0.2"/>
    <row r="17578" ht="12.75" customHeight="1" x14ac:dyDescent="0.2"/>
    <row r="17579" ht="12.75" customHeight="1" x14ac:dyDescent="0.2"/>
    <row r="17580" ht="12.75" customHeight="1" x14ac:dyDescent="0.2"/>
    <row r="17581" ht="12.75" customHeight="1" x14ac:dyDescent="0.2"/>
    <row r="17582" ht="12.75" customHeight="1" x14ac:dyDescent="0.2"/>
    <row r="17583" ht="12.75" customHeight="1" x14ac:dyDescent="0.2"/>
    <row r="17584" ht="12.75" customHeight="1" x14ac:dyDescent="0.2"/>
    <row r="17585" ht="12.75" customHeight="1" x14ac:dyDescent="0.2"/>
    <row r="17586" ht="12.75" customHeight="1" x14ac:dyDescent="0.2"/>
    <row r="17587" ht="12.75" customHeight="1" x14ac:dyDescent="0.2"/>
    <row r="17588" ht="12.75" customHeight="1" x14ac:dyDescent="0.2"/>
    <row r="17589" ht="12.75" customHeight="1" x14ac:dyDescent="0.2"/>
    <row r="17590" ht="12.75" customHeight="1" x14ac:dyDescent="0.2"/>
    <row r="17591" ht="12.75" customHeight="1" x14ac:dyDescent="0.2"/>
    <row r="17592" ht="12.75" customHeight="1" x14ac:dyDescent="0.2"/>
    <row r="17593" ht="12.75" customHeight="1" x14ac:dyDescent="0.2"/>
    <row r="17594" ht="12.75" customHeight="1" x14ac:dyDescent="0.2"/>
    <row r="17595" ht="12.75" customHeight="1" x14ac:dyDescent="0.2"/>
    <row r="17596" ht="12.75" customHeight="1" x14ac:dyDescent="0.2"/>
    <row r="17597" ht="12.75" customHeight="1" x14ac:dyDescent="0.2"/>
    <row r="17598" ht="12.75" customHeight="1" x14ac:dyDescent="0.2"/>
    <row r="17599" ht="12.75" customHeight="1" x14ac:dyDescent="0.2"/>
    <row r="17600" ht="12.75" customHeight="1" x14ac:dyDescent="0.2"/>
    <row r="17601" ht="12.75" customHeight="1" x14ac:dyDescent="0.2"/>
    <row r="17602" ht="12.75" customHeight="1" x14ac:dyDescent="0.2"/>
    <row r="17603" ht="12.75" customHeight="1" x14ac:dyDescent="0.2"/>
    <row r="17604" ht="12.75" customHeight="1" x14ac:dyDescent="0.2"/>
    <row r="17605" ht="12.75" customHeight="1" x14ac:dyDescent="0.2"/>
    <row r="17606" ht="12.75" customHeight="1" x14ac:dyDescent="0.2"/>
    <row r="17607" ht="12.75" customHeight="1" x14ac:dyDescent="0.2"/>
    <row r="17608" ht="12.75" customHeight="1" x14ac:dyDescent="0.2"/>
    <row r="17609" ht="12.75" customHeight="1" x14ac:dyDescent="0.2"/>
    <row r="17610" ht="12.75" customHeight="1" x14ac:dyDescent="0.2"/>
    <row r="17611" ht="12.75" customHeight="1" x14ac:dyDescent="0.2"/>
    <row r="17612" ht="12.75" customHeight="1" x14ac:dyDescent="0.2"/>
    <row r="17613" ht="12.75" customHeight="1" x14ac:dyDescent="0.2"/>
    <row r="17614" ht="12.75" customHeight="1" x14ac:dyDescent="0.2"/>
    <row r="17615" ht="12.75" customHeight="1" x14ac:dyDescent="0.2"/>
    <row r="17616" ht="12.75" customHeight="1" x14ac:dyDescent="0.2"/>
    <row r="17617" ht="12.75" customHeight="1" x14ac:dyDescent="0.2"/>
    <row r="17618" ht="12.75" customHeight="1" x14ac:dyDescent="0.2"/>
    <row r="17619" ht="12.75" customHeight="1" x14ac:dyDescent="0.2"/>
    <row r="17620" ht="12.75" customHeight="1" x14ac:dyDescent="0.2"/>
    <row r="17621" ht="12.75" customHeight="1" x14ac:dyDescent="0.2"/>
    <row r="17622" ht="12.75" customHeight="1" x14ac:dyDescent="0.2"/>
    <row r="17623" ht="12.75" customHeight="1" x14ac:dyDescent="0.2"/>
    <row r="17624" ht="12.75" customHeight="1" x14ac:dyDescent="0.2"/>
    <row r="17625" ht="12.75" customHeight="1" x14ac:dyDescent="0.2"/>
    <row r="17626" ht="12.75" customHeight="1" x14ac:dyDescent="0.2"/>
    <row r="17627" ht="12.75" customHeight="1" x14ac:dyDescent="0.2"/>
    <row r="17628" ht="12.75" customHeight="1" x14ac:dyDescent="0.2"/>
    <row r="17629" ht="12.75" customHeight="1" x14ac:dyDescent="0.2"/>
    <row r="17630" ht="12.75" customHeight="1" x14ac:dyDescent="0.2"/>
    <row r="17631" ht="12.75" customHeight="1" x14ac:dyDescent="0.2"/>
    <row r="17632" ht="12.75" customHeight="1" x14ac:dyDescent="0.2"/>
    <row r="17633" ht="12.75" customHeight="1" x14ac:dyDescent="0.2"/>
    <row r="17634" ht="12.75" customHeight="1" x14ac:dyDescent="0.2"/>
    <row r="17635" ht="12.75" customHeight="1" x14ac:dyDescent="0.2"/>
    <row r="17636" ht="12.75" customHeight="1" x14ac:dyDescent="0.2"/>
    <row r="17637" ht="12.75" customHeight="1" x14ac:dyDescent="0.2"/>
    <row r="17638" ht="12.75" customHeight="1" x14ac:dyDescent="0.2"/>
    <row r="17639" ht="12.75" customHeight="1" x14ac:dyDescent="0.2"/>
    <row r="17640" ht="12.75" customHeight="1" x14ac:dyDescent="0.2"/>
    <row r="17641" ht="12.75" customHeight="1" x14ac:dyDescent="0.2"/>
    <row r="17642" ht="12.75" customHeight="1" x14ac:dyDescent="0.2"/>
    <row r="17643" ht="12.75" customHeight="1" x14ac:dyDescent="0.2"/>
    <row r="17644" ht="12.75" customHeight="1" x14ac:dyDescent="0.2"/>
    <row r="17645" ht="12.75" customHeight="1" x14ac:dyDescent="0.2"/>
    <row r="17646" ht="12.75" customHeight="1" x14ac:dyDescent="0.2"/>
    <row r="17647" ht="12.75" customHeight="1" x14ac:dyDescent="0.2"/>
    <row r="17648" ht="12.75" customHeight="1" x14ac:dyDescent="0.2"/>
    <row r="17649" ht="12.75" customHeight="1" x14ac:dyDescent="0.2"/>
    <row r="17650" ht="12.75" customHeight="1" x14ac:dyDescent="0.2"/>
    <row r="17651" ht="12.75" customHeight="1" x14ac:dyDescent="0.2"/>
    <row r="17652" ht="12.75" customHeight="1" x14ac:dyDescent="0.2"/>
    <row r="17653" ht="12.75" customHeight="1" x14ac:dyDescent="0.2"/>
    <row r="17654" ht="12.75" customHeight="1" x14ac:dyDescent="0.2"/>
    <row r="17655" ht="12.75" customHeight="1" x14ac:dyDescent="0.2"/>
    <row r="17656" ht="12.75" customHeight="1" x14ac:dyDescent="0.2"/>
    <row r="17657" ht="12.75" customHeight="1" x14ac:dyDescent="0.2"/>
    <row r="17658" ht="12.75" customHeight="1" x14ac:dyDescent="0.2"/>
    <row r="17659" ht="12.75" customHeight="1" x14ac:dyDescent="0.2"/>
    <row r="17660" ht="12.75" customHeight="1" x14ac:dyDescent="0.2"/>
    <row r="17661" ht="12.75" customHeight="1" x14ac:dyDescent="0.2"/>
    <row r="17662" ht="12.75" customHeight="1" x14ac:dyDescent="0.2"/>
    <row r="17663" ht="12.75" customHeight="1" x14ac:dyDescent="0.2"/>
    <row r="17664" ht="12.75" customHeight="1" x14ac:dyDescent="0.2"/>
    <row r="17665" ht="12.75" customHeight="1" x14ac:dyDescent="0.2"/>
    <row r="17666" ht="12.75" customHeight="1" x14ac:dyDescent="0.2"/>
    <row r="17667" ht="12.75" customHeight="1" x14ac:dyDescent="0.2"/>
    <row r="17668" ht="12.75" customHeight="1" x14ac:dyDescent="0.2"/>
    <row r="17669" ht="12.75" customHeight="1" x14ac:dyDescent="0.2"/>
    <row r="17670" ht="12.75" customHeight="1" x14ac:dyDescent="0.2"/>
    <row r="17671" ht="12.75" customHeight="1" x14ac:dyDescent="0.2"/>
    <row r="17672" ht="12.75" customHeight="1" x14ac:dyDescent="0.2"/>
    <row r="17673" ht="12.75" customHeight="1" x14ac:dyDescent="0.2"/>
    <row r="17674" ht="12.75" customHeight="1" x14ac:dyDescent="0.2"/>
    <row r="17675" ht="12.75" customHeight="1" x14ac:dyDescent="0.2"/>
    <row r="17676" ht="12.75" customHeight="1" x14ac:dyDescent="0.2"/>
    <row r="17677" ht="12.75" customHeight="1" x14ac:dyDescent="0.2"/>
    <row r="17678" ht="12.75" customHeight="1" x14ac:dyDescent="0.2"/>
    <row r="17679" ht="12.75" customHeight="1" x14ac:dyDescent="0.2"/>
    <row r="17680" ht="12.75" customHeight="1" x14ac:dyDescent="0.2"/>
    <row r="17681" ht="12.75" customHeight="1" x14ac:dyDescent="0.2"/>
    <row r="17682" ht="12.75" customHeight="1" x14ac:dyDescent="0.2"/>
    <row r="17683" ht="12.75" customHeight="1" x14ac:dyDescent="0.2"/>
    <row r="17684" ht="12.75" customHeight="1" x14ac:dyDescent="0.2"/>
    <row r="17685" ht="12.75" customHeight="1" x14ac:dyDescent="0.2"/>
    <row r="17686" ht="12.75" customHeight="1" x14ac:dyDescent="0.2"/>
    <row r="17687" ht="12.75" customHeight="1" x14ac:dyDescent="0.2"/>
    <row r="17688" ht="12.75" customHeight="1" x14ac:dyDescent="0.2"/>
    <row r="17689" ht="12.75" customHeight="1" x14ac:dyDescent="0.2"/>
    <row r="17690" ht="12.75" customHeight="1" x14ac:dyDescent="0.2"/>
    <row r="17691" ht="12.75" customHeight="1" x14ac:dyDescent="0.2"/>
    <row r="17692" ht="12.75" customHeight="1" x14ac:dyDescent="0.2"/>
    <row r="17693" ht="12.75" customHeight="1" x14ac:dyDescent="0.2"/>
    <row r="17694" ht="12.75" customHeight="1" x14ac:dyDescent="0.2"/>
    <row r="17695" ht="12.75" customHeight="1" x14ac:dyDescent="0.2"/>
    <row r="17696" ht="12.75" customHeight="1" x14ac:dyDescent="0.2"/>
    <row r="17697" ht="12.75" customHeight="1" x14ac:dyDescent="0.2"/>
    <row r="17698" ht="12.75" customHeight="1" x14ac:dyDescent="0.2"/>
    <row r="17699" ht="12.75" customHeight="1" x14ac:dyDescent="0.2"/>
    <row r="17700" ht="12.75" customHeight="1" x14ac:dyDescent="0.2"/>
    <row r="17701" ht="12.75" customHeight="1" x14ac:dyDescent="0.2"/>
    <row r="17702" ht="12.75" customHeight="1" x14ac:dyDescent="0.2"/>
    <row r="17703" ht="12.75" customHeight="1" x14ac:dyDescent="0.2"/>
    <row r="17704" ht="12.75" customHeight="1" x14ac:dyDescent="0.2"/>
    <row r="17705" ht="12.75" customHeight="1" x14ac:dyDescent="0.2"/>
    <row r="17706" ht="12.75" customHeight="1" x14ac:dyDescent="0.2"/>
    <row r="17707" ht="12.75" customHeight="1" x14ac:dyDescent="0.2"/>
    <row r="17708" ht="12.75" customHeight="1" x14ac:dyDescent="0.2"/>
    <row r="17709" ht="12.75" customHeight="1" x14ac:dyDescent="0.2"/>
    <row r="17710" ht="12.75" customHeight="1" x14ac:dyDescent="0.2"/>
    <row r="17711" ht="12.75" customHeight="1" x14ac:dyDescent="0.2"/>
    <row r="17712" ht="12.75" customHeight="1" x14ac:dyDescent="0.2"/>
    <row r="17713" ht="12.75" customHeight="1" x14ac:dyDescent="0.2"/>
    <row r="17714" ht="12.75" customHeight="1" x14ac:dyDescent="0.2"/>
    <row r="17715" ht="12.75" customHeight="1" x14ac:dyDescent="0.2"/>
    <row r="17716" ht="12.75" customHeight="1" x14ac:dyDescent="0.2"/>
    <row r="17717" ht="12.75" customHeight="1" x14ac:dyDescent="0.2"/>
    <row r="17718" ht="12.75" customHeight="1" x14ac:dyDescent="0.2"/>
    <row r="17719" ht="12.75" customHeight="1" x14ac:dyDescent="0.2"/>
    <row r="17720" ht="12.75" customHeight="1" x14ac:dyDescent="0.2"/>
    <row r="17721" ht="12.75" customHeight="1" x14ac:dyDescent="0.2"/>
    <row r="17722" ht="12.75" customHeight="1" x14ac:dyDescent="0.2"/>
    <row r="17723" ht="12.75" customHeight="1" x14ac:dyDescent="0.2"/>
    <row r="17724" ht="12.75" customHeight="1" x14ac:dyDescent="0.2"/>
    <row r="17725" ht="12.75" customHeight="1" x14ac:dyDescent="0.2"/>
    <row r="17726" ht="12.75" customHeight="1" x14ac:dyDescent="0.2"/>
    <row r="17727" ht="12.75" customHeight="1" x14ac:dyDescent="0.2"/>
    <row r="17728" ht="12.75" customHeight="1" x14ac:dyDescent="0.2"/>
    <row r="17729" ht="12.75" customHeight="1" x14ac:dyDescent="0.2"/>
    <row r="17730" ht="12.75" customHeight="1" x14ac:dyDescent="0.2"/>
    <row r="17731" ht="12.75" customHeight="1" x14ac:dyDescent="0.2"/>
    <row r="17732" ht="12.75" customHeight="1" x14ac:dyDescent="0.2"/>
    <row r="17733" ht="12.75" customHeight="1" x14ac:dyDescent="0.2"/>
    <row r="17734" ht="12.75" customHeight="1" x14ac:dyDescent="0.2"/>
    <row r="17735" ht="12.75" customHeight="1" x14ac:dyDescent="0.2"/>
    <row r="17736" ht="12.75" customHeight="1" x14ac:dyDescent="0.2"/>
    <row r="17737" ht="12.75" customHeight="1" x14ac:dyDescent="0.2"/>
    <row r="17738" ht="12.75" customHeight="1" x14ac:dyDescent="0.2"/>
    <row r="17739" ht="12.75" customHeight="1" x14ac:dyDescent="0.2"/>
    <row r="17740" ht="12.75" customHeight="1" x14ac:dyDescent="0.2"/>
    <row r="17741" ht="12.75" customHeight="1" x14ac:dyDescent="0.2"/>
    <row r="17742" ht="12.75" customHeight="1" x14ac:dyDescent="0.2"/>
    <row r="17743" ht="12.75" customHeight="1" x14ac:dyDescent="0.2"/>
    <row r="17744" ht="12.75" customHeight="1" x14ac:dyDescent="0.2"/>
    <row r="17745" ht="12.75" customHeight="1" x14ac:dyDescent="0.2"/>
    <row r="17746" ht="12.75" customHeight="1" x14ac:dyDescent="0.2"/>
    <row r="17747" ht="12.75" customHeight="1" x14ac:dyDescent="0.2"/>
    <row r="17748" ht="12.75" customHeight="1" x14ac:dyDescent="0.2"/>
    <row r="17749" ht="12.75" customHeight="1" x14ac:dyDescent="0.2"/>
    <row r="17750" ht="12.75" customHeight="1" x14ac:dyDescent="0.2"/>
    <row r="17751" ht="12.75" customHeight="1" x14ac:dyDescent="0.2"/>
    <row r="17752" ht="12.75" customHeight="1" x14ac:dyDescent="0.2"/>
    <row r="17753" ht="12.75" customHeight="1" x14ac:dyDescent="0.2"/>
    <row r="17754" ht="12.75" customHeight="1" x14ac:dyDescent="0.2"/>
    <row r="17755" ht="12.75" customHeight="1" x14ac:dyDescent="0.2"/>
    <row r="17756" ht="12.75" customHeight="1" x14ac:dyDescent="0.2"/>
    <row r="17757" ht="12.75" customHeight="1" x14ac:dyDescent="0.2"/>
    <row r="17758" ht="12.75" customHeight="1" x14ac:dyDescent="0.2"/>
    <row r="17759" ht="12.75" customHeight="1" x14ac:dyDescent="0.2"/>
    <row r="17760" ht="12.75" customHeight="1" x14ac:dyDescent="0.2"/>
    <row r="17761" ht="12.75" customHeight="1" x14ac:dyDescent="0.2"/>
    <row r="17762" ht="12.75" customHeight="1" x14ac:dyDescent="0.2"/>
    <row r="17763" ht="12.75" customHeight="1" x14ac:dyDescent="0.2"/>
    <row r="17764" ht="12.75" customHeight="1" x14ac:dyDescent="0.2"/>
    <row r="17765" ht="12.75" customHeight="1" x14ac:dyDescent="0.2"/>
    <row r="17766" ht="12.75" customHeight="1" x14ac:dyDescent="0.2"/>
    <row r="17767" ht="12.75" customHeight="1" x14ac:dyDescent="0.2"/>
    <row r="17768" ht="12.75" customHeight="1" x14ac:dyDescent="0.2"/>
    <row r="17769" ht="12.75" customHeight="1" x14ac:dyDescent="0.2"/>
    <row r="17770" ht="12.75" customHeight="1" x14ac:dyDescent="0.2"/>
    <row r="17771" ht="12.75" customHeight="1" x14ac:dyDescent="0.2"/>
    <row r="17772" ht="12.75" customHeight="1" x14ac:dyDescent="0.2"/>
    <row r="17773" ht="12.75" customHeight="1" x14ac:dyDescent="0.2"/>
    <row r="17774" ht="12.75" customHeight="1" x14ac:dyDescent="0.2"/>
    <row r="17775" ht="12.75" customHeight="1" x14ac:dyDescent="0.2"/>
    <row r="17776" ht="12.75" customHeight="1" x14ac:dyDescent="0.2"/>
    <row r="17777" ht="12.75" customHeight="1" x14ac:dyDescent="0.2"/>
    <row r="17778" ht="12.75" customHeight="1" x14ac:dyDescent="0.2"/>
    <row r="17779" ht="12.75" customHeight="1" x14ac:dyDescent="0.2"/>
    <row r="17780" ht="12.75" customHeight="1" x14ac:dyDescent="0.2"/>
    <row r="17781" ht="12.75" customHeight="1" x14ac:dyDescent="0.2"/>
    <row r="17782" ht="12.75" customHeight="1" x14ac:dyDescent="0.2"/>
    <row r="17783" ht="12.75" customHeight="1" x14ac:dyDescent="0.2"/>
    <row r="17784" ht="12.75" customHeight="1" x14ac:dyDescent="0.2"/>
    <row r="17785" ht="12.75" customHeight="1" x14ac:dyDescent="0.2"/>
    <row r="17786" ht="12.75" customHeight="1" x14ac:dyDescent="0.2"/>
    <row r="17787" ht="12.75" customHeight="1" x14ac:dyDescent="0.2"/>
    <row r="17788" ht="12.75" customHeight="1" x14ac:dyDescent="0.2"/>
    <row r="17789" ht="12.75" customHeight="1" x14ac:dyDescent="0.2"/>
    <row r="17790" ht="12.75" customHeight="1" x14ac:dyDescent="0.2"/>
    <row r="17791" ht="12.75" customHeight="1" x14ac:dyDescent="0.2"/>
    <row r="17792" ht="12.75" customHeight="1" x14ac:dyDescent="0.2"/>
    <row r="17793" ht="12.75" customHeight="1" x14ac:dyDescent="0.2"/>
    <row r="17794" ht="12.75" customHeight="1" x14ac:dyDescent="0.2"/>
    <row r="17795" ht="12.75" customHeight="1" x14ac:dyDescent="0.2"/>
    <row r="17796" ht="12.75" customHeight="1" x14ac:dyDescent="0.2"/>
    <row r="17797" ht="12.75" customHeight="1" x14ac:dyDescent="0.2"/>
    <row r="17798" ht="12.75" customHeight="1" x14ac:dyDescent="0.2"/>
    <row r="17799" ht="12.75" customHeight="1" x14ac:dyDescent="0.2"/>
    <row r="17800" ht="12.75" customHeight="1" x14ac:dyDescent="0.2"/>
    <row r="17801" ht="12.75" customHeight="1" x14ac:dyDescent="0.2"/>
    <row r="17802" ht="12.75" customHeight="1" x14ac:dyDescent="0.2"/>
    <row r="17803" ht="12.75" customHeight="1" x14ac:dyDescent="0.2"/>
    <row r="17804" ht="12.75" customHeight="1" x14ac:dyDescent="0.2"/>
    <row r="17805" ht="12.75" customHeight="1" x14ac:dyDescent="0.2"/>
    <row r="17806" ht="12.75" customHeight="1" x14ac:dyDescent="0.2"/>
    <row r="17807" ht="12.75" customHeight="1" x14ac:dyDescent="0.2"/>
    <row r="17808" ht="12.75" customHeight="1" x14ac:dyDescent="0.2"/>
    <row r="17809" ht="12.75" customHeight="1" x14ac:dyDescent="0.2"/>
    <row r="17810" ht="12.75" customHeight="1" x14ac:dyDescent="0.2"/>
    <row r="17811" ht="12.75" customHeight="1" x14ac:dyDescent="0.2"/>
    <row r="17812" ht="12.75" customHeight="1" x14ac:dyDescent="0.2"/>
    <row r="17813" ht="12.75" customHeight="1" x14ac:dyDescent="0.2"/>
    <row r="17814" ht="12.75" customHeight="1" x14ac:dyDescent="0.2"/>
    <row r="17815" ht="12.75" customHeight="1" x14ac:dyDescent="0.2"/>
    <row r="17816" ht="12.75" customHeight="1" x14ac:dyDescent="0.2"/>
    <row r="17817" ht="12.75" customHeight="1" x14ac:dyDescent="0.2"/>
    <row r="17818" ht="12.75" customHeight="1" x14ac:dyDescent="0.2"/>
    <row r="17819" ht="12.75" customHeight="1" x14ac:dyDescent="0.2"/>
    <row r="17820" ht="12.75" customHeight="1" x14ac:dyDescent="0.2"/>
    <row r="17821" ht="12.75" customHeight="1" x14ac:dyDescent="0.2"/>
    <row r="17822" ht="12.75" customHeight="1" x14ac:dyDescent="0.2"/>
    <row r="17823" ht="12.75" customHeight="1" x14ac:dyDescent="0.2"/>
    <row r="17824" ht="12.75" customHeight="1" x14ac:dyDescent="0.2"/>
    <row r="17825" ht="12.75" customHeight="1" x14ac:dyDescent="0.2"/>
    <row r="17826" ht="12.75" customHeight="1" x14ac:dyDescent="0.2"/>
    <row r="17827" ht="12.75" customHeight="1" x14ac:dyDescent="0.2"/>
    <row r="17828" ht="12.75" customHeight="1" x14ac:dyDescent="0.2"/>
    <row r="17829" ht="12.75" customHeight="1" x14ac:dyDescent="0.2"/>
    <row r="17830" ht="12.75" customHeight="1" x14ac:dyDescent="0.2"/>
    <row r="17831" ht="12.75" customHeight="1" x14ac:dyDescent="0.2"/>
    <row r="17832" ht="12.75" customHeight="1" x14ac:dyDescent="0.2"/>
    <row r="17833" ht="12.75" customHeight="1" x14ac:dyDescent="0.2"/>
    <row r="17834" ht="12.75" customHeight="1" x14ac:dyDescent="0.2"/>
    <row r="17835" ht="12.75" customHeight="1" x14ac:dyDescent="0.2"/>
    <row r="17836" ht="12.75" customHeight="1" x14ac:dyDescent="0.2"/>
    <row r="17837" ht="12.75" customHeight="1" x14ac:dyDescent="0.2"/>
    <row r="17838" ht="12.75" customHeight="1" x14ac:dyDescent="0.2"/>
    <row r="17839" ht="12.75" customHeight="1" x14ac:dyDescent="0.2"/>
    <row r="17840" ht="12.75" customHeight="1" x14ac:dyDescent="0.2"/>
    <row r="17841" ht="12.75" customHeight="1" x14ac:dyDescent="0.2"/>
    <row r="17842" ht="12.75" customHeight="1" x14ac:dyDescent="0.2"/>
    <row r="17843" ht="12.75" customHeight="1" x14ac:dyDescent="0.2"/>
    <row r="17844" ht="12.75" customHeight="1" x14ac:dyDescent="0.2"/>
    <row r="17845" ht="12.75" customHeight="1" x14ac:dyDescent="0.2"/>
    <row r="17846" ht="12.75" customHeight="1" x14ac:dyDescent="0.2"/>
    <row r="17847" ht="12.75" customHeight="1" x14ac:dyDescent="0.2"/>
    <row r="17848" ht="12.75" customHeight="1" x14ac:dyDescent="0.2"/>
    <row r="17849" ht="12.75" customHeight="1" x14ac:dyDescent="0.2"/>
    <row r="17850" ht="12.75" customHeight="1" x14ac:dyDescent="0.2"/>
    <row r="17851" ht="12.75" customHeight="1" x14ac:dyDescent="0.2"/>
    <row r="17852" ht="12.75" customHeight="1" x14ac:dyDescent="0.2"/>
    <row r="17853" ht="12.75" customHeight="1" x14ac:dyDescent="0.2"/>
    <row r="17854" ht="12.75" customHeight="1" x14ac:dyDescent="0.2"/>
    <row r="17855" ht="12.75" customHeight="1" x14ac:dyDescent="0.2"/>
    <row r="17856" ht="12.75" customHeight="1" x14ac:dyDescent="0.2"/>
    <row r="17857" ht="12.75" customHeight="1" x14ac:dyDescent="0.2"/>
    <row r="17858" ht="12.75" customHeight="1" x14ac:dyDescent="0.2"/>
    <row r="17859" ht="12.75" customHeight="1" x14ac:dyDescent="0.2"/>
    <row r="17860" ht="12.75" customHeight="1" x14ac:dyDescent="0.2"/>
    <row r="17861" ht="12.75" customHeight="1" x14ac:dyDescent="0.2"/>
    <row r="17862" ht="12.75" customHeight="1" x14ac:dyDescent="0.2"/>
    <row r="17863" ht="12.75" customHeight="1" x14ac:dyDescent="0.2"/>
    <row r="17864" ht="12.75" customHeight="1" x14ac:dyDescent="0.2"/>
    <row r="17865" ht="12.75" customHeight="1" x14ac:dyDescent="0.2"/>
    <row r="17866" ht="12.75" customHeight="1" x14ac:dyDescent="0.2"/>
    <row r="17867" ht="12.75" customHeight="1" x14ac:dyDescent="0.2"/>
    <row r="17868" ht="12.75" customHeight="1" x14ac:dyDescent="0.2"/>
    <row r="17869" ht="12.75" customHeight="1" x14ac:dyDescent="0.2"/>
    <row r="17870" ht="12.75" customHeight="1" x14ac:dyDescent="0.2"/>
    <row r="17871" ht="12.75" customHeight="1" x14ac:dyDescent="0.2"/>
    <row r="17872" ht="12.75" customHeight="1" x14ac:dyDescent="0.2"/>
    <row r="17873" ht="12.75" customHeight="1" x14ac:dyDescent="0.2"/>
    <row r="17874" ht="12.75" customHeight="1" x14ac:dyDescent="0.2"/>
    <row r="17875" ht="12.75" customHeight="1" x14ac:dyDescent="0.2"/>
    <row r="17876" ht="12.75" customHeight="1" x14ac:dyDescent="0.2"/>
    <row r="17877" ht="12.75" customHeight="1" x14ac:dyDescent="0.2"/>
    <row r="17878" ht="12.75" customHeight="1" x14ac:dyDescent="0.2"/>
    <row r="17879" ht="12.75" customHeight="1" x14ac:dyDescent="0.2"/>
    <row r="17880" ht="12.75" customHeight="1" x14ac:dyDescent="0.2"/>
    <row r="17881" ht="12.75" customHeight="1" x14ac:dyDescent="0.2"/>
    <row r="17882" ht="12.75" customHeight="1" x14ac:dyDescent="0.2"/>
    <row r="17883" ht="12.75" customHeight="1" x14ac:dyDescent="0.2"/>
    <row r="17884" ht="12.75" customHeight="1" x14ac:dyDescent="0.2"/>
    <row r="17885" ht="12.75" customHeight="1" x14ac:dyDescent="0.2"/>
    <row r="17886" ht="12.75" customHeight="1" x14ac:dyDescent="0.2"/>
    <row r="17887" ht="12.75" customHeight="1" x14ac:dyDescent="0.2"/>
    <row r="17888" ht="12.75" customHeight="1" x14ac:dyDescent="0.2"/>
    <row r="17889" ht="12.75" customHeight="1" x14ac:dyDescent="0.2"/>
    <row r="17890" ht="12.75" customHeight="1" x14ac:dyDescent="0.2"/>
    <row r="17891" ht="12.75" customHeight="1" x14ac:dyDescent="0.2"/>
    <row r="17892" ht="12.75" customHeight="1" x14ac:dyDescent="0.2"/>
    <row r="17893" ht="12.75" customHeight="1" x14ac:dyDescent="0.2"/>
    <row r="17894" ht="12.75" customHeight="1" x14ac:dyDescent="0.2"/>
    <row r="17895" ht="12.75" customHeight="1" x14ac:dyDescent="0.2"/>
    <row r="17896" ht="12.75" customHeight="1" x14ac:dyDescent="0.2"/>
    <row r="17897" ht="12.75" customHeight="1" x14ac:dyDescent="0.2"/>
    <row r="17898" ht="12.75" customHeight="1" x14ac:dyDescent="0.2"/>
    <row r="17899" ht="12.75" customHeight="1" x14ac:dyDescent="0.2"/>
    <row r="17900" ht="12.75" customHeight="1" x14ac:dyDescent="0.2"/>
    <row r="17901" ht="12.75" customHeight="1" x14ac:dyDescent="0.2"/>
    <row r="17902" ht="12.75" customHeight="1" x14ac:dyDescent="0.2"/>
    <row r="17903" ht="12.75" customHeight="1" x14ac:dyDescent="0.2"/>
    <row r="17904" ht="12.75" customHeight="1" x14ac:dyDescent="0.2"/>
    <row r="17905" ht="12.75" customHeight="1" x14ac:dyDescent="0.2"/>
    <row r="17906" ht="12.75" customHeight="1" x14ac:dyDescent="0.2"/>
    <row r="17907" ht="12.75" customHeight="1" x14ac:dyDescent="0.2"/>
    <row r="17908" ht="12.75" customHeight="1" x14ac:dyDescent="0.2"/>
    <row r="17909" ht="12.75" customHeight="1" x14ac:dyDescent="0.2"/>
    <row r="17910" ht="12.75" customHeight="1" x14ac:dyDescent="0.2"/>
    <row r="17911" ht="12.75" customHeight="1" x14ac:dyDescent="0.2"/>
    <row r="17912" ht="12.75" customHeight="1" x14ac:dyDescent="0.2"/>
    <row r="17913" ht="12.75" customHeight="1" x14ac:dyDescent="0.2"/>
    <row r="17914" ht="12.75" customHeight="1" x14ac:dyDescent="0.2"/>
    <row r="17915" ht="12.75" customHeight="1" x14ac:dyDescent="0.2"/>
    <row r="17916" ht="12.75" customHeight="1" x14ac:dyDescent="0.2"/>
    <row r="17917" ht="12.75" customHeight="1" x14ac:dyDescent="0.2"/>
    <row r="17918" ht="12.75" customHeight="1" x14ac:dyDescent="0.2"/>
    <row r="17919" ht="12.75" customHeight="1" x14ac:dyDescent="0.2"/>
    <row r="17920" ht="12.75" customHeight="1" x14ac:dyDescent="0.2"/>
    <row r="17921" ht="12.75" customHeight="1" x14ac:dyDescent="0.2"/>
    <row r="17922" ht="12.75" customHeight="1" x14ac:dyDescent="0.2"/>
    <row r="17923" ht="12.75" customHeight="1" x14ac:dyDescent="0.2"/>
    <row r="17924" ht="12.75" customHeight="1" x14ac:dyDescent="0.2"/>
    <row r="17925" ht="12.75" customHeight="1" x14ac:dyDescent="0.2"/>
    <row r="17926" ht="12.75" customHeight="1" x14ac:dyDescent="0.2"/>
    <row r="17927" ht="12.75" customHeight="1" x14ac:dyDescent="0.2"/>
    <row r="17928" ht="12.75" customHeight="1" x14ac:dyDescent="0.2"/>
    <row r="17929" ht="12.75" customHeight="1" x14ac:dyDescent="0.2"/>
    <row r="17930" ht="12.75" customHeight="1" x14ac:dyDescent="0.2"/>
    <row r="17931" ht="12.75" customHeight="1" x14ac:dyDescent="0.2"/>
    <row r="17932" ht="12.75" customHeight="1" x14ac:dyDescent="0.2"/>
    <row r="17933" ht="12.75" customHeight="1" x14ac:dyDescent="0.2"/>
    <row r="17934" ht="12.75" customHeight="1" x14ac:dyDescent="0.2"/>
    <row r="17935" ht="12.75" customHeight="1" x14ac:dyDescent="0.2"/>
    <row r="17936" ht="12.75" customHeight="1" x14ac:dyDescent="0.2"/>
    <row r="17937" ht="12.75" customHeight="1" x14ac:dyDescent="0.2"/>
    <row r="17938" ht="12.75" customHeight="1" x14ac:dyDescent="0.2"/>
    <row r="17939" ht="12.75" customHeight="1" x14ac:dyDescent="0.2"/>
    <row r="17940" ht="12.75" customHeight="1" x14ac:dyDescent="0.2"/>
    <row r="17941" ht="12.75" customHeight="1" x14ac:dyDescent="0.2"/>
    <row r="17942" ht="12.75" customHeight="1" x14ac:dyDescent="0.2"/>
    <row r="17943" ht="12.75" customHeight="1" x14ac:dyDescent="0.2"/>
    <row r="17944" ht="12.75" customHeight="1" x14ac:dyDescent="0.2"/>
    <row r="17945" ht="12.75" customHeight="1" x14ac:dyDescent="0.2"/>
    <row r="17946" ht="12.75" customHeight="1" x14ac:dyDescent="0.2"/>
    <row r="17947" ht="12.75" customHeight="1" x14ac:dyDescent="0.2"/>
    <row r="17948" ht="12.75" customHeight="1" x14ac:dyDescent="0.2"/>
    <row r="17949" ht="12.75" customHeight="1" x14ac:dyDescent="0.2"/>
    <row r="17950" ht="12.75" customHeight="1" x14ac:dyDescent="0.2"/>
    <row r="17951" ht="12.75" customHeight="1" x14ac:dyDescent="0.2"/>
    <row r="17952" ht="12.75" customHeight="1" x14ac:dyDescent="0.2"/>
    <row r="17953" ht="12.75" customHeight="1" x14ac:dyDescent="0.2"/>
    <row r="17954" ht="12.75" customHeight="1" x14ac:dyDescent="0.2"/>
    <row r="17955" ht="12.75" customHeight="1" x14ac:dyDescent="0.2"/>
    <row r="17956" ht="12.75" customHeight="1" x14ac:dyDescent="0.2"/>
    <row r="17957" ht="12.75" customHeight="1" x14ac:dyDescent="0.2"/>
    <row r="17958" ht="12.75" customHeight="1" x14ac:dyDescent="0.2"/>
    <row r="17959" ht="12.75" customHeight="1" x14ac:dyDescent="0.2"/>
    <row r="17960" ht="12.75" customHeight="1" x14ac:dyDescent="0.2"/>
    <row r="17961" ht="12.75" customHeight="1" x14ac:dyDescent="0.2"/>
    <row r="17962" ht="12.75" customHeight="1" x14ac:dyDescent="0.2"/>
    <row r="17963" ht="12.75" customHeight="1" x14ac:dyDescent="0.2"/>
    <row r="17964" ht="12.75" customHeight="1" x14ac:dyDescent="0.2"/>
    <row r="17965" ht="12.75" customHeight="1" x14ac:dyDescent="0.2"/>
    <row r="17966" ht="12.75" customHeight="1" x14ac:dyDescent="0.2"/>
    <row r="17967" ht="12.75" customHeight="1" x14ac:dyDescent="0.2"/>
    <row r="17968" ht="12.75" customHeight="1" x14ac:dyDescent="0.2"/>
    <row r="17969" ht="12.75" customHeight="1" x14ac:dyDescent="0.2"/>
    <row r="17970" ht="12.75" customHeight="1" x14ac:dyDescent="0.2"/>
    <row r="17971" ht="12.75" customHeight="1" x14ac:dyDescent="0.2"/>
    <row r="17972" ht="12.75" customHeight="1" x14ac:dyDescent="0.2"/>
    <row r="17973" ht="12.75" customHeight="1" x14ac:dyDescent="0.2"/>
    <row r="17974" ht="12.75" customHeight="1" x14ac:dyDescent="0.2"/>
    <row r="17975" ht="12.75" customHeight="1" x14ac:dyDescent="0.2"/>
    <row r="17976" ht="12.75" customHeight="1" x14ac:dyDescent="0.2"/>
    <row r="17977" ht="12.75" customHeight="1" x14ac:dyDescent="0.2"/>
    <row r="17978" ht="12.75" customHeight="1" x14ac:dyDescent="0.2"/>
    <row r="17979" ht="12.75" customHeight="1" x14ac:dyDescent="0.2"/>
    <row r="17980" ht="12.75" customHeight="1" x14ac:dyDescent="0.2"/>
    <row r="17981" ht="12.75" customHeight="1" x14ac:dyDescent="0.2"/>
    <row r="17982" ht="12.75" customHeight="1" x14ac:dyDescent="0.2"/>
    <row r="17983" ht="12.75" customHeight="1" x14ac:dyDescent="0.2"/>
    <row r="17984" ht="12.75" customHeight="1" x14ac:dyDescent="0.2"/>
    <row r="17985" ht="12.75" customHeight="1" x14ac:dyDescent="0.2"/>
    <row r="17986" ht="12.75" customHeight="1" x14ac:dyDescent="0.2"/>
    <row r="17987" ht="12.75" customHeight="1" x14ac:dyDescent="0.2"/>
    <row r="17988" ht="12.75" customHeight="1" x14ac:dyDescent="0.2"/>
    <row r="17989" ht="12.75" customHeight="1" x14ac:dyDescent="0.2"/>
    <row r="17990" ht="12.75" customHeight="1" x14ac:dyDescent="0.2"/>
    <row r="17991" ht="12.75" customHeight="1" x14ac:dyDescent="0.2"/>
    <row r="17992" ht="12.75" customHeight="1" x14ac:dyDescent="0.2"/>
    <row r="17993" ht="12.75" customHeight="1" x14ac:dyDescent="0.2"/>
    <row r="17994" ht="12.75" customHeight="1" x14ac:dyDescent="0.2"/>
    <row r="17995" ht="12.75" customHeight="1" x14ac:dyDescent="0.2"/>
    <row r="17996" ht="12.75" customHeight="1" x14ac:dyDescent="0.2"/>
    <row r="17997" ht="12.75" customHeight="1" x14ac:dyDescent="0.2"/>
    <row r="17998" ht="12.75" customHeight="1" x14ac:dyDescent="0.2"/>
    <row r="17999" ht="12.75" customHeight="1" x14ac:dyDescent="0.2"/>
    <row r="18000" ht="12.75" customHeight="1" x14ac:dyDescent="0.2"/>
    <row r="18001" ht="12.75" customHeight="1" x14ac:dyDescent="0.2"/>
    <row r="18002" ht="12.75" customHeight="1" x14ac:dyDescent="0.2"/>
    <row r="18003" ht="12.75" customHeight="1" x14ac:dyDescent="0.2"/>
    <row r="18004" ht="12.75" customHeight="1" x14ac:dyDescent="0.2"/>
    <row r="18005" ht="12.75" customHeight="1" x14ac:dyDescent="0.2"/>
    <row r="18006" ht="12.75" customHeight="1" x14ac:dyDescent="0.2"/>
    <row r="18007" ht="12.75" customHeight="1" x14ac:dyDescent="0.2"/>
    <row r="18008" ht="12.75" customHeight="1" x14ac:dyDescent="0.2"/>
    <row r="18009" ht="12.75" customHeight="1" x14ac:dyDescent="0.2"/>
    <row r="18010" ht="12.75" customHeight="1" x14ac:dyDescent="0.2"/>
    <row r="18011" ht="12.75" customHeight="1" x14ac:dyDescent="0.2"/>
    <row r="18012" ht="12.75" customHeight="1" x14ac:dyDescent="0.2"/>
    <row r="18013" ht="12.75" customHeight="1" x14ac:dyDescent="0.2"/>
    <row r="18014" ht="12.75" customHeight="1" x14ac:dyDescent="0.2"/>
    <row r="18015" ht="12.75" customHeight="1" x14ac:dyDescent="0.2"/>
    <row r="18016" ht="12.75" customHeight="1" x14ac:dyDescent="0.2"/>
    <row r="18017" ht="12.75" customHeight="1" x14ac:dyDescent="0.2"/>
    <row r="18018" ht="12.75" customHeight="1" x14ac:dyDescent="0.2"/>
    <row r="18019" ht="12.75" customHeight="1" x14ac:dyDescent="0.2"/>
    <row r="18020" ht="12.75" customHeight="1" x14ac:dyDescent="0.2"/>
    <row r="18021" ht="12.75" customHeight="1" x14ac:dyDescent="0.2"/>
    <row r="18022" ht="12.75" customHeight="1" x14ac:dyDescent="0.2"/>
    <row r="18023" ht="12.75" customHeight="1" x14ac:dyDescent="0.2"/>
    <row r="18024" ht="12.75" customHeight="1" x14ac:dyDescent="0.2"/>
    <row r="18025" ht="12.75" customHeight="1" x14ac:dyDescent="0.2"/>
    <row r="18026" ht="12.75" customHeight="1" x14ac:dyDescent="0.2"/>
    <row r="18027" ht="12.75" customHeight="1" x14ac:dyDescent="0.2"/>
    <row r="18028" ht="12.75" customHeight="1" x14ac:dyDescent="0.2"/>
    <row r="18029" ht="12.75" customHeight="1" x14ac:dyDescent="0.2"/>
    <row r="18030" ht="12.75" customHeight="1" x14ac:dyDescent="0.2"/>
    <row r="18031" ht="12.75" customHeight="1" x14ac:dyDescent="0.2"/>
    <row r="18032" ht="12.75" customHeight="1" x14ac:dyDescent="0.2"/>
    <row r="18033" ht="12.75" customHeight="1" x14ac:dyDescent="0.2"/>
    <row r="18034" ht="12.75" customHeight="1" x14ac:dyDescent="0.2"/>
    <row r="18035" ht="12.75" customHeight="1" x14ac:dyDescent="0.2"/>
    <row r="18036" ht="12.75" customHeight="1" x14ac:dyDescent="0.2"/>
    <row r="18037" ht="12.75" customHeight="1" x14ac:dyDescent="0.2"/>
    <row r="18038" ht="12.75" customHeight="1" x14ac:dyDescent="0.2"/>
    <row r="18039" ht="12.75" customHeight="1" x14ac:dyDescent="0.2"/>
    <row r="18040" ht="12.75" customHeight="1" x14ac:dyDescent="0.2"/>
    <row r="18041" ht="12.75" customHeight="1" x14ac:dyDescent="0.2"/>
    <row r="18042" ht="12.75" customHeight="1" x14ac:dyDescent="0.2"/>
    <row r="18043" ht="12.75" customHeight="1" x14ac:dyDescent="0.2"/>
    <row r="18044" ht="12.75" customHeight="1" x14ac:dyDescent="0.2"/>
    <row r="18045" ht="12.75" customHeight="1" x14ac:dyDescent="0.2"/>
    <row r="18046" ht="12.75" customHeight="1" x14ac:dyDescent="0.2"/>
    <row r="18047" ht="12.75" customHeight="1" x14ac:dyDescent="0.2"/>
    <row r="18048" ht="12.75" customHeight="1" x14ac:dyDescent="0.2"/>
    <row r="18049" ht="12.75" customHeight="1" x14ac:dyDescent="0.2"/>
    <row r="18050" ht="12.75" customHeight="1" x14ac:dyDescent="0.2"/>
    <row r="18051" ht="12.75" customHeight="1" x14ac:dyDescent="0.2"/>
    <row r="18052" ht="12.75" customHeight="1" x14ac:dyDescent="0.2"/>
    <row r="18053" ht="12.75" customHeight="1" x14ac:dyDescent="0.2"/>
    <row r="18054" ht="12.75" customHeight="1" x14ac:dyDescent="0.2"/>
    <row r="18055" ht="12.75" customHeight="1" x14ac:dyDescent="0.2"/>
    <row r="18056" ht="12.75" customHeight="1" x14ac:dyDescent="0.2"/>
    <row r="18057" ht="12.75" customHeight="1" x14ac:dyDescent="0.2"/>
    <row r="18058" ht="12.75" customHeight="1" x14ac:dyDescent="0.2"/>
    <row r="18059" ht="12.75" customHeight="1" x14ac:dyDescent="0.2"/>
    <row r="18060" ht="12.75" customHeight="1" x14ac:dyDescent="0.2"/>
    <row r="18061" ht="12.75" customHeight="1" x14ac:dyDescent="0.2"/>
    <row r="18062" ht="12.75" customHeight="1" x14ac:dyDescent="0.2"/>
    <row r="18063" ht="12.75" customHeight="1" x14ac:dyDescent="0.2"/>
    <row r="18064" ht="12.75" customHeight="1" x14ac:dyDescent="0.2"/>
    <row r="18065" ht="12.75" customHeight="1" x14ac:dyDescent="0.2"/>
    <row r="18066" ht="12.75" customHeight="1" x14ac:dyDescent="0.2"/>
    <row r="18067" ht="12.75" customHeight="1" x14ac:dyDescent="0.2"/>
    <row r="18068" ht="12.75" customHeight="1" x14ac:dyDescent="0.2"/>
    <row r="18069" ht="12.75" customHeight="1" x14ac:dyDescent="0.2"/>
    <row r="18070" ht="12.75" customHeight="1" x14ac:dyDescent="0.2"/>
    <row r="18071" ht="12.75" customHeight="1" x14ac:dyDescent="0.2"/>
    <row r="18072" ht="12.75" customHeight="1" x14ac:dyDescent="0.2"/>
    <row r="18073" ht="12.75" customHeight="1" x14ac:dyDescent="0.2"/>
    <row r="18074" ht="12.75" customHeight="1" x14ac:dyDescent="0.2"/>
    <row r="18075" ht="12.75" customHeight="1" x14ac:dyDescent="0.2"/>
    <row r="18076" ht="12.75" customHeight="1" x14ac:dyDescent="0.2"/>
    <row r="18077" ht="12.75" customHeight="1" x14ac:dyDescent="0.2"/>
    <row r="18078" ht="12.75" customHeight="1" x14ac:dyDescent="0.2"/>
    <row r="18079" ht="12.75" customHeight="1" x14ac:dyDescent="0.2"/>
    <row r="18080" ht="12.75" customHeight="1" x14ac:dyDescent="0.2"/>
    <row r="18081" ht="12.75" customHeight="1" x14ac:dyDescent="0.2"/>
    <row r="18082" ht="12.75" customHeight="1" x14ac:dyDescent="0.2"/>
    <row r="18083" ht="12.75" customHeight="1" x14ac:dyDescent="0.2"/>
    <row r="18084" ht="12.75" customHeight="1" x14ac:dyDescent="0.2"/>
    <row r="18085" ht="12.75" customHeight="1" x14ac:dyDescent="0.2"/>
    <row r="18086" ht="12.75" customHeight="1" x14ac:dyDescent="0.2"/>
    <row r="18087" ht="12.75" customHeight="1" x14ac:dyDescent="0.2"/>
    <row r="18088" ht="12.75" customHeight="1" x14ac:dyDescent="0.2"/>
    <row r="18089" ht="12.75" customHeight="1" x14ac:dyDescent="0.2"/>
    <row r="18090" ht="12.75" customHeight="1" x14ac:dyDescent="0.2"/>
    <row r="18091" ht="12.75" customHeight="1" x14ac:dyDescent="0.2"/>
    <row r="18092" ht="12.75" customHeight="1" x14ac:dyDescent="0.2"/>
    <row r="18093" ht="12.75" customHeight="1" x14ac:dyDescent="0.2"/>
    <row r="18094" ht="12.75" customHeight="1" x14ac:dyDescent="0.2"/>
    <row r="18095" ht="12.75" customHeight="1" x14ac:dyDescent="0.2"/>
    <row r="18096" ht="12.75" customHeight="1" x14ac:dyDescent="0.2"/>
    <row r="18097" ht="12.75" customHeight="1" x14ac:dyDescent="0.2"/>
    <row r="18098" ht="12.75" customHeight="1" x14ac:dyDescent="0.2"/>
    <row r="18099" ht="12.75" customHeight="1" x14ac:dyDescent="0.2"/>
    <row r="18100" ht="12.75" customHeight="1" x14ac:dyDescent="0.2"/>
    <row r="18101" ht="12.75" customHeight="1" x14ac:dyDescent="0.2"/>
    <row r="18102" ht="12.75" customHeight="1" x14ac:dyDescent="0.2"/>
    <row r="18103" ht="12.75" customHeight="1" x14ac:dyDescent="0.2"/>
    <row r="18104" ht="12.75" customHeight="1" x14ac:dyDescent="0.2"/>
    <row r="18105" ht="12.75" customHeight="1" x14ac:dyDescent="0.2"/>
    <row r="18106" ht="12.75" customHeight="1" x14ac:dyDescent="0.2"/>
    <row r="18107" ht="12.75" customHeight="1" x14ac:dyDescent="0.2"/>
    <row r="18108" ht="12.75" customHeight="1" x14ac:dyDescent="0.2"/>
    <row r="18109" ht="12.75" customHeight="1" x14ac:dyDescent="0.2"/>
    <row r="18110" ht="12.75" customHeight="1" x14ac:dyDescent="0.2"/>
    <row r="18111" ht="12.75" customHeight="1" x14ac:dyDescent="0.2"/>
    <row r="18112" ht="12.75" customHeight="1" x14ac:dyDescent="0.2"/>
    <row r="18113" ht="12.75" customHeight="1" x14ac:dyDescent="0.2"/>
    <row r="18114" ht="12.75" customHeight="1" x14ac:dyDescent="0.2"/>
    <row r="18115" ht="12.75" customHeight="1" x14ac:dyDescent="0.2"/>
    <row r="18116" ht="12.75" customHeight="1" x14ac:dyDescent="0.2"/>
    <row r="18117" ht="12.75" customHeight="1" x14ac:dyDescent="0.2"/>
    <row r="18118" ht="12.75" customHeight="1" x14ac:dyDescent="0.2"/>
    <row r="18119" ht="12.75" customHeight="1" x14ac:dyDescent="0.2"/>
    <row r="18120" ht="12.75" customHeight="1" x14ac:dyDescent="0.2"/>
    <row r="18121" ht="12.75" customHeight="1" x14ac:dyDescent="0.2"/>
    <row r="18122" ht="12.75" customHeight="1" x14ac:dyDescent="0.2"/>
    <row r="18123" ht="12.75" customHeight="1" x14ac:dyDescent="0.2"/>
    <row r="18124" ht="12.75" customHeight="1" x14ac:dyDescent="0.2"/>
    <row r="18125" ht="12.75" customHeight="1" x14ac:dyDescent="0.2"/>
    <row r="18126" ht="12.75" customHeight="1" x14ac:dyDescent="0.2"/>
    <row r="18127" ht="12.75" customHeight="1" x14ac:dyDescent="0.2"/>
    <row r="18128" ht="12.75" customHeight="1" x14ac:dyDescent="0.2"/>
    <row r="18129" ht="12.75" customHeight="1" x14ac:dyDescent="0.2"/>
    <row r="18130" ht="12.75" customHeight="1" x14ac:dyDescent="0.2"/>
    <row r="18131" ht="12.75" customHeight="1" x14ac:dyDescent="0.2"/>
    <row r="18132" ht="12.75" customHeight="1" x14ac:dyDescent="0.2"/>
    <row r="18133" ht="12.75" customHeight="1" x14ac:dyDescent="0.2"/>
    <row r="18134" ht="12.75" customHeight="1" x14ac:dyDescent="0.2"/>
    <row r="18135" ht="12.75" customHeight="1" x14ac:dyDescent="0.2"/>
    <row r="18136" ht="12.75" customHeight="1" x14ac:dyDescent="0.2"/>
    <row r="18137" ht="12.75" customHeight="1" x14ac:dyDescent="0.2"/>
    <row r="18138" ht="12.75" customHeight="1" x14ac:dyDescent="0.2"/>
    <row r="18139" ht="12.75" customHeight="1" x14ac:dyDescent="0.2"/>
    <row r="18140" ht="12.75" customHeight="1" x14ac:dyDescent="0.2"/>
    <row r="18141" ht="12.75" customHeight="1" x14ac:dyDescent="0.2"/>
    <row r="18142" ht="12.75" customHeight="1" x14ac:dyDescent="0.2"/>
    <row r="18143" ht="12.75" customHeight="1" x14ac:dyDescent="0.2"/>
    <row r="18144" ht="12.75" customHeight="1" x14ac:dyDescent="0.2"/>
    <row r="18145" ht="12.75" customHeight="1" x14ac:dyDescent="0.2"/>
    <row r="18146" ht="12.75" customHeight="1" x14ac:dyDescent="0.2"/>
    <row r="18147" ht="12.75" customHeight="1" x14ac:dyDescent="0.2"/>
    <row r="18148" ht="12.75" customHeight="1" x14ac:dyDescent="0.2"/>
    <row r="18149" ht="12.75" customHeight="1" x14ac:dyDescent="0.2"/>
    <row r="18150" ht="12.75" customHeight="1" x14ac:dyDescent="0.2"/>
    <row r="18151" ht="12.75" customHeight="1" x14ac:dyDescent="0.2"/>
    <row r="18152" ht="12.75" customHeight="1" x14ac:dyDescent="0.2"/>
    <row r="18153" ht="12.75" customHeight="1" x14ac:dyDescent="0.2"/>
    <row r="18154" ht="12.75" customHeight="1" x14ac:dyDescent="0.2"/>
    <row r="18155" ht="12.75" customHeight="1" x14ac:dyDescent="0.2"/>
    <row r="18156" ht="12.75" customHeight="1" x14ac:dyDescent="0.2"/>
    <row r="18157" ht="12.75" customHeight="1" x14ac:dyDescent="0.2"/>
    <row r="18158" ht="12.75" customHeight="1" x14ac:dyDescent="0.2"/>
    <row r="18159" ht="12.75" customHeight="1" x14ac:dyDescent="0.2"/>
    <row r="18160" ht="12.75" customHeight="1" x14ac:dyDescent="0.2"/>
    <row r="18161" ht="12.75" customHeight="1" x14ac:dyDescent="0.2"/>
    <row r="18162" ht="12.75" customHeight="1" x14ac:dyDescent="0.2"/>
    <row r="18163" ht="12.75" customHeight="1" x14ac:dyDescent="0.2"/>
    <row r="18164" ht="12.75" customHeight="1" x14ac:dyDescent="0.2"/>
    <row r="18165" ht="12.75" customHeight="1" x14ac:dyDescent="0.2"/>
    <row r="18166" ht="12.75" customHeight="1" x14ac:dyDescent="0.2"/>
    <row r="18167" ht="12.75" customHeight="1" x14ac:dyDescent="0.2"/>
    <row r="18168" ht="12.75" customHeight="1" x14ac:dyDescent="0.2"/>
    <row r="18169" ht="12.75" customHeight="1" x14ac:dyDescent="0.2"/>
    <row r="18170" ht="12.75" customHeight="1" x14ac:dyDescent="0.2"/>
    <row r="18171" ht="12.75" customHeight="1" x14ac:dyDescent="0.2"/>
    <row r="18172" ht="12.75" customHeight="1" x14ac:dyDescent="0.2"/>
    <row r="18173" ht="12.75" customHeight="1" x14ac:dyDescent="0.2"/>
    <row r="18174" ht="12.75" customHeight="1" x14ac:dyDescent="0.2"/>
    <row r="18175" ht="12.75" customHeight="1" x14ac:dyDescent="0.2"/>
    <row r="18176" ht="12.75" customHeight="1" x14ac:dyDescent="0.2"/>
    <row r="18177" ht="12.75" customHeight="1" x14ac:dyDescent="0.2"/>
    <row r="18178" ht="12.75" customHeight="1" x14ac:dyDescent="0.2"/>
    <row r="18179" ht="12.75" customHeight="1" x14ac:dyDescent="0.2"/>
    <row r="18180" ht="12.75" customHeight="1" x14ac:dyDescent="0.2"/>
    <row r="18181" ht="12.75" customHeight="1" x14ac:dyDescent="0.2"/>
    <row r="18182" ht="12.75" customHeight="1" x14ac:dyDescent="0.2"/>
    <row r="18183" ht="12.75" customHeight="1" x14ac:dyDescent="0.2"/>
    <row r="18184" ht="12.75" customHeight="1" x14ac:dyDescent="0.2"/>
    <row r="18185" ht="12.75" customHeight="1" x14ac:dyDescent="0.2"/>
    <row r="18186" ht="12.75" customHeight="1" x14ac:dyDescent="0.2"/>
    <row r="18187" ht="12.75" customHeight="1" x14ac:dyDescent="0.2"/>
    <row r="18188" ht="12.75" customHeight="1" x14ac:dyDescent="0.2"/>
    <row r="18189" ht="12.75" customHeight="1" x14ac:dyDescent="0.2"/>
    <row r="18190" ht="12.75" customHeight="1" x14ac:dyDescent="0.2"/>
    <row r="18191" ht="12.75" customHeight="1" x14ac:dyDescent="0.2"/>
    <row r="18192" ht="12.75" customHeight="1" x14ac:dyDescent="0.2"/>
    <row r="18193" ht="12.75" customHeight="1" x14ac:dyDescent="0.2"/>
    <row r="18194" ht="12.75" customHeight="1" x14ac:dyDescent="0.2"/>
    <row r="18195" ht="12.75" customHeight="1" x14ac:dyDescent="0.2"/>
    <row r="18196" ht="12.75" customHeight="1" x14ac:dyDescent="0.2"/>
    <row r="18197" ht="12.75" customHeight="1" x14ac:dyDescent="0.2"/>
    <row r="18198" ht="12.75" customHeight="1" x14ac:dyDescent="0.2"/>
    <row r="18199" ht="12.75" customHeight="1" x14ac:dyDescent="0.2"/>
    <row r="18200" ht="12.75" customHeight="1" x14ac:dyDescent="0.2"/>
    <row r="18201" ht="12.75" customHeight="1" x14ac:dyDescent="0.2"/>
    <row r="18202" ht="12.75" customHeight="1" x14ac:dyDescent="0.2"/>
    <row r="18203" ht="12.75" customHeight="1" x14ac:dyDescent="0.2"/>
    <row r="18204" ht="12.75" customHeight="1" x14ac:dyDescent="0.2"/>
    <row r="18205" ht="12.75" customHeight="1" x14ac:dyDescent="0.2"/>
    <row r="18206" ht="12.75" customHeight="1" x14ac:dyDescent="0.2"/>
    <row r="18207" ht="12.75" customHeight="1" x14ac:dyDescent="0.2"/>
    <row r="18208" ht="12.75" customHeight="1" x14ac:dyDescent="0.2"/>
    <row r="18209" ht="12.75" customHeight="1" x14ac:dyDescent="0.2"/>
    <row r="18210" ht="12.75" customHeight="1" x14ac:dyDescent="0.2"/>
    <row r="18211" ht="12.75" customHeight="1" x14ac:dyDescent="0.2"/>
    <row r="18212" ht="12.75" customHeight="1" x14ac:dyDescent="0.2"/>
    <row r="18213" ht="12.75" customHeight="1" x14ac:dyDescent="0.2"/>
    <row r="18214" ht="12.75" customHeight="1" x14ac:dyDescent="0.2"/>
    <row r="18215" ht="12.75" customHeight="1" x14ac:dyDescent="0.2"/>
    <row r="18216" ht="12.75" customHeight="1" x14ac:dyDescent="0.2"/>
    <row r="18217" ht="12.75" customHeight="1" x14ac:dyDescent="0.2"/>
    <row r="18218" ht="12.75" customHeight="1" x14ac:dyDescent="0.2"/>
    <row r="18219" ht="12.75" customHeight="1" x14ac:dyDescent="0.2"/>
    <row r="18220" ht="12.75" customHeight="1" x14ac:dyDescent="0.2"/>
    <row r="18221" ht="12.75" customHeight="1" x14ac:dyDescent="0.2"/>
    <row r="18222" ht="12.75" customHeight="1" x14ac:dyDescent="0.2"/>
    <row r="18223" ht="12.75" customHeight="1" x14ac:dyDescent="0.2"/>
    <row r="18224" ht="12.75" customHeight="1" x14ac:dyDescent="0.2"/>
    <row r="18225" ht="12.75" customHeight="1" x14ac:dyDescent="0.2"/>
    <row r="18226" ht="12.75" customHeight="1" x14ac:dyDescent="0.2"/>
    <row r="18227" ht="12.75" customHeight="1" x14ac:dyDescent="0.2"/>
    <row r="18228" ht="12.75" customHeight="1" x14ac:dyDescent="0.2"/>
    <row r="18229" ht="12.75" customHeight="1" x14ac:dyDescent="0.2"/>
    <row r="18230" ht="12.75" customHeight="1" x14ac:dyDescent="0.2"/>
    <row r="18231" ht="12.75" customHeight="1" x14ac:dyDescent="0.2"/>
    <row r="18232" ht="12.75" customHeight="1" x14ac:dyDescent="0.2"/>
    <row r="18233" ht="12.75" customHeight="1" x14ac:dyDescent="0.2"/>
    <row r="18234" ht="12.75" customHeight="1" x14ac:dyDescent="0.2"/>
    <row r="18235" ht="12.75" customHeight="1" x14ac:dyDescent="0.2"/>
    <row r="18236" ht="12.75" customHeight="1" x14ac:dyDescent="0.2"/>
    <row r="18237" ht="12.75" customHeight="1" x14ac:dyDescent="0.2"/>
    <row r="18238" ht="12.75" customHeight="1" x14ac:dyDescent="0.2"/>
    <row r="18239" ht="12.75" customHeight="1" x14ac:dyDescent="0.2"/>
    <row r="18240" ht="12.75" customHeight="1" x14ac:dyDescent="0.2"/>
    <row r="18241" ht="12.75" customHeight="1" x14ac:dyDescent="0.2"/>
    <row r="18242" ht="12.75" customHeight="1" x14ac:dyDescent="0.2"/>
    <row r="18243" ht="12.75" customHeight="1" x14ac:dyDescent="0.2"/>
    <row r="18244" ht="12.75" customHeight="1" x14ac:dyDescent="0.2"/>
    <row r="18245" ht="12.75" customHeight="1" x14ac:dyDescent="0.2"/>
    <row r="18246" ht="12.75" customHeight="1" x14ac:dyDescent="0.2"/>
    <row r="18247" ht="12.75" customHeight="1" x14ac:dyDescent="0.2"/>
    <row r="18248" ht="12.75" customHeight="1" x14ac:dyDescent="0.2"/>
    <row r="18249" ht="12.75" customHeight="1" x14ac:dyDescent="0.2"/>
    <row r="18250" ht="12.75" customHeight="1" x14ac:dyDescent="0.2"/>
    <row r="18251" ht="12.75" customHeight="1" x14ac:dyDescent="0.2"/>
    <row r="18252" ht="12.75" customHeight="1" x14ac:dyDescent="0.2"/>
    <row r="18253" ht="12.75" customHeight="1" x14ac:dyDescent="0.2"/>
    <row r="18254" ht="12.75" customHeight="1" x14ac:dyDescent="0.2"/>
    <row r="18255" ht="12.75" customHeight="1" x14ac:dyDescent="0.2"/>
    <row r="18256" ht="12.75" customHeight="1" x14ac:dyDescent="0.2"/>
    <row r="18257" ht="12.75" customHeight="1" x14ac:dyDescent="0.2"/>
    <row r="18258" ht="12.75" customHeight="1" x14ac:dyDescent="0.2"/>
    <row r="18259" ht="12.75" customHeight="1" x14ac:dyDescent="0.2"/>
    <row r="18260" ht="12.75" customHeight="1" x14ac:dyDescent="0.2"/>
    <row r="18261" ht="12.75" customHeight="1" x14ac:dyDescent="0.2"/>
    <row r="18262" ht="12.75" customHeight="1" x14ac:dyDescent="0.2"/>
    <row r="18263" ht="12.75" customHeight="1" x14ac:dyDescent="0.2"/>
    <row r="18264" ht="12.75" customHeight="1" x14ac:dyDescent="0.2"/>
    <row r="18265" ht="12.75" customHeight="1" x14ac:dyDescent="0.2"/>
    <row r="18266" ht="12.75" customHeight="1" x14ac:dyDescent="0.2"/>
    <row r="18267" ht="12.75" customHeight="1" x14ac:dyDescent="0.2"/>
    <row r="18268" ht="12.75" customHeight="1" x14ac:dyDescent="0.2"/>
    <row r="18269" ht="12.75" customHeight="1" x14ac:dyDescent="0.2"/>
    <row r="18270" ht="12.75" customHeight="1" x14ac:dyDescent="0.2"/>
    <row r="18271" ht="12.75" customHeight="1" x14ac:dyDescent="0.2"/>
    <row r="18272" ht="12.75" customHeight="1" x14ac:dyDescent="0.2"/>
    <row r="18273" ht="12.75" customHeight="1" x14ac:dyDescent="0.2"/>
    <row r="18274" ht="12.75" customHeight="1" x14ac:dyDescent="0.2"/>
    <row r="18275" ht="12.75" customHeight="1" x14ac:dyDescent="0.2"/>
    <row r="18276" ht="12.75" customHeight="1" x14ac:dyDescent="0.2"/>
    <row r="18277" ht="12.75" customHeight="1" x14ac:dyDescent="0.2"/>
    <row r="18278" ht="12.75" customHeight="1" x14ac:dyDescent="0.2"/>
    <row r="18279" ht="12.75" customHeight="1" x14ac:dyDescent="0.2"/>
    <row r="18280" ht="12.75" customHeight="1" x14ac:dyDescent="0.2"/>
    <row r="18281" ht="12.75" customHeight="1" x14ac:dyDescent="0.2"/>
    <row r="18282" ht="12.75" customHeight="1" x14ac:dyDescent="0.2"/>
    <row r="18283" ht="12.75" customHeight="1" x14ac:dyDescent="0.2"/>
    <row r="18284" ht="12.75" customHeight="1" x14ac:dyDescent="0.2"/>
    <row r="18285" ht="12.75" customHeight="1" x14ac:dyDescent="0.2"/>
    <row r="18286" ht="12.75" customHeight="1" x14ac:dyDescent="0.2"/>
    <row r="18287" ht="12.75" customHeight="1" x14ac:dyDescent="0.2"/>
    <row r="18288" ht="12.75" customHeight="1" x14ac:dyDescent="0.2"/>
    <row r="18289" ht="12.75" customHeight="1" x14ac:dyDescent="0.2"/>
    <row r="18290" ht="12.75" customHeight="1" x14ac:dyDescent="0.2"/>
    <row r="18291" ht="12.75" customHeight="1" x14ac:dyDescent="0.2"/>
    <row r="18292" ht="12.75" customHeight="1" x14ac:dyDescent="0.2"/>
    <row r="18293" ht="12.75" customHeight="1" x14ac:dyDescent="0.2"/>
    <row r="18294" ht="12.75" customHeight="1" x14ac:dyDescent="0.2"/>
    <row r="18295" ht="12.75" customHeight="1" x14ac:dyDescent="0.2"/>
    <row r="18296" ht="12.75" customHeight="1" x14ac:dyDescent="0.2"/>
    <row r="18297" ht="12.75" customHeight="1" x14ac:dyDescent="0.2"/>
    <row r="18298" ht="12.75" customHeight="1" x14ac:dyDescent="0.2"/>
    <row r="18299" ht="12.75" customHeight="1" x14ac:dyDescent="0.2"/>
    <row r="18300" ht="12.75" customHeight="1" x14ac:dyDescent="0.2"/>
    <row r="18301" ht="12.75" customHeight="1" x14ac:dyDescent="0.2"/>
    <row r="18302" ht="12.75" customHeight="1" x14ac:dyDescent="0.2"/>
    <row r="18303" ht="12.75" customHeight="1" x14ac:dyDescent="0.2"/>
    <row r="18304" ht="12.75" customHeight="1" x14ac:dyDescent="0.2"/>
    <row r="18305" ht="12.75" customHeight="1" x14ac:dyDescent="0.2"/>
    <row r="18306" ht="12.75" customHeight="1" x14ac:dyDescent="0.2"/>
    <row r="18307" ht="12.75" customHeight="1" x14ac:dyDescent="0.2"/>
    <row r="18308" ht="12.75" customHeight="1" x14ac:dyDescent="0.2"/>
    <row r="18309" ht="12.75" customHeight="1" x14ac:dyDescent="0.2"/>
    <row r="18310" ht="12.75" customHeight="1" x14ac:dyDescent="0.2"/>
    <row r="18311" ht="12.75" customHeight="1" x14ac:dyDescent="0.2"/>
    <row r="18312" ht="12.75" customHeight="1" x14ac:dyDescent="0.2"/>
    <row r="18313" ht="12.75" customHeight="1" x14ac:dyDescent="0.2"/>
    <row r="18314" ht="12.75" customHeight="1" x14ac:dyDescent="0.2"/>
    <row r="18315" ht="12.75" customHeight="1" x14ac:dyDescent="0.2"/>
    <row r="18316" ht="12.75" customHeight="1" x14ac:dyDescent="0.2"/>
    <row r="18317" ht="12.75" customHeight="1" x14ac:dyDescent="0.2"/>
    <row r="18318" ht="12.75" customHeight="1" x14ac:dyDescent="0.2"/>
    <row r="18319" ht="12.75" customHeight="1" x14ac:dyDescent="0.2"/>
    <row r="18320" ht="12.75" customHeight="1" x14ac:dyDescent="0.2"/>
    <row r="18321" ht="12.75" customHeight="1" x14ac:dyDescent="0.2"/>
    <row r="18322" ht="12.75" customHeight="1" x14ac:dyDescent="0.2"/>
    <row r="18323" ht="12.75" customHeight="1" x14ac:dyDescent="0.2"/>
    <row r="18324" ht="12.75" customHeight="1" x14ac:dyDescent="0.2"/>
    <row r="18325" ht="12.75" customHeight="1" x14ac:dyDescent="0.2"/>
    <row r="18326" ht="12.75" customHeight="1" x14ac:dyDescent="0.2"/>
    <row r="18327" ht="12.75" customHeight="1" x14ac:dyDescent="0.2"/>
    <row r="18328" ht="12.75" customHeight="1" x14ac:dyDescent="0.2"/>
    <row r="18329" ht="12.75" customHeight="1" x14ac:dyDescent="0.2"/>
    <row r="18330" ht="12.75" customHeight="1" x14ac:dyDescent="0.2"/>
    <row r="18331" ht="12.75" customHeight="1" x14ac:dyDescent="0.2"/>
    <row r="18332" ht="12.75" customHeight="1" x14ac:dyDescent="0.2"/>
    <row r="18333" ht="12.75" customHeight="1" x14ac:dyDescent="0.2"/>
    <row r="18334" ht="12.75" customHeight="1" x14ac:dyDescent="0.2"/>
    <row r="18335" ht="12.75" customHeight="1" x14ac:dyDescent="0.2"/>
    <row r="18336" ht="12.75" customHeight="1" x14ac:dyDescent="0.2"/>
    <row r="18337" ht="12.75" customHeight="1" x14ac:dyDescent="0.2"/>
    <row r="18338" ht="12.75" customHeight="1" x14ac:dyDescent="0.2"/>
    <row r="18339" ht="12.75" customHeight="1" x14ac:dyDescent="0.2"/>
    <row r="18340" ht="12.75" customHeight="1" x14ac:dyDescent="0.2"/>
    <row r="18341" ht="12.75" customHeight="1" x14ac:dyDescent="0.2"/>
    <row r="18342" ht="12.75" customHeight="1" x14ac:dyDescent="0.2"/>
    <row r="18343" ht="12.75" customHeight="1" x14ac:dyDescent="0.2"/>
    <row r="18344" ht="12.75" customHeight="1" x14ac:dyDescent="0.2"/>
    <row r="18345" ht="12.75" customHeight="1" x14ac:dyDescent="0.2"/>
    <row r="18346" ht="12.75" customHeight="1" x14ac:dyDescent="0.2"/>
    <row r="18347" ht="12.75" customHeight="1" x14ac:dyDescent="0.2"/>
    <row r="18348" ht="12.75" customHeight="1" x14ac:dyDescent="0.2"/>
    <row r="18349" ht="12.75" customHeight="1" x14ac:dyDescent="0.2"/>
    <row r="18350" ht="12.75" customHeight="1" x14ac:dyDescent="0.2"/>
    <row r="18351" ht="12.75" customHeight="1" x14ac:dyDescent="0.2"/>
    <row r="18352" ht="12.75" customHeight="1" x14ac:dyDescent="0.2"/>
    <row r="18353" ht="12.75" customHeight="1" x14ac:dyDescent="0.2"/>
    <row r="18354" ht="12.75" customHeight="1" x14ac:dyDescent="0.2"/>
    <row r="18355" ht="12.75" customHeight="1" x14ac:dyDescent="0.2"/>
    <row r="18356" ht="12.75" customHeight="1" x14ac:dyDescent="0.2"/>
    <row r="18357" ht="12.75" customHeight="1" x14ac:dyDescent="0.2"/>
    <row r="18358" ht="12.75" customHeight="1" x14ac:dyDescent="0.2"/>
    <row r="18359" ht="12.75" customHeight="1" x14ac:dyDescent="0.2"/>
    <row r="18360" ht="12.75" customHeight="1" x14ac:dyDescent="0.2"/>
    <row r="18361" ht="12.75" customHeight="1" x14ac:dyDescent="0.2"/>
    <row r="18362" ht="12.75" customHeight="1" x14ac:dyDescent="0.2"/>
    <row r="18363" ht="12.75" customHeight="1" x14ac:dyDescent="0.2"/>
    <row r="18364" ht="12.75" customHeight="1" x14ac:dyDescent="0.2"/>
    <row r="18365" ht="12.75" customHeight="1" x14ac:dyDescent="0.2"/>
    <row r="18366" ht="12.75" customHeight="1" x14ac:dyDescent="0.2"/>
    <row r="18367" ht="12.75" customHeight="1" x14ac:dyDescent="0.2"/>
    <row r="18368" ht="12.75" customHeight="1" x14ac:dyDescent="0.2"/>
    <row r="18369" ht="12.75" customHeight="1" x14ac:dyDescent="0.2"/>
    <row r="18370" ht="12.75" customHeight="1" x14ac:dyDescent="0.2"/>
    <row r="18371" ht="12.75" customHeight="1" x14ac:dyDescent="0.2"/>
    <row r="18372" ht="12.75" customHeight="1" x14ac:dyDescent="0.2"/>
    <row r="18373" ht="12.75" customHeight="1" x14ac:dyDescent="0.2"/>
    <row r="18374" ht="12.75" customHeight="1" x14ac:dyDescent="0.2"/>
    <row r="18375" ht="12.75" customHeight="1" x14ac:dyDescent="0.2"/>
    <row r="18376" ht="12.75" customHeight="1" x14ac:dyDescent="0.2"/>
    <row r="18377" ht="12.75" customHeight="1" x14ac:dyDescent="0.2"/>
    <row r="18378" ht="12.75" customHeight="1" x14ac:dyDescent="0.2"/>
    <row r="18379" ht="12.75" customHeight="1" x14ac:dyDescent="0.2"/>
    <row r="18380" ht="12.75" customHeight="1" x14ac:dyDescent="0.2"/>
    <row r="18381" ht="12.75" customHeight="1" x14ac:dyDescent="0.2"/>
    <row r="18382" ht="12.75" customHeight="1" x14ac:dyDescent="0.2"/>
    <row r="18383" ht="12.75" customHeight="1" x14ac:dyDescent="0.2"/>
    <row r="18384" ht="12.75" customHeight="1" x14ac:dyDescent="0.2"/>
    <row r="18385" ht="12.75" customHeight="1" x14ac:dyDescent="0.2"/>
    <row r="18386" ht="12.75" customHeight="1" x14ac:dyDescent="0.2"/>
    <row r="18387" ht="12.75" customHeight="1" x14ac:dyDescent="0.2"/>
    <row r="18388" ht="12.75" customHeight="1" x14ac:dyDescent="0.2"/>
    <row r="18389" ht="12.75" customHeight="1" x14ac:dyDescent="0.2"/>
    <row r="18390" ht="12.75" customHeight="1" x14ac:dyDescent="0.2"/>
    <row r="18391" ht="12.75" customHeight="1" x14ac:dyDescent="0.2"/>
    <row r="18392" ht="12.75" customHeight="1" x14ac:dyDescent="0.2"/>
    <row r="18393" ht="12.75" customHeight="1" x14ac:dyDescent="0.2"/>
    <row r="18394" ht="12.75" customHeight="1" x14ac:dyDescent="0.2"/>
    <row r="18395" ht="12.75" customHeight="1" x14ac:dyDescent="0.2"/>
    <row r="18396" ht="12.75" customHeight="1" x14ac:dyDescent="0.2"/>
    <row r="18397" ht="12.75" customHeight="1" x14ac:dyDescent="0.2"/>
    <row r="18398" ht="12.75" customHeight="1" x14ac:dyDescent="0.2"/>
    <row r="18399" ht="12.75" customHeight="1" x14ac:dyDescent="0.2"/>
    <row r="18400" ht="12.75" customHeight="1" x14ac:dyDescent="0.2"/>
    <row r="18401" ht="12.75" customHeight="1" x14ac:dyDescent="0.2"/>
    <row r="18402" ht="12.75" customHeight="1" x14ac:dyDescent="0.2"/>
    <row r="18403" ht="12.75" customHeight="1" x14ac:dyDescent="0.2"/>
    <row r="18404" ht="12.75" customHeight="1" x14ac:dyDescent="0.2"/>
    <row r="18405" ht="12.75" customHeight="1" x14ac:dyDescent="0.2"/>
    <row r="18406" ht="12.75" customHeight="1" x14ac:dyDescent="0.2"/>
    <row r="18407" ht="12.75" customHeight="1" x14ac:dyDescent="0.2"/>
    <row r="18408" ht="12.75" customHeight="1" x14ac:dyDescent="0.2"/>
    <row r="18409" ht="12.75" customHeight="1" x14ac:dyDescent="0.2"/>
    <row r="18410" ht="12.75" customHeight="1" x14ac:dyDescent="0.2"/>
    <row r="18411" ht="12.75" customHeight="1" x14ac:dyDescent="0.2"/>
    <row r="18412" ht="12.75" customHeight="1" x14ac:dyDescent="0.2"/>
    <row r="18413" ht="12.75" customHeight="1" x14ac:dyDescent="0.2"/>
    <row r="18414" ht="12.75" customHeight="1" x14ac:dyDescent="0.2"/>
    <row r="18415" ht="12.75" customHeight="1" x14ac:dyDescent="0.2"/>
    <row r="18416" ht="12.75" customHeight="1" x14ac:dyDescent="0.2"/>
    <row r="18417" ht="12.75" customHeight="1" x14ac:dyDescent="0.2"/>
    <row r="18418" ht="12.75" customHeight="1" x14ac:dyDescent="0.2"/>
    <row r="18419" ht="12.75" customHeight="1" x14ac:dyDescent="0.2"/>
    <row r="18420" ht="12.75" customHeight="1" x14ac:dyDescent="0.2"/>
    <row r="18421" ht="12.75" customHeight="1" x14ac:dyDescent="0.2"/>
    <row r="18422" ht="12.75" customHeight="1" x14ac:dyDescent="0.2"/>
    <row r="18423" ht="12.75" customHeight="1" x14ac:dyDescent="0.2"/>
    <row r="18424" ht="12.75" customHeight="1" x14ac:dyDescent="0.2"/>
    <row r="18425" ht="12.75" customHeight="1" x14ac:dyDescent="0.2"/>
    <row r="18426" ht="12.75" customHeight="1" x14ac:dyDescent="0.2"/>
    <row r="18427" ht="12.75" customHeight="1" x14ac:dyDescent="0.2"/>
    <row r="18428" ht="12.75" customHeight="1" x14ac:dyDescent="0.2"/>
    <row r="18429" ht="12.75" customHeight="1" x14ac:dyDescent="0.2"/>
    <row r="18430" ht="12.75" customHeight="1" x14ac:dyDescent="0.2"/>
    <row r="18431" ht="12.75" customHeight="1" x14ac:dyDescent="0.2"/>
    <row r="18432" ht="12.75" customHeight="1" x14ac:dyDescent="0.2"/>
    <row r="18433" ht="12.75" customHeight="1" x14ac:dyDescent="0.2"/>
    <row r="18434" ht="12.75" customHeight="1" x14ac:dyDescent="0.2"/>
    <row r="18435" ht="12.75" customHeight="1" x14ac:dyDescent="0.2"/>
    <row r="18436" ht="12.75" customHeight="1" x14ac:dyDescent="0.2"/>
    <row r="18437" ht="12.75" customHeight="1" x14ac:dyDescent="0.2"/>
    <row r="18438" ht="12.75" customHeight="1" x14ac:dyDescent="0.2"/>
    <row r="18439" ht="12.75" customHeight="1" x14ac:dyDescent="0.2"/>
    <row r="18440" ht="12.75" customHeight="1" x14ac:dyDescent="0.2"/>
    <row r="18441" ht="12.75" customHeight="1" x14ac:dyDescent="0.2"/>
    <row r="18442" ht="12.75" customHeight="1" x14ac:dyDescent="0.2"/>
    <row r="18443" ht="12.75" customHeight="1" x14ac:dyDescent="0.2"/>
    <row r="18444" ht="12.75" customHeight="1" x14ac:dyDescent="0.2"/>
    <row r="18445" ht="12.75" customHeight="1" x14ac:dyDescent="0.2"/>
    <row r="18446" ht="12.75" customHeight="1" x14ac:dyDescent="0.2"/>
    <row r="18447" ht="12.75" customHeight="1" x14ac:dyDescent="0.2"/>
    <row r="18448" ht="12.75" customHeight="1" x14ac:dyDescent="0.2"/>
    <row r="18449" ht="12.75" customHeight="1" x14ac:dyDescent="0.2"/>
    <row r="18450" ht="12.75" customHeight="1" x14ac:dyDescent="0.2"/>
    <row r="18451" ht="12.75" customHeight="1" x14ac:dyDescent="0.2"/>
    <row r="18452" ht="12.75" customHeight="1" x14ac:dyDescent="0.2"/>
    <row r="18453" ht="12.75" customHeight="1" x14ac:dyDescent="0.2"/>
    <row r="18454" ht="12.75" customHeight="1" x14ac:dyDescent="0.2"/>
    <row r="18455" ht="12.75" customHeight="1" x14ac:dyDescent="0.2"/>
    <row r="18456" ht="12.75" customHeight="1" x14ac:dyDescent="0.2"/>
    <row r="18457" ht="12.75" customHeight="1" x14ac:dyDescent="0.2"/>
    <row r="18458" ht="12.75" customHeight="1" x14ac:dyDescent="0.2"/>
    <row r="18459" ht="12.75" customHeight="1" x14ac:dyDescent="0.2"/>
    <row r="18460" ht="12.75" customHeight="1" x14ac:dyDescent="0.2"/>
    <row r="18461" ht="12.75" customHeight="1" x14ac:dyDescent="0.2"/>
    <row r="18462" ht="12.75" customHeight="1" x14ac:dyDescent="0.2"/>
    <row r="18463" ht="12.75" customHeight="1" x14ac:dyDescent="0.2"/>
    <row r="18464" ht="12.75" customHeight="1" x14ac:dyDescent="0.2"/>
    <row r="18465" ht="12.75" customHeight="1" x14ac:dyDescent="0.2"/>
    <row r="18466" ht="12.75" customHeight="1" x14ac:dyDescent="0.2"/>
    <row r="18467" ht="12.75" customHeight="1" x14ac:dyDescent="0.2"/>
    <row r="18468" ht="12.75" customHeight="1" x14ac:dyDescent="0.2"/>
    <row r="18469" ht="12.75" customHeight="1" x14ac:dyDescent="0.2"/>
    <row r="18470" ht="12.75" customHeight="1" x14ac:dyDescent="0.2"/>
    <row r="18471" ht="12.75" customHeight="1" x14ac:dyDescent="0.2"/>
    <row r="18472" ht="12.75" customHeight="1" x14ac:dyDescent="0.2"/>
    <row r="18473" ht="12.75" customHeight="1" x14ac:dyDescent="0.2"/>
    <row r="18474" ht="12.75" customHeight="1" x14ac:dyDescent="0.2"/>
    <row r="18475" ht="12.75" customHeight="1" x14ac:dyDescent="0.2"/>
    <row r="18476" ht="12.75" customHeight="1" x14ac:dyDescent="0.2"/>
    <row r="18477" ht="12.75" customHeight="1" x14ac:dyDescent="0.2"/>
    <row r="18478" ht="12.75" customHeight="1" x14ac:dyDescent="0.2"/>
    <row r="18479" ht="12.75" customHeight="1" x14ac:dyDescent="0.2"/>
    <row r="18480" ht="12.75" customHeight="1" x14ac:dyDescent="0.2"/>
    <row r="18481" ht="12.75" customHeight="1" x14ac:dyDescent="0.2"/>
    <row r="18482" ht="12.75" customHeight="1" x14ac:dyDescent="0.2"/>
    <row r="18483" ht="12.75" customHeight="1" x14ac:dyDescent="0.2"/>
    <row r="18484" ht="12.75" customHeight="1" x14ac:dyDescent="0.2"/>
    <row r="18485" ht="12.75" customHeight="1" x14ac:dyDescent="0.2"/>
    <row r="18486" ht="12.75" customHeight="1" x14ac:dyDescent="0.2"/>
    <row r="18487" ht="12.75" customHeight="1" x14ac:dyDescent="0.2"/>
    <row r="18488" ht="12.75" customHeight="1" x14ac:dyDescent="0.2"/>
    <row r="18489" ht="12.75" customHeight="1" x14ac:dyDescent="0.2"/>
    <row r="18490" ht="12.75" customHeight="1" x14ac:dyDescent="0.2"/>
    <row r="18491" ht="12.75" customHeight="1" x14ac:dyDescent="0.2"/>
    <row r="18492" ht="12.75" customHeight="1" x14ac:dyDescent="0.2"/>
    <row r="18493" ht="12.75" customHeight="1" x14ac:dyDescent="0.2"/>
    <row r="18494" ht="12.75" customHeight="1" x14ac:dyDescent="0.2"/>
    <row r="18495" ht="12.75" customHeight="1" x14ac:dyDescent="0.2"/>
    <row r="18496" ht="12.75" customHeight="1" x14ac:dyDescent="0.2"/>
    <row r="18497" ht="12.75" customHeight="1" x14ac:dyDescent="0.2"/>
    <row r="18498" ht="12.75" customHeight="1" x14ac:dyDescent="0.2"/>
    <row r="18499" ht="12.75" customHeight="1" x14ac:dyDescent="0.2"/>
    <row r="18500" ht="12.75" customHeight="1" x14ac:dyDescent="0.2"/>
    <row r="18501" ht="12.75" customHeight="1" x14ac:dyDescent="0.2"/>
    <row r="18502" ht="12.75" customHeight="1" x14ac:dyDescent="0.2"/>
    <row r="18503" ht="12.75" customHeight="1" x14ac:dyDescent="0.2"/>
    <row r="18504" ht="12.75" customHeight="1" x14ac:dyDescent="0.2"/>
    <row r="18505" ht="12.75" customHeight="1" x14ac:dyDescent="0.2"/>
    <row r="18506" ht="12.75" customHeight="1" x14ac:dyDescent="0.2"/>
    <row r="18507" ht="12.75" customHeight="1" x14ac:dyDescent="0.2"/>
    <row r="18508" ht="12.75" customHeight="1" x14ac:dyDescent="0.2"/>
    <row r="18509" ht="12.75" customHeight="1" x14ac:dyDescent="0.2"/>
    <row r="18510" ht="12.75" customHeight="1" x14ac:dyDescent="0.2"/>
    <row r="18511" ht="12.75" customHeight="1" x14ac:dyDescent="0.2"/>
    <row r="18512" ht="12.75" customHeight="1" x14ac:dyDescent="0.2"/>
    <row r="18513" ht="12.75" customHeight="1" x14ac:dyDescent="0.2"/>
    <row r="18514" ht="12.75" customHeight="1" x14ac:dyDescent="0.2"/>
    <row r="18515" ht="12.75" customHeight="1" x14ac:dyDescent="0.2"/>
    <row r="18516" ht="12.75" customHeight="1" x14ac:dyDescent="0.2"/>
    <row r="18517" ht="12.75" customHeight="1" x14ac:dyDescent="0.2"/>
    <row r="18518" ht="12.75" customHeight="1" x14ac:dyDescent="0.2"/>
    <row r="18519" ht="12.75" customHeight="1" x14ac:dyDescent="0.2"/>
    <row r="18520" ht="12.75" customHeight="1" x14ac:dyDescent="0.2"/>
    <row r="18521" ht="12.75" customHeight="1" x14ac:dyDescent="0.2"/>
    <row r="18522" ht="12.75" customHeight="1" x14ac:dyDescent="0.2"/>
    <row r="18523" ht="12.75" customHeight="1" x14ac:dyDescent="0.2"/>
    <row r="18524" ht="12.75" customHeight="1" x14ac:dyDescent="0.2"/>
    <row r="18525" ht="12.75" customHeight="1" x14ac:dyDescent="0.2"/>
    <row r="18526" ht="12.75" customHeight="1" x14ac:dyDescent="0.2"/>
    <row r="18527" ht="12.75" customHeight="1" x14ac:dyDescent="0.2"/>
    <row r="18528" ht="12.75" customHeight="1" x14ac:dyDescent="0.2"/>
    <row r="18529" ht="12.75" customHeight="1" x14ac:dyDescent="0.2"/>
    <row r="18530" ht="12.75" customHeight="1" x14ac:dyDescent="0.2"/>
    <row r="18531" ht="12.75" customHeight="1" x14ac:dyDescent="0.2"/>
    <row r="18532" ht="12.75" customHeight="1" x14ac:dyDescent="0.2"/>
    <row r="18533" ht="12.75" customHeight="1" x14ac:dyDescent="0.2"/>
    <row r="18534" ht="12.75" customHeight="1" x14ac:dyDescent="0.2"/>
    <row r="18535" ht="12.75" customHeight="1" x14ac:dyDescent="0.2"/>
    <row r="18536" ht="12.75" customHeight="1" x14ac:dyDescent="0.2"/>
    <row r="18537" ht="12.75" customHeight="1" x14ac:dyDescent="0.2"/>
    <row r="18538" ht="12.75" customHeight="1" x14ac:dyDescent="0.2"/>
    <row r="18539" ht="12.75" customHeight="1" x14ac:dyDescent="0.2"/>
    <row r="18540" ht="12.75" customHeight="1" x14ac:dyDescent="0.2"/>
    <row r="18541" ht="12.75" customHeight="1" x14ac:dyDescent="0.2"/>
    <row r="18542" ht="12.75" customHeight="1" x14ac:dyDescent="0.2"/>
    <row r="18543" ht="12.75" customHeight="1" x14ac:dyDescent="0.2"/>
    <row r="18544" ht="12.75" customHeight="1" x14ac:dyDescent="0.2"/>
    <row r="18545" ht="12.75" customHeight="1" x14ac:dyDescent="0.2"/>
    <row r="18546" ht="12.75" customHeight="1" x14ac:dyDescent="0.2"/>
    <row r="18547" ht="12.75" customHeight="1" x14ac:dyDescent="0.2"/>
    <row r="18548" ht="12.75" customHeight="1" x14ac:dyDescent="0.2"/>
    <row r="18549" ht="12.75" customHeight="1" x14ac:dyDescent="0.2"/>
    <row r="18550" ht="12.75" customHeight="1" x14ac:dyDescent="0.2"/>
    <row r="18551" ht="12.75" customHeight="1" x14ac:dyDescent="0.2"/>
    <row r="18552" ht="12.75" customHeight="1" x14ac:dyDescent="0.2"/>
    <row r="18553" ht="12.75" customHeight="1" x14ac:dyDescent="0.2"/>
    <row r="18554" ht="12.75" customHeight="1" x14ac:dyDescent="0.2"/>
    <row r="18555" ht="12.75" customHeight="1" x14ac:dyDescent="0.2"/>
    <row r="18556" ht="12.75" customHeight="1" x14ac:dyDescent="0.2"/>
    <row r="18557" ht="12.75" customHeight="1" x14ac:dyDescent="0.2"/>
    <row r="18558" ht="12.75" customHeight="1" x14ac:dyDescent="0.2"/>
    <row r="18559" ht="12.75" customHeight="1" x14ac:dyDescent="0.2"/>
    <row r="18560" ht="12.75" customHeight="1" x14ac:dyDescent="0.2"/>
    <row r="18561" ht="12.75" customHeight="1" x14ac:dyDescent="0.2"/>
    <row r="18562" ht="12.75" customHeight="1" x14ac:dyDescent="0.2"/>
    <row r="18563" ht="12.75" customHeight="1" x14ac:dyDescent="0.2"/>
    <row r="18564" ht="12.75" customHeight="1" x14ac:dyDescent="0.2"/>
    <row r="18565" ht="12.75" customHeight="1" x14ac:dyDescent="0.2"/>
    <row r="18566" ht="12.75" customHeight="1" x14ac:dyDescent="0.2"/>
    <row r="18567" ht="12.75" customHeight="1" x14ac:dyDescent="0.2"/>
    <row r="18568" ht="12.75" customHeight="1" x14ac:dyDescent="0.2"/>
    <row r="18569" ht="12.75" customHeight="1" x14ac:dyDescent="0.2"/>
    <row r="18570" ht="12.75" customHeight="1" x14ac:dyDescent="0.2"/>
    <row r="18571" ht="12.75" customHeight="1" x14ac:dyDescent="0.2"/>
    <row r="18572" ht="12.75" customHeight="1" x14ac:dyDescent="0.2"/>
    <row r="18573" ht="12.75" customHeight="1" x14ac:dyDescent="0.2"/>
    <row r="18574" ht="12.75" customHeight="1" x14ac:dyDescent="0.2"/>
    <row r="18575" ht="12.75" customHeight="1" x14ac:dyDescent="0.2"/>
    <row r="18576" ht="12.75" customHeight="1" x14ac:dyDescent="0.2"/>
    <row r="18577" ht="12.75" customHeight="1" x14ac:dyDescent="0.2"/>
    <row r="18578" ht="12.75" customHeight="1" x14ac:dyDescent="0.2"/>
    <row r="18579" ht="12.75" customHeight="1" x14ac:dyDescent="0.2"/>
    <row r="18580" ht="12.75" customHeight="1" x14ac:dyDescent="0.2"/>
    <row r="18581" ht="12.75" customHeight="1" x14ac:dyDescent="0.2"/>
    <row r="18582" ht="12.75" customHeight="1" x14ac:dyDescent="0.2"/>
    <row r="18583" ht="12.75" customHeight="1" x14ac:dyDescent="0.2"/>
    <row r="18584" ht="12.75" customHeight="1" x14ac:dyDescent="0.2"/>
    <row r="18585" ht="12.75" customHeight="1" x14ac:dyDescent="0.2"/>
    <row r="18586" ht="12.75" customHeight="1" x14ac:dyDescent="0.2"/>
    <row r="18587" ht="12.75" customHeight="1" x14ac:dyDescent="0.2"/>
    <row r="18588" ht="12.75" customHeight="1" x14ac:dyDescent="0.2"/>
    <row r="18589" ht="12.75" customHeight="1" x14ac:dyDescent="0.2"/>
    <row r="18590" ht="12.75" customHeight="1" x14ac:dyDescent="0.2"/>
    <row r="18591" ht="12.75" customHeight="1" x14ac:dyDescent="0.2"/>
    <row r="18592" ht="12.75" customHeight="1" x14ac:dyDescent="0.2"/>
    <row r="18593" ht="12.75" customHeight="1" x14ac:dyDescent="0.2"/>
    <row r="18594" ht="12.75" customHeight="1" x14ac:dyDescent="0.2"/>
    <row r="18595" ht="12.75" customHeight="1" x14ac:dyDescent="0.2"/>
    <row r="18596" ht="12.75" customHeight="1" x14ac:dyDescent="0.2"/>
    <row r="18597" ht="12.75" customHeight="1" x14ac:dyDescent="0.2"/>
    <row r="18598" ht="12.75" customHeight="1" x14ac:dyDescent="0.2"/>
    <row r="18599" ht="12.75" customHeight="1" x14ac:dyDescent="0.2"/>
    <row r="18600" ht="12.75" customHeight="1" x14ac:dyDescent="0.2"/>
    <row r="18601" ht="12.75" customHeight="1" x14ac:dyDescent="0.2"/>
    <row r="18602" ht="12.75" customHeight="1" x14ac:dyDescent="0.2"/>
    <row r="18603" ht="12.75" customHeight="1" x14ac:dyDescent="0.2"/>
    <row r="18604" ht="12.75" customHeight="1" x14ac:dyDescent="0.2"/>
    <row r="18605" ht="12.75" customHeight="1" x14ac:dyDescent="0.2"/>
    <row r="18606" ht="12.75" customHeight="1" x14ac:dyDescent="0.2"/>
    <row r="18607" ht="12.75" customHeight="1" x14ac:dyDescent="0.2"/>
    <row r="18608" ht="12.75" customHeight="1" x14ac:dyDescent="0.2"/>
    <row r="18609" ht="12.75" customHeight="1" x14ac:dyDescent="0.2"/>
    <row r="18610" ht="12.75" customHeight="1" x14ac:dyDescent="0.2"/>
    <row r="18611" ht="12.75" customHeight="1" x14ac:dyDescent="0.2"/>
    <row r="18612" ht="12.75" customHeight="1" x14ac:dyDescent="0.2"/>
    <row r="18613" ht="12.75" customHeight="1" x14ac:dyDescent="0.2"/>
    <row r="18614" ht="12.75" customHeight="1" x14ac:dyDescent="0.2"/>
    <row r="18615" ht="12.75" customHeight="1" x14ac:dyDescent="0.2"/>
    <row r="18616" ht="12.75" customHeight="1" x14ac:dyDescent="0.2"/>
    <row r="18617" ht="12.75" customHeight="1" x14ac:dyDescent="0.2"/>
    <row r="18618" ht="12.75" customHeight="1" x14ac:dyDescent="0.2"/>
    <row r="18619" ht="12.75" customHeight="1" x14ac:dyDescent="0.2"/>
    <row r="18620" ht="12.75" customHeight="1" x14ac:dyDescent="0.2"/>
    <row r="18621" ht="12.75" customHeight="1" x14ac:dyDescent="0.2"/>
    <row r="18622" ht="12.75" customHeight="1" x14ac:dyDescent="0.2"/>
    <row r="18623" ht="12.75" customHeight="1" x14ac:dyDescent="0.2"/>
    <row r="18624" ht="12.75" customHeight="1" x14ac:dyDescent="0.2"/>
    <row r="18625" ht="12.75" customHeight="1" x14ac:dyDescent="0.2"/>
    <row r="18626" ht="12.75" customHeight="1" x14ac:dyDescent="0.2"/>
    <row r="18627" ht="12.75" customHeight="1" x14ac:dyDescent="0.2"/>
    <row r="18628" ht="12.75" customHeight="1" x14ac:dyDescent="0.2"/>
    <row r="18629" ht="12.75" customHeight="1" x14ac:dyDescent="0.2"/>
    <row r="18630" ht="12.75" customHeight="1" x14ac:dyDescent="0.2"/>
    <row r="18631" ht="12.75" customHeight="1" x14ac:dyDescent="0.2"/>
    <row r="18632" ht="12.75" customHeight="1" x14ac:dyDescent="0.2"/>
    <row r="18633" ht="12.75" customHeight="1" x14ac:dyDescent="0.2"/>
    <row r="18634" ht="12.75" customHeight="1" x14ac:dyDescent="0.2"/>
    <row r="18635" ht="12.75" customHeight="1" x14ac:dyDescent="0.2"/>
    <row r="18636" ht="12.75" customHeight="1" x14ac:dyDescent="0.2"/>
    <row r="18637" ht="12.75" customHeight="1" x14ac:dyDescent="0.2"/>
    <row r="18638" ht="12.75" customHeight="1" x14ac:dyDescent="0.2"/>
    <row r="18639" ht="12.75" customHeight="1" x14ac:dyDescent="0.2"/>
    <row r="18640" ht="12.75" customHeight="1" x14ac:dyDescent="0.2"/>
    <row r="18641" ht="12.75" customHeight="1" x14ac:dyDescent="0.2"/>
    <row r="18642" ht="12.75" customHeight="1" x14ac:dyDescent="0.2"/>
    <row r="18643" ht="12.75" customHeight="1" x14ac:dyDescent="0.2"/>
    <row r="18644" ht="12.75" customHeight="1" x14ac:dyDescent="0.2"/>
    <row r="18645" ht="12.75" customHeight="1" x14ac:dyDescent="0.2"/>
    <row r="18646" ht="12.75" customHeight="1" x14ac:dyDescent="0.2"/>
    <row r="18647" ht="12.75" customHeight="1" x14ac:dyDescent="0.2"/>
    <row r="18648" ht="12.75" customHeight="1" x14ac:dyDescent="0.2"/>
    <row r="18649" ht="12.75" customHeight="1" x14ac:dyDescent="0.2"/>
    <row r="18650" ht="12.75" customHeight="1" x14ac:dyDescent="0.2"/>
    <row r="18651" ht="12.75" customHeight="1" x14ac:dyDescent="0.2"/>
    <row r="18652" ht="12.75" customHeight="1" x14ac:dyDescent="0.2"/>
    <row r="18653" ht="12.75" customHeight="1" x14ac:dyDescent="0.2"/>
    <row r="18654" ht="12.75" customHeight="1" x14ac:dyDescent="0.2"/>
    <row r="18655" ht="12.75" customHeight="1" x14ac:dyDescent="0.2"/>
    <row r="18656" ht="12.75" customHeight="1" x14ac:dyDescent="0.2"/>
    <row r="18657" ht="12.75" customHeight="1" x14ac:dyDescent="0.2"/>
    <row r="18658" ht="12.75" customHeight="1" x14ac:dyDescent="0.2"/>
    <row r="18659" ht="12.75" customHeight="1" x14ac:dyDescent="0.2"/>
    <row r="18660" ht="12.75" customHeight="1" x14ac:dyDescent="0.2"/>
    <row r="18661" ht="12.75" customHeight="1" x14ac:dyDescent="0.2"/>
    <row r="18662" ht="12.75" customHeight="1" x14ac:dyDescent="0.2"/>
    <row r="18663" ht="12.75" customHeight="1" x14ac:dyDescent="0.2"/>
    <row r="18664" ht="12.75" customHeight="1" x14ac:dyDescent="0.2"/>
    <row r="18665" ht="12.75" customHeight="1" x14ac:dyDescent="0.2"/>
    <row r="18666" ht="12.75" customHeight="1" x14ac:dyDescent="0.2"/>
    <row r="18667" ht="12.75" customHeight="1" x14ac:dyDescent="0.2"/>
    <row r="18668" ht="12.75" customHeight="1" x14ac:dyDescent="0.2"/>
    <row r="18669" ht="12.75" customHeight="1" x14ac:dyDescent="0.2"/>
    <row r="18670" ht="12.75" customHeight="1" x14ac:dyDescent="0.2"/>
    <row r="18671" ht="12.75" customHeight="1" x14ac:dyDescent="0.2"/>
    <row r="18672" ht="12.75" customHeight="1" x14ac:dyDescent="0.2"/>
    <row r="18673" ht="12.75" customHeight="1" x14ac:dyDescent="0.2"/>
    <row r="18674" ht="12.75" customHeight="1" x14ac:dyDescent="0.2"/>
    <row r="18675" ht="12.75" customHeight="1" x14ac:dyDescent="0.2"/>
    <row r="18676" ht="12.75" customHeight="1" x14ac:dyDescent="0.2"/>
    <row r="18677" ht="12.75" customHeight="1" x14ac:dyDescent="0.2"/>
    <row r="18678" ht="12.75" customHeight="1" x14ac:dyDescent="0.2"/>
    <row r="18679" ht="12.75" customHeight="1" x14ac:dyDescent="0.2"/>
    <row r="18680" ht="12.75" customHeight="1" x14ac:dyDescent="0.2"/>
    <row r="18681" ht="12.75" customHeight="1" x14ac:dyDescent="0.2"/>
    <row r="18682" ht="12.75" customHeight="1" x14ac:dyDescent="0.2"/>
    <row r="18683" ht="12.75" customHeight="1" x14ac:dyDescent="0.2"/>
    <row r="18684" ht="12.75" customHeight="1" x14ac:dyDescent="0.2"/>
    <row r="18685" ht="12.75" customHeight="1" x14ac:dyDescent="0.2"/>
    <row r="18686" ht="12.75" customHeight="1" x14ac:dyDescent="0.2"/>
    <row r="18687" ht="12.75" customHeight="1" x14ac:dyDescent="0.2"/>
    <row r="18688" ht="12.75" customHeight="1" x14ac:dyDescent="0.2"/>
    <row r="18689" ht="12.75" customHeight="1" x14ac:dyDescent="0.2"/>
    <row r="18690" ht="12.75" customHeight="1" x14ac:dyDescent="0.2"/>
    <row r="18691" ht="12.75" customHeight="1" x14ac:dyDescent="0.2"/>
    <row r="18692" ht="12.75" customHeight="1" x14ac:dyDescent="0.2"/>
    <row r="18693" ht="12.75" customHeight="1" x14ac:dyDescent="0.2"/>
    <row r="18694" ht="12.75" customHeight="1" x14ac:dyDescent="0.2"/>
    <row r="18695" ht="12.75" customHeight="1" x14ac:dyDescent="0.2"/>
    <row r="18696" ht="12.75" customHeight="1" x14ac:dyDescent="0.2"/>
    <row r="18697" ht="12.75" customHeight="1" x14ac:dyDescent="0.2"/>
    <row r="18698" ht="12.75" customHeight="1" x14ac:dyDescent="0.2"/>
    <row r="18699" ht="12.75" customHeight="1" x14ac:dyDescent="0.2"/>
    <row r="18700" ht="12.75" customHeight="1" x14ac:dyDescent="0.2"/>
    <row r="18701" ht="12.75" customHeight="1" x14ac:dyDescent="0.2"/>
    <row r="18702" ht="12.75" customHeight="1" x14ac:dyDescent="0.2"/>
    <row r="18703" ht="12.75" customHeight="1" x14ac:dyDescent="0.2"/>
    <row r="18704" ht="12.75" customHeight="1" x14ac:dyDescent="0.2"/>
    <row r="18705" ht="12.75" customHeight="1" x14ac:dyDescent="0.2"/>
    <row r="18706" ht="12.75" customHeight="1" x14ac:dyDescent="0.2"/>
    <row r="18707" ht="12.75" customHeight="1" x14ac:dyDescent="0.2"/>
    <row r="18708" ht="12.75" customHeight="1" x14ac:dyDescent="0.2"/>
    <row r="18709" ht="12.75" customHeight="1" x14ac:dyDescent="0.2"/>
    <row r="18710" ht="12.75" customHeight="1" x14ac:dyDescent="0.2"/>
    <row r="18711" ht="12.75" customHeight="1" x14ac:dyDescent="0.2"/>
    <row r="18712" ht="12.75" customHeight="1" x14ac:dyDescent="0.2"/>
    <row r="18713" ht="12.75" customHeight="1" x14ac:dyDescent="0.2"/>
    <row r="18714" ht="12.75" customHeight="1" x14ac:dyDescent="0.2"/>
    <row r="18715" ht="12.75" customHeight="1" x14ac:dyDescent="0.2"/>
    <row r="18716" ht="12.75" customHeight="1" x14ac:dyDescent="0.2"/>
    <row r="18717" ht="12.75" customHeight="1" x14ac:dyDescent="0.2"/>
    <row r="18718" ht="12.75" customHeight="1" x14ac:dyDescent="0.2"/>
    <row r="18719" ht="12.75" customHeight="1" x14ac:dyDescent="0.2"/>
    <row r="18720" ht="12.75" customHeight="1" x14ac:dyDescent="0.2"/>
    <row r="18721" ht="12.75" customHeight="1" x14ac:dyDescent="0.2"/>
    <row r="18722" ht="12.75" customHeight="1" x14ac:dyDescent="0.2"/>
    <row r="18723" ht="12.75" customHeight="1" x14ac:dyDescent="0.2"/>
    <row r="18724" ht="12.75" customHeight="1" x14ac:dyDescent="0.2"/>
    <row r="18725" ht="12.75" customHeight="1" x14ac:dyDescent="0.2"/>
    <row r="18726" ht="12.75" customHeight="1" x14ac:dyDescent="0.2"/>
    <row r="18727" ht="12.75" customHeight="1" x14ac:dyDescent="0.2"/>
    <row r="18728" ht="12.75" customHeight="1" x14ac:dyDescent="0.2"/>
    <row r="18729" ht="12.75" customHeight="1" x14ac:dyDescent="0.2"/>
    <row r="18730" ht="12.75" customHeight="1" x14ac:dyDescent="0.2"/>
    <row r="18731" ht="12.75" customHeight="1" x14ac:dyDescent="0.2"/>
    <row r="18732" ht="12.75" customHeight="1" x14ac:dyDescent="0.2"/>
    <row r="18733" ht="12.75" customHeight="1" x14ac:dyDescent="0.2"/>
    <row r="18734" ht="12.75" customHeight="1" x14ac:dyDescent="0.2"/>
    <row r="18735" ht="12.75" customHeight="1" x14ac:dyDescent="0.2"/>
    <row r="18736" ht="12.75" customHeight="1" x14ac:dyDescent="0.2"/>
    <row r="18737" ht="12.75" customHeight="1" x14ac:dyDescent="0.2"/>
    <row r="18738" ht="12.75" customHeight="1" x14ac:dyDescent="0.2"/>
    <row r="18739" ht="12.75" customHeight="1" x14ac:dyDescent="0.2"/>
    <row r="18740" ht="12.75" customHeight="1" x14ac:dyDescent="0.2"/>
    <row r="18741" ht="12.75" customHeight="1" x14ac:dyDescent="0.2"/>
    <row r="18742" ht="12.75" customHeight="1" x14ac:dyDescent="0.2"/>
    <row r="18743" ht="12.75" customHeight="1" x14ac:dyDescent="0.2"/>
    <row r="18744" ht="12.75" customHeight="1" x14ac:dyDescent="0.2"/>
    <row r="18745" ht="12.75" customHeight="1" x14ac:dyDescent="0.2"/>
    <row r="18746" ht="12.75" customHeight="1" x14ac:dyDescent="0.2"/>
    <row r="18747" ht="12.75" customHeight="1" x14ac:dyDescent="0.2"/>
    <row r="18748" ht="12.75" customHeight="1" x14ac:dyDescent="0.2"/>
    <row r="18749" ht="12.75" customHeight="1" x14ac:dyDescent="0.2"/>
    <row r="18750" ht="12.75" customHeight="1" x14ac:dyDescent="0.2"/>
    <row r="18751" ht="12.75" customHeight="1" x14ac:dyDescent="0.2"/>
    <row r="18752" ht="12.75" customHeight="1" x14ac:dyDescent="0.2"/>
    <row r="18753" ht="12.75" customHeight="1" x14ac:dyDescent="0.2"/>
    <row r="18754" ht="12.75" customHeight="1" x14ac:dyDescent="0.2"/>
    <row r="18755" ht="12.75" customHeight="1" x14ac:dyDescent="0.2"/>
    <row r="18756" ht="12.75" customHeight="1" x14ac:dyDescent="0.2"/>
    <row r="18757" ht="12.75" customHeight="1" x14ac:dyDescent="0.2"/>
    <row r="18758" ht="12.75" customHeight="1" x14ac:dyDescent="0.2"/>
    <row r="18759" ht="12.75" customHeight="1" x14ac:dyDescent="0.2"/>
    <row r="18760" ht="12.75" customHeight="1" x14ac:dyDescent="0.2"/>
    <row r="18761" ht="12.75" customHeight="1" x14ac:dyDescent="0.2"/>
    <row r="18762" ht="12.75" customHeight="1" x14ac:dyDescent="0.2"/>
    <row r="18763" ht="12.75" customHeight="1" x14ac:dyDescent="0.2"/>
    <row r="18764" ht="12.75" customHeight="1" x14ac:dyDescent="0.2"/>
    <row r="18765" ht="12.75" customHeight="1" x14ac:dyDescent="0.2"/>
    <row r="18766" ht="12.75" customHeight="1" x14ac:dyDescent="0.2"/>
    <row r="18767" ht="12.75" customHeight="1" x14ac:dyDescent="0.2"/>
    <row r="18768" ht="12.75" customHeight="1" x14ac:dyDescent="0.2"/>
    <row r="18769" ht="12.75" customHeight="1" x14ac:dyDescent="0.2"/>
    <row r="18770" ht="12.75" customHeight="1" x14ac:dyDescent="0.2"/>
    <row r="18771" ht="12.75" customHeight="1" x14ac:dyDescent="0.2"/>
    <row r="18772" ht="12.75" customHeight="1" x14ac:dyDescent="0.2"/>
    <row r="18773" ht="12.75" customHeight="1" x14ac:dyDescent="0.2"/>
    <row r="18774" ht="12.75" customHeight="1" x14ac:dyDescent="0.2"/>
    <row r="18775" ht="12.75" customHeight="1" x14ac:dyDescent="0.2"/>
    <row r="18776" ht="12.75" customHeight="1" x14ac:dyDescent="0.2"/>
    <row r="18777" ht="12.75" customHeight="1" x14ac:dyDescent="0.2"/>
    <row r="18778" ht="12.75" customHeight="1" x14ac:dyDescent="0.2"/>
    <row r="18779" ht="12.75" customHeight="1" x14ac:dyDescent="0.2"/>
    <row r="18780" ht="12.75" customHeight="1" x14ac:dyDescent="0.2"/>
    <row r="18781" ht="12.75" customHeight="1" x14ac:dyDescent="0.2"/>
    <row r="18782" ht="12.75" customHeight="1" x14ac:dyDescent="0.2"/>
    <row r="18783" ht="12.75" customHeight="1" x14ac:dyDescent="0.2"/>
    <row r="18784" ht="12.75" customHeight="1" x14ac:dyDescent="0.2"/>
    <row r="18785" ht="12.75" customHeight="1" x14ac:dyDescent="0.2"/>
    <row r="18786" ht="12.75" customHeight="1" x14ac:dyDescent="0.2"/>
    <row r="18787" ht="12.75" customHeight="1" x14ac:dyDescent="0.2"/>
    <row r="18788" ht="12.75" customHeight="1" x14ac:dyDescent="0.2"/>
    <row r="18789" ht="12.75" customHeight="1" x14ac:dyDescent="0.2"/>
    <row r="18790" ht="12.75" customHeight="1" x14ac:dyDescent="0.2"/>
    <row r="18791" ht="12.75" customHeight="1" x14ac:dyDescent="0.2"/>
    <row r="18792" ht="12.75" customHeight="1" x14ac:dyDescent="0.2"/>
    <row r="18793" ht="12.75" customHeight="1" x14ac:dyDescent="0.2"/>
    <row r="18794" ht="12.75" customHeight="1" x14ac:dyDescent="0.2"/>
    <row r="18795" ht="12.75" customHeight="1" x14ac:dyDescent="0.2"/>
    <row r="18796" ht="12.75" customHeight="1" x14ac:dyDescent="0.2"/>
    <row r="18797" ht="12.75" customHeight="1" x14ac:dyDescent="0.2"/>
    <row r="18798" ht="12.75" customHeight="1" x14ac:dyDescent="0.2"/>
    <row r="18799" ht="12.75" customHeight="1" x14ac:dyDescent="0.2"/>
    <row r="18800" ht="12.75" customHeight="1" x14ac:dyDescent="0.2"/>
    <row r="18801" ht="12.75" customHeight="1" x14ac:dyDescent="0.2"/>
    <row r="18802" ht="12.75" customHeight="1" x14ac:dyDescent="0.2"/>
    <row r="18803" ht="12.75" customHeight="1" x14ac:dyDescent="0.2"/>
    <row r="18804" ht="12.75" customHeight="1" x14ac:dyDescent="0.2"/>
    <row r="18805" ht="12.75" customHeight="1" x14ac:dyDescent="0.2"/>
    <row r="18806" ht="12.75" customHeight="1" x14ac:dyDescent="0.2"/>
    <row r="18807" ht="12.75" customHeight="1" x14ac:dyDescent="0.2"/>
    <row r="18808" ht="12.75" customHeight="1" x14ac:dyDescent="0.2"/>
    <row r="18809" ht="12.75" customHeight="1" x14ac:dyDescent="0.2"/>
    <row r="18810" ht="12.75" customHeight="1" x14ac:dyDescent="0.2"/>
    <row r="18811" ht="12.75" customHeight="1" x14ac:dyDescent="0.2"/>
    <row r="18812" ht="12.75" customHeight="1" x14ac:dyDescent="0.2"/>
    <row r="18813" ht="12.75" customHeight="1" x14ac:dyDescent="0.2"/>
    <row r="18814" ht="12.75" customHeight="1" x14ac:dyDescent="0.2"/>
    <row r="18815" ht="12.75" customHeight="1" x14ac:dyDescent="0.2"/>
    <row r="18816" ht="12.75" customHeight="1" x14ac:dyDescent="0.2"/>
    <row r="18817" ht="12.75" customHeight="1" x14ac:dyDescent="0.2"/>
    <row r="18818" ht="12.75" customHeight="1" x14ac:dyDescent="0.2"/>
    <row r="18819" ht="12.75" customHeight="1" x14ac:dyDescent="0.2"/>
    <row r="18820" ht="12.75" customHeight="1" x14ac:dyDescent="0.2"/>
    <row r="18821" ht="12.75" customHeight="1" x14ac:dyDescent="0.2"/>
    <row r="18822" ht="12.75" customHeight="1" x14ac:dyDescent="0.2"/>
    <row r="18823" ht="12.75" customHeight="1" x14ac:dyDescent="0.2"/>
    <row r="18824" ht="12.75" customHeight="1" x14ac:dyDescent="0.2"/>
    <row r="18825" ht="12.75" customHeight="1" x14ac:dyDescent="0.2"/>
    <row r="18826" ht="12.75" customHeight="1" x14ac:dyDescent="0.2"/>
    <row r="18827" ht="12.75" customHeight="1" x14ac:dyDescent="0.2"/>
    <row r="18828" ht="12.75" customHeight="1" x14ac:dyDescent="0.2"/>
    <row r="18829" ht="12.75" customHeight="1" x14ac:dyDescent="0.2"/>
    <row r="18830" ht="12.75" customHeight="1" x14ac:dyDescent="0.2"/>
    <row r="18831" ht="12.75" customHeight="1" x14ac:dyDescent="0.2"/>
    <row r="18832" ht="12.75" customHeight="1" x14ac:dyDescent="0.2"/>
    <row r="18833" ht="12.75" customHeight="1" x14ac:dyDescent="0.2"/>
    <row r="18834" ht="12.75" customHeight="1" x14ac:dyDescent="0.2"/>
    <row r="18835" ht="12.75" customHeight="1" x14ac:dyDescent="0.2"/>
    <row r="18836" ht="12.75" customHeight="1" x14ac:dyDescent="0.2"/>
    <row r="18837" ht="12.75" customHeight="1" x14ac:dyDescent="0.2"/>
    <row r="18838" ht="12.75" customHeight="1" x14ac:dyDescent="0.2"/>
    <row r="18839" ht="12.75" customHeight="1" x14ac:dyDescent="0.2"/>
    <row r="18840" ht="12.75" customHeight="1" x14ac:dyDescent="0.2"/>
    <row r="18841" ht="12.75" customHeight="1" x14ac:dyDescent="0.2"/>
    <row r="18842" ht="12.75" customHeight="1" x14ac:dyDescent="0.2"/>
    <row r="18843" ht="12.75" customHeight="1" x14ac:dyDescent="0.2"/>
    <row r="18844" ht="12.75" customHeight="1" x14ac:dyDescent="0.2"/>
    <row r="18845" ht="12.75" customHeight="1" x14ac:dyDescent="0.2"/>
    <row r="18846" ht="12.75" customHeight="1" x14ac:dyDescent="0.2"/>
    <row r="18847" ht="12.75" customHeight="1" x14ac:dyDescent="0.2"/>
    <row r="18848" ht="12.75" customHeight="1" x14ac:dyDescent="0.2"/>
    <row r="18849" ht="12.75" customHeight="1" x14ac:dyDescent="0.2"/>
    <row r="18850" ht="12.75" customHeight="1" x14ac:dyDescent="0.2"/>
    <row r="18851" ht="12.75" customHeight="1" x14ac:dyDescent="0.2"/>
    <row r="18852" ht="12.75" customHeight="1" x14ac:dyDescent="0.2"/>
    <row r="18853" ht="12.75" customHeight="1" x14ac:dyDescent="0.2"/>
    <row r="18854" ht="12.75" customHeight="1" x14ac:dyDescent="0.2"/>
    <row r="18855" ht="12.75" customHeight="1" x14ac:dyDescent="0.2"/>
    <row r="18856" ht="12.75" customHeight="1" x14ac:dyDescent="0.2"/>
    <row r="18857" ht="12.75" customHeight="1" x14ac:dyDescent="0.2"/>
    <row r="18858" ht="12.75" customHeight="1" x14ac:dyDescent="0.2"/>
    <row r="18859" ht="12.75" customHeight="1" x14ac:dyDescent="0.2"/>
    <row r="18860" ht="12.75" customHeight="1" x14ac:dyDescent="0.2"/>
    <row r="18861" ht="12.75" customHeight="1" x14ac:dyDescent="0.2"/>
    <row r="18862" ht="12.75" customHeight="1" x14ac:dyDescent="0.2"/>
    <row r="18863" ht="12.75" customHeight="1" x14ac:dyDescent="0.2"/>
    <row r="18864" ht="12.75" customHeight="1" x14ac:dyDescent="0.2"/>
    <row r="18865" ht="12.75" customHeight="1" x14ac:dyDescent="0.2"/>
    <row r="18866" ht="12.75" customHeight="1" x14ac:dyDescent="0.2"/>
    <row r="18867" ht="12.75" customHeight="1" x14ac:dyDescent="0.2"/>
    <row r="18868" ht="12.75" customHeight="1" x14ac:dyDescent="0.2"/>
    <row r="18869" ht="12.75" customHeight="1" x14ac:dyDescent="0.2"/>
    <row r="18870" ht="12.75" customHeight="1" x14ac:dyDescent="0.2"/>
    <row r="18871" ht="12.75" customHeight="1" x14ac:dyDescent="0.2"/>
    <row r="18872" ht="12.75" customHeight="1" x14ac:dyDescent="0.2"/>
    <row r="18873" ht="12.75" customHeight="1" x14ac:dyDescent="0.2"/>
    <row r="18874" ht="12.75" customHeight="1" x14ac:dyDescent="0.2"/>
    <row r="18875" ht="12.75" customHeight="1" x14ac:dyDescent="0.2"/>
    <row r="18876" ht="12.75" customHeight="1" x14ac:dyDescent="0.2"/>
    <row r="18877" ht="12.75" customHeight="1" x14ac:dyDescent="0.2"/>
    <row r="18878" ht="12.75" customHeight="1" x14ac:dyDescent="0.2"/>
    <row r="18879" ht="12.75" customHeight="1" x14ac:dyDescent="0.2"/>
    <row r="18880" ht="12.75" customHeight="1" x14ac:dyDescent="0.2"/>
    <row r="18881" ht="12.75" customHeight="1" x14ac:dyDescent="0.2"/>
    <row r="18882" ht="12.75" customHeight="1" x14ac:dyDescent="0.2"/>
    <row r="18883" ht="12.75" customHeight="1" x14ac:dyDescent="0.2"/>
    <row r="18884" ht="12.75" customHeight="1" x14ac:dyDescent="0.2"/>
    <row r="18885" ht="12.75" customHeight="1" x14ac:dyDescent="0.2"/>
    <row r="18886" ht="12.75" customHeight="1" x14ac:dyDescent="0.2"/>
    <row r="18887" ht="12.75" customHeight="1" x14ac:dyDescent="0.2"/>
    <row r="18888" ht="12.75" customHeight="1" x14ac:dyDescent="0.2"/>
    <row r="18889" ht="12.75" customHeight="1" x14ac:dyDescent="0.2"/>
    <row r="18890" ht="12.75" customHeight="1" x14ac:dyDescent="0.2"/>
    <row r="18891" ht="12.75" customHeight="1" x14ac:dyDescent="0.2"/>
    <row r="18892" ht="12.75" customHeight="1" x14ac:dyDescent="0.2"/>
    <row r="18893" ht="12.75" customHeight="1" x14ac:dyDescent="0.2"/>
    <row r="18894" ht="12.75" customHeight="1" x14ac:dyDescent="0.2"/>
    <row r="18895" ht="12.75" customHeight="1" x14ac:dyDescent="0.2"/>
    <row r="18896" ht="12.75" customHeight="1" x14ac:dyDescent="0.2"/>
    <row r="18897" ht="12.75" customHeight="1" x14ac:dyDescent="0.2"/>
    <row r="18898" ht="12.75" customHeight="1" x14ac:dyDescent="0.2"/>
    <row r="18899" ht="12.75" customHeight="1" x14ac:dyDescent="0.2"/>
    <row r="18900" ht="12.75" customHeight="1" x14ac:dyDescent="0.2"/>
    <row r="18901" ht="12.75" customHeight="1" x14ac:dyDescent="0.2"/>
    <row r="18902" ht="12.75" customHeight="1" x14ac:dyDescent="0.2"/>
    <row r="18903" ht="12.75" customHeight="1" x14ac:dyDescent="0.2"/>
    <row r="18904" ht="12.75" customHeight="1" x14ac:dyDescent="0.2"/>
    <row r="18905" ht="12.75" customHeight="1" x14ac:dyDescent="0.2"/>
    <row r="18906" ht="12.75" customHeight="1" x14ac:dyDescent="0.2"/>
    <row r="18907" ht="12.75" customHeight="1" x14ac:dyDescent="0.2"/>
    <row r="18908" ht="12.75" customHeight="1" x14ac:dyDescent="0.2"/>
    <row r="18909" ht="12.75" customHeight="1" x14ac:dyDescent="0.2"/>
    <row r="18910" ht="12.75" customHeight="1" x14ac:dyDescent="0.2"/>
    <row r="18911" ht="12.75" customHeight="1" x14ac:dyDescent="0.2"/>
    <row r="18912" ht="12.75" customHeight="1" x14ac:dyDescent="0.2"/>
    <row r="18913" ht="12.75" customHeight="1" x14ac:dyDescent="0.2"/>
    <row r="18914" ht="12.75" customHeight="1" x14ac:dyDescent="0.2"/>
    <row r="18915" ht="12.75" customHeight="1" x14ac:dyDescent="0.2"/>
    <row r="18916" ht="12.75" customHeight="1" x14ac:dyDescent="0.2"/>
    <row r="18917" ht="12.75" customHeight="1" x14ac:dyDescent="0.2"/>
    <row r="18918" ht="12.75" customHeight="1" x14ac:dyDescent="0.2"/>
    <row r="18919" ht="12.75" customHeight="1" x14ac:dyDescent="0.2"/>
    <row r="18920" ht="12.75" customHeight="1" x14ac:dyDescent="0.2"/>
    <row r="18921" ht="12.75" customHeight="1" x14ac:dyDescent="0.2"/>
    <row r="18922" ht="12.75" customHeight="1" x14ac:dyDescent="0.2"/>
    <row r="18923" ht="12.75" customHeight="1" x14ac:dyDescent="0.2"/>
    <row r="18924" ht="12.75" customHeight="1" x14ac:dyDescent="0.2"/>
    <row r="18925" ht="12.75" customHeight="1" x14ac:dyDescent="0.2"/>
    <row r="18926" ht="12.75" customHeight="1" x14ac:dyDescent="0.2"/>
    <row r="18927" ht="12.75" customHeight="1" x14ac:dyDescent="0.2"/>
    <row r="18928" ht="12.75" customHeight="1" x14ac:dyDescent="0.2"/>
    <row r="18929" ht="12.75" customHeight="1" x14ac:dyDescent="0.2"/>
    <row r="18930" ht="12.75" customHeight="1" x14ac:dyDescent="0.2"/>
    <row r="18931" ht="12.75" customHeight="1" x14ac:dyDescent="0.2"/>
    <row r="18932" ht="12.75" customHeight="1" x14ac:dyDescent="0.2"/>
    <row r="18933" ht="12.75" customHeight="1" x14ac:dyDescent="0.2"/>
    <row r="18934" ht="12.75" customHeight="1" x14ac:dyDescent="0.2"/>
    <row r="18935" ht="12.75" customHeight="1" x14ac:dyDescent="0.2"/>
    <row r="18936" ht="12.75" customHeight="1" x14ac:dyDescent="0.2"/>
    <row r="18937" ht="12.75" customHeight="1" x14ac:dyDescent="0.2"/>
    <row r="18938" ht="12.75" customHeight="1" x14ac:dyDescent="0.2"/>
    <row r="18939" ht="12.75" customHeight="1" x14ac:dyDescent="0.2"/>
    <row r="18940" ht="12.75" customHeight="1" x14ac:dyDescent="0.2"/>
    <row r="18941" ht="12.75" customHeight="1" x14ac:dyDescent="0.2"/>
    <row r="18942" ht="12.75" customHeight="1" x14ac:dyDescent="0.2"/>
    <row r="18943" ht="12.75" customHeight="1" x14ac:dyDescent="0.2"/>
    <row r="18944" ht="12.75" customHeight="1" x14ac:dyDescent="0.2"/>
    <row r="18945" ht="12.75" customHeight="1" x14ac:dyDescent="0.2"/>
    <row r="18946" ht="12.75" customHeight="1" x14ac:dyDescent="0.2"/>
    <row r="18947" ht="12.75" customHeight="1" x14ac:dyDescent="0.2"/>
    <row r="18948" ht="12.75" customHeight="1" x14ac:dyDescent="0.2"/>
    <row r="18949" ht="12.75" customHeight="1" x14ac:dyDescent="0.2"/>
    <row r="18950" ht="12.75" customHeight="1" x14ac:dyDescent="0.2"/>
    <row r="18951" ht="12.75" customHeight="1" x14ac:dyDescent="0.2"/>
    <row r="18952" ht="12.75" customHeight="1" x14ac:dyDescent="0.2"/>
    <row r="18953" ht="12.75" customHeight="1" x14ac:dyDescent="0.2"/>
    <row r="18954" ht="12.75" customHeight="1" x14ac:dyDescent="0.2"/>
    <row r="18955" ht="12.75" customHeight="1" x14ac:dyDescent="0.2"/>
    <row r="18956" ht="12.75" customHeight="1" x14ac:dyDescent="0.2"/>
    <row r="18957" ht="12.75" customHeight="1" x14ac:dyDescent="0.2"/>
    <row r="18958" ht="12.75" customHeight="1" x14ac:dyDescent="0.2"/>
    <row r="18959" ht="12.75" customHeight="1" x14ac:dyDescent="0.2"/>
    <row r="18960" ht="12.75" customHeight="1" x14ac:dyDescent="0.2"/>
    <row r="18961" ht="12.75" customHeight="1" x14ac:dyDescent="0.2"/>
    <row r="18962" ht="12.75" customHeight="1" x14ac:dyDescent="0.2"/>
    <row r="18963" ht="12.75" customHeight="1" x14ac:dyDescent="0.2"/>
    <row r="18964" ht="12.75" customHeight="1" x14ac:dyDescent="0.2"/>
    <row r="18965" ht="12.75" customHeight="1" x14ac:dyDescent="0.2"/>
    <row r="18966" ht="12.75" customHeight="1" x14ac:dyDescent="0.2"/>
    <row r="18967" ht="12.75" customHeight="1" x14ac:dyDescent="0.2"/>
    <row r="18968" ht="12.75" customHeight="1" x14ac:dyDescent="0.2"/>
    <row r="18969" ht="12.75" customHeight="1" x14ac:dyDescent="0.2"/>
    <row r="18970" ht="12.75" customHeight="1" x14ac:dyDescent="0.2"/>
    <row r="18971" ht="12.75" customHeight="1" x14ac:dyDescent="0.2"/>
    <row r="18972" ht="12.75" customHeight="1" x14ac:dyDescent="0.2"/>
    <row r="18973" ht="12.75" customHeight="1" x14ac:dyDescent="0.2"/>
    <row r="18974" ht="12.75" customHeight="1" x14ac:dyDescent="0.2"/>
    <row r="18975" ht="12.75" customHeight="1" x14ac:dyDescent="0.2"/>
    <row r="18976" ht="12.75" customHeight="1" x14ac:dyDescent="0.2"/>
    <row r="18977" ht="12.75" customHeight="1" x14ac:dyDescent="0.2"/>
    <row r="18978" ht="12.75" customHeight="1" x14ac:dyDescent="0.2"/>
    <row r="18979" ht="12.75" customHeight="1" x14ac:dyDescent="0.2"/>
    <row r="18980" ht="12.75" customHeight="1" x14ac:dyDescent="0.2"/>
    <row r="18981" ht="12.75" customHeight="1" x14ac:dyDescent="0.2"/>
    <row r="18982" ht="12.75" customHeight="1" x14ac:dyDescent="0.2"/>
    <row r="18983" ht="12.75" customHeight="1" x14ac:dyDescent="0.2"/>
    <row r="18984" ht="12.75" customHeight="1" x14ac:dyDescent="0.2"/>
    <row r="18985" ht="12.75" customHeight="1" x14ac:dyDescent="0.2"/>
    <row r="18986" ht="12.75" customHeight="1" x14ac:dyDescent="0.2"/>
    <row r="18987" ht="12.75" customHeight="1" x14ac:dyDescent="0.2"/>
    <row r="18988" ht="12.75" customHeight="1" x14ac:dyDescent="0.2"/>
    <row r="18989" ht="12.75" customHeight="1" x14ac:dyDescent="0.2"/>
    <row r="18990" ht="12.75" customHeight="1" x14ac:dyDescent="0.2"/>
    <row r="18991" ht="12.75" customHeight="1" x14ac:dyDescent="0.2"/>
    <row r="18992" ht="12.75" customHeight="1" x14ac:dyDescent="0.2"/>
    <row r="18993" ht="12.75" customHeight="1" x14ac:dyDescent="0.2"/>
    <row r="18994" ht="12.75" customHeight="1" x14ac:dyDescent="0.2"/>
    <row r="18995" ht="12.75" customHeight="1" x14ac:dyDescent="0.2"/>
    <row r="18996" ht="12.75" customHeight="1" x14ac:dyDescent="0.2"/>
    <row r="18997" ht="12.75" customHeight="1" x14ac:dyDescent="0.2"/>
    <row r="18998" ht="12.75" customHeight="1" x14ac:dyDescent="0.2"/>
    <row r="18999" ht="12.75" customHeight="1" x14ac:dyDescent="0.2"/>
    <row r="19000" ht="12.75" customHeight="1" x14ac:dyDescent="0.2"/>
    <row r="19001" ht="12.75" customHeight="1" x14ac:dyDescent="0.2"/>
    <row r="19002" ht="12.75" customHeight="1" x14ac:dyDescent="0.2"/>
    <row r="19003" ht="12.75" customHeight="1" x14ac:dyDescent="0.2"/>
    <row r="19004" ht="12.75" customHeight="1" x14ac:dyDescent="0.2"/>
    <row r="19005" ht="12.75" customHeight="1" x14ac:dyDescent="0.2"/>
    <row r="19006" ht="12.75" customHeight="1" x14ac:dyDescent="0.2"/>
    <row r="19007" ht="12.75" customHeight="1" x14ac:dyDescent="0.2"/>
    <row r="19008" ht="12.75" customHeight="1" x14ac:dyDescent="0.2"/>
    <row r="19009" ht="12.75" customHeight="1" x14ac:dyDescent="0.2"/>
    <row r="19010" ht="12.75" customHeight="1" x14ac:dyDescent="0.2"/>
    <row r="19011" ht="12.75" customHeight="1" x14ac:dyDescent="0.2"/>
    <row r="19012" ht="12.75" customHeight="1" x14ac:dyDescent="0.2"/>
    <row r="19013" ht="12.75" customHeight="1" x14ac:dyDescent="0.2"/>
    <row r="19014" ht="12.75" customHeight="1" x14ac:dyDescent="0.2"/>
    <row r="19015" ht="12.75" customHeight="1" x14ac:dyDescent="0.2"/>
    <row r="19016" ht="12.75" customHeight="1" x14ac:dyDescent="0.2"/>
    <row r="19017" ht="12.75" customHeight="1" x14ac:dyDescent="0.2"/>
    <row r="19018" ht="12.75" customHeight="1" x14ac:dyDescent="0.2"/>
    <row r="19019" ht="12.75" customHeight="1" x14ac:dyDescent="0.2"/>
    <row r="19020" ht="12.75" customHeight="1" x14ac:dyDescent="0.2"/>
    <row r="19021" ht="12.75" customHeight="1" x14ac:dyDescent="0.2"/>
    <row r="19022" ht="12.75" customHeight="1" x14ac:dyDescent="0.2"/>
    <row r="19023" ht="12.75" customHeight="1" x14ac:dyDescent="0.2"/>
    <row r="19024" ht="12.75" customHeight="1" x14ac:dyDescent="0.2"/>
    <row r="19025" ht="12.75" customHeight="1" x14ac:dyDescent="0.2"/>
    <row r="19026" ht="12.75" customHeight="1" x14ac:dyDescent="0.2"/>
    <row r="19027" ht="12.75" customHeight="1" x14ac:dyDescent="0.2"/>
    <row r="19028" ht="12.75" customHeight="1" x14ac:dyDescent="0.2"/>
    <row r="19029" ht="12.75" customHeight="1" x14ac:dyDescent="0.2"/>
    <row r="19030" ht="12.75" customHeight="1" x14ac:dyDescent="0.2"/>
    <row r="19031" ht="12.75" customHeight="1" x14ac:dyDescent="0.2"/>
    <row r="19032" ht="12.75" customHeight="1" x14ac:dyDescent="0.2"/>
    <row r="19033" ht="12.75" customHeight="1" x14ac:dyDescent="0.2"/>
    <row r="19034" ht="12.75" customHeight="1" x14ac:dyDescent="0.2"/>
    <row r="19035" ht="12.75" customHeight="1" x14ac:dyDescent="0.2"/>
    <row r="19036" ht="12.75" customHeight="1" x14ac:dyDescent="0.2"/>
    <row r="19037" ht="12.75" customHeight="1" x14ac:dyDescent="0.2"/>
    <row r="19038" ht="12.75" customHeight="1" x14ac:dyDescent="0.2"/>
    <row r="19039" ht="12.75" customHeight="1" x14ac:dyDescent="0.2"/>
    <row r="19040" ht="12.75" customHeight="1" x14ac:dyDescent="0.2"/>
    <row r="19041" ht="12.75" customHeight="1" x14ac:dyDescent="0.2"/>
    <row r="19042" ht="12.75" customHeight="1" x14ac:dyDescent="0.2"/>
    <row r="19043" ht="12.75" customHeight="1" x14ac:dyDescent="0.2"/>
    <row r="19044" ht="12.75" customHeight="1" x14ac:dyDescent="0.2"/>
    <row r="19045" ht="12.75" customHeight="1" x14ac:dyDescent="0.2"/>
    <row r="19046" ht="12.75" customHeight="1" x14ac:dyDescent="0.2"/>
    <row r="19047" ht="12.75" customHeight="1" x14ac:dyDescent="0.2"/>
    <row r="19048" ht="12.75" customHeight="1" x14ac:dyDescent="0.2"/>
    <row r="19049" ht="12.75" customHeight="1" x14ac:dyDescent="0.2"/>
    <row r="19050" ht="12.75" customHeight="1" x14ac:dyDescent="0.2"/>
    <row r="19051" ht="12.75" customHeight="1" x14ac:dyDescent="0.2"/>
    <row r="19052" ht="12.75" customHeight="1" x14ac:dyDescent="0.2"/>
    <row r="19053" ht="12.75" customHeight="1" x14ac:dyDescent="0.2"/>
    <row r="19054" ht="12.75" customHeight="1" x14ac:dyDescent="0.2"/>
    <row r="19055" ht="12.75" customHeight="1" x14ac:dyDescent="0.2"/>
    <row r="19056" ht="12.75" customHeight="1" x14ac:dyDescent="0.2"/>
    <row r="19057" ht="12.75" customHeight="1" x14ac:dyDescent="0.2"/>
    <row r="19058" ht="12.75" customHeight="1" x14ac:dyDescent="0.2"/>
    <row r="19059" ht="12.75" customHeight="1" x14ac:dyDescent="0.2"/>
    <row r="19060" ht="12.75" customHeight="1" x14ac:dyDescent="0.2"/>
    <row r="19061" ht="12.75" customHeight="1" x14ac:dyDescent="0.2"/>
    <row r="19062" ht="12.75" customHeight="1" x14ac:dyDescent="0.2"/>
    <row r="19063" ht="12.75" customHeight="1" x14ac:dyDescent="0.2"/>
    <row r="19064" ht="12.75" customHeight="1" x14ac:dyDescent="0.2"/>
    <row r="19065" ht="12.75" customHeight="1" x14ac:dyDescent="0.2"/>
    <row r="19066" ht="12.75" customHeight="1" x14ac:dyDescent="0.2"/>
    <row r="19067" ht="12.75" customHeight="1" x14ac:dyDescent="0.2"/>
    <row r="19068" ht="12.75" customHeight="1" x14ac:dyDescent="0.2"/>
    <row r="19069" ht="12.75" customHeight="1" x14ac:dyDescent="0.2"/>
    <row r="19070" ht="12.75" customHeight="1" x14ac:dyDescent="0.2"/>
    <row r="19071" ht="12.75" customHeight="1" x14ac:dyDescent="0.2"/>
    <row r="19072" ht="12.75" customHeight="1" x14ac:dyDescent="0.2"/>
    <row r="19073" ht="12.75" customHeight="1" x14ac:dyDescent="0.2"/>
    <row r="19074" ht="12.75" customHeight="1" x14ac:dyDescent="0.2"/>
    <row r="19075" ht="12.75" customHeight="1" x14ac:dyDescent="0.2"/>
    <row r="19076" ht="12.75" customHeight="1" x14ac:dyDescent="0.2"/>
    <row r="19077" ht="12.75" customHeight="1" x14ac:dyDescent="0.2"/>
    <row r="19078" ht="12.75" customHeight="1" x14ac:dyDescent="0.2"/>
    <row r="19079" ht="12.75" customHeight="1" x14ac:dyDescent="0.2"/>
    <row r="19080" ht="12.75" customHeight="1" x14ac:dyDescent="0.2"/>
    <row r="19081" ht="12.75" customHeight="1" x14ac:dyDescent="0.2"/>
    <row r="19082" ht="12.75" customHeight="1" x14ac:dyDescent="0.2"/>
    <row r="19083" ht="12.75" customHeight="1" x14ac:dyDescent="0.2"/>
    <row r="19084" ht="12.75" customHeight="1" x14ac:dyDescent="0.2"/>
    <row r="19085" ht="12.75" customHeight="1" x14ac:dyDescent="0.2"/>
    <row r="19086" ht="12.75" customHeight="1" x14ac:dyDescent="0.2"/>
    <row r="19087" ht="12.75" customHeight="1" x14ac:dyDescent="0.2"/>
    <row r="19088" ht="12.75" customHeight="1" x14ac:dyDescent="0.2"/>
    <row r="19089" ht="12.75" customHeight="1" x14ac:dyDescent="0.2"/>
    <row r="19090" ht="12.75" customHeight="1" x14ac:dyDescent="0.2"/>
    <row r="19091" ht="12.75" customHeight="1" x14ac:dyDescent="0.2"/>
    <row r="19092" ht="12.75" customHeight="1" x14ac:dyDescent="0.2"/>
    <row r="19093" ht="12.75" customHeight="1" x14ac:dyDescent="0.2"/>
    <row r="19094" ht="12.75" customHeight="1" x14ac:dyDescent="0.2"/>
    <row r="19095" ht="12.75" customHeight="1" x14ac:dyDescent="0.2"/>
    <row r="19096" ht="12.75" customHeight="1" x14ac:dyDescent="0.2"/>
    <row r="19097" ht="12.75" customHeight="1" x14ac:dyDescent="0.2"/>
    <row r="19098" ht="12.75" customHeight="1" x14ac:dyDescent="0.2"/>
    <row r="19099" ht="12.75" customHeight="1" x14ac:dyDescent="0.2"/>
    <row r="19100" ht="12.75" customHeight="1" x14ac:dyDescent="0.2"/>
    <row r="19101" ht="12.75" customHeight="1" x14ac:dyDescent="0.2"/>
    <row r="19102" ht="12.75" customHeight="1" x14ac:dyDescent="0.2"/>
    <row r="19103" ht="12.75" customHeight="1" x14ac:dyDescent="0.2"/>
    <row r="19104" ht="12.75" customHeight="1" x14ac:dyDescent="0.2"/>
    <row r="19105" ht="12.75" customHeight="1" x14ac:dyDescent="0.2"/>
    <row r="19106" ht="12.75" customHeight="1" x14ac:dyDescent="0.2"/>
    <row r="19107" ht="12.75" customHeight="1" x14ac:dyDescent="0.2"/>
    <row r="19108" ht="12.75" customHeight="1" x14ac:dyDescent="0.2"/>
    <row r="19109" ht="12.75" customHeight="1" x14ac:dyDescent="0.2"/>
    <row r="19110" ht="12.75" customHeight="1" x14ac:dyDescent="0.2"/>
    <row r="19111" ht="12.75" customHeight="1" x14ac:dyDescent="0.2"/>
    <row r="19112" ht="12.75" customHeight="1" x14ac:dyDescent="0.2"/>
    <row r="19113" ht="12.75" customHeight="1" x14ac:dyDescent="0.2"/>
    <row r="19114" ht="12.75" customHeight="1" x14ac:dyDescent="0.2"/>
    <row r="19115" ht="12.75" customHeight="1" x14ac:dyDescent="0.2"/>
    <row r="19116" ht="12.75" customHeight="1" x14ac:dyDescent="0.2"/>
    <row r="19117" ht="12.75" customHeight="1" x14ac:dyDescent="0.2"/>
    <row r="19118" ht="12.75" customHeight="1" x14ac:dyDescent="0.2"/>
    <row r="19119" ht="12.75" customHeight="1" x14ac:dyDescent="0.2"/>
    <row r="19120" ht="12.75" customHeight="1" x14ac:dyDescent="0.2"/>
    <row r="19121" ht="12.75" customHeight="1" x14ac:dyDescent="0.2"/>
    <row r="19122" ht="12.75" customHeight="1" x14ac:dyDescent="0.2"/>
    <row r="19123" ht="12.75" customHeight="1" x14ac:dyDescent="0.2"/>
    <row r="19124" ht="12.75" customHeight="1" x14ac:dyDescent="0.2"/>
    <row r="19125" ht="12.75" customHeight="1" x14ac:dyDescent="0.2"/>
    <row r="19126" ht="12.75" customHeight="1" x14ac:dyDescent="0.2"/>
    <row r="19127" ht="12.75" customHeight="1" x14ac:dyDescent="0.2"/>
    <row r="19128" ht="12.75" customHeight="1" x14ac:dyDescent="0.2"/>
    <row r="19129" ht="12.75" customHeight="1" x14ac:dyDescent="0.2"/>
    <row r="19130" ht="12.75" customHeight="1" x14ac:dyDescent="0.2"/>
    <row r="19131" ht="12.75" customHeight="1" x14ac:dyDescent="0.2"/>
    <row r="19132" ht="12.75" customHeight="1" x14ac:dyDescent="0.2"/>
    <row r="19133" ht="12.75" customHeight="1" x14ac:dyDescent="0.2"/>
    <row r="19134" ht="12.75" customHeight="1" x14ac:dyDescent="0.2"/>
    <row r="19135" ht="12.75" customHeight="1" x14ac:dyDescent="0.2"/>
    <row r="19136" ht="12.75" customHeight="1" x14ac:dyDescent="0.2"/>
    <row r="19137" ht="12.75" customHeight="1" x14ac:dyDescent="0.2"/>
    <row r="19138" ht="12.75" customHeight="1" x14ac:dyDescent="0.2"/>
    <row r="19139" ht="12.75" customHeight="1" x14ac:dyDescent="0.2"/>
    <row r="19140" ht="12.75" customHeight="1" x14ac:dyDescent="0.2"/>
    <row r="19141" ht="12.75" customHeight="1" x14ac:dyDescent="0.2"/>
    <row r="19142" ht="12.75" customHeight="1" x14ac:dyDescent="0.2"/>
    <row r="19143" ht="12.75" customHeight="1" x14ac:dyDescent="0.2"/>
    <row r="19144" ht="12.75" customHeight="1" x14ac:dyDescent="0.2"/>
    <row r="19145" ht="12.75" customHeight="1" x14ac:dyDescent="0.2"/>
    <row r="19146" ht="12.75" customHeight="1" x14ac:dyDescent="0.2"/>
    <row r="19147" ht="12.75" customHeight="1" x14ac:dyDescent="0.2"/>
    <row r="19148" ht="12.75" customHeight="1" x14ac:dyDescent="0.2"/>
    <row r="19149" ht="12.75" customHeight="1" x14ac:dyDescent="0.2"/>
    <row r="19150" ht="12.75" customHeight="1" x14ac:dyDescent="0.2"/>
    <row r="19151" ht="12.75" customHeight="1" x14ac:dyDescent="0.2"/>
    <row r="19152" ht="12.75" customHeight="1" x14ac:dyDescent="0.2"/>
    <row r="19153" ht="12.75" customHeight="1" x14ac:dyDescent="0.2"/>
    <row r="19154" ht="12.75" customHeight="1" x14ac:dyDescent="0.2"/>
    <row r="19155" ht="12.75" customHeight="1" x14ac:dyDescent="0.2"/>
    <row r="19156" ht="12.75" customHeight="1" x14ac:dyDescent="0.2"/>
    <row r="19157" ht="12.75" customHeight="1" x14ac:dyDescent="0.2"/>
    <row r="19158" ht="12.75" customHeight="1" x14ac:dyDescent="0.2"/>
    <row r="19159" ht="12.75" customHeight="1" x14ac:dyDescent="0.2"/>
    <row r="19160" ht="12.75" customHeight="1" x14ac:dyDescent="0.2"/>
    <row r="19161" ht="12.75" customHeight="1" x14ac:dyDescent="0.2"/>
    <row r="19162" ht="12.75" customHeight="1" x14ac:dyDescent="0.2"/>
    <row r="19163" ht="12.75" customHeight="1" x14ac:dyDescent="0.2"/>
    <row r="19164" ht="12.75" customHeight="1" x14ac:dyDescent="0.2"/>
    <row r="19165" ht="12.75" customHeight="1" x14ac:dyDescent="0.2"/>
    <row r="19166" ht="12.75" customHeight="1" x14ac:dyDescent="0.2"/>
    <row r="19167" ht="12.75" customHeight="1" x14ac:dyDescent="0.2"/>
    <row r="19168" ht="12.75" customHeight="1" x14ac:dyDescent="0.2"/>
    <row r="19169" ht="12.75" customHeight="1" x14ac:dyDescent="0.2"/>
    <row r="19170" ht="12.75" customHeight="1" x14ac:dyDescent="0.2"/>
    <row r="19171" ht="12.75" customHeight="1" x14ac:dyDescent="0.2"/>
    <row r="19172" ht="12.75" customHeight="1" x14ac:dyDescent="0.2"/>
    <row r="19173" ht="12.75" customHeight="1" x14ac:dyDescent="0.2"/>
    <row r="19174" ht="12.75" customHeight="1" x14ac:dyDescent="0.2"/>
    <row r="19175" ht="12.75" customHeight="1" x14ac:dyDescent="0.2"/>
    <row r="19176" ht="12.75" customHeight="1" x14ac:dyDescent="0.2"/>
    <row r="19177" ht="12.75" customHeight="1" x14ac:dyDescent="0.2"/>
    <row r="19178" ht="12.75" customHeight="1" x14ac:dyDescent="0.2"/>
    <row r="19179" ht="12.75" customHeight="1" x14ac:dyDescent="0.2"/>
    <row r="19180" ht="12.75" customHeight="1" x14ac:dyDescent="0.2"/>
    <row r="19181" ht="12.75" customHeight="1" x14ac:dyDescent="0.2"/>
    <row r="19182" ht="12.75" customHeight="1" x14ac:dyDescent="0.2"/>
    <row r="19183" ht="12.75" customHeight="1" x14ac:dyDescent="0.2"/>
    <row r="19184" ht="12.75" customHeight="1" x14ac:dyDescent="0.2"/>
    <row r="19185" ht="12.75" customHeight="1" x14ac:dyDescent="0.2"/>
    <row r="19186" ht="12.75" customHeight="1" x14ac:dyDescent="0.2"/>
    <row r="19187" ht="12.75" customHeight="1" x14ac:dyDescent="0.2"/>
    <row r="19188" ht="12.75" customHeight="1" x14ac:dyDescent="0.2"/>
    <row r="19189" ht="12.75" customHeight="1" x14ac:dyDescent="0.2"/>
    <row r="19190" ht="12.75" customHeight="1" x14ac:dyDescent="0.2"/>
    <row r="19191" ht="12.75" customHeight="1" x14ac:dyDescent="0.2"/>
    <row r="19192" ht="12.75" customHeight="1" x14ac:dyDescent="0.2"/>
    <row r="19193" ht="12.75" customHeight="1" x14ac:dyDescent="0.2"/>
    <row r="19194" ht="12.75" customHeight="1" x14ac:dyDescent="0.2"/>
    <row r="19195" ht="12.75" customHeight="1" x14ac:dyDescent="0.2"/>
    <row r="19196" ht="12.75" customHeight="1" x14ac:dyDescent="0.2"/>
    <row r="19197" ht="12.75" customHeight="1" x14ac:dyDescent="0.2"/>
    <row r="19198" ht="12.75" customHeight="1" x14ac:dyDescent="0.2"/>
    <row r="19199" ht="12.75" customHeight="1" x14ac:dyDescent="0.2"/>
    <row r="19200" ht="12.75" customHeight="1" x14ac:dyDescent="0.2"/>
    <row r="19201" ht="12.75" customHeight="1" x14ac:dyDescent="0.2"/>
    <row r="19202" ht="12.75" customHeight="1" x14ac:dyDescent="0.2"/>
    <row r="19203" ht="12.75" customHeight="1" x14ac:dyDescent="0.2"/>
    <row r="19204" ht="12.75" customHeight="1" x14ac:dyDescent="0.2"/>
    <row r="19205" ht="12.75" customHeight="1" x14ac:dyDescent="0.2"/>
    <row r="19206" ht="12.75" customHeight="1" x14ac:dyDescent="0.2"/>
    <row r="19207" ht="12.75" customHeight="1" x14ac:dyDescent="0.2"/>
    <row r="19208" ht="12.75" customHeight="1" x14ac:dyDescent="0.2"/>
    <row r="19209" ht="12.75" customHeight="1" x14ac:dyDescent="0.2"/>
    <row r="19210" ht="12.75" customHeight="1" x14ac:dyDescent="0.2"/>
    <row r="19211" ht="12.75" customHeight="1" x14ac:dyDescent="0.2"/>
    <row r="19212" ht="12.75" customHeight="1" x14ac:dyDescent="0.2"/>
    <row r="19213" ht="12.75" customHeight="1" x14ac:dyDescent="0.2"/>
    <row r="19214" ht="12.75" customHeight="1" x14ac:dyDescent="0.2"/>
    <row r="19215" ht="12.75" customHeight="1" x14ac:dyDescent="0.2"/>
    <row r="19216" ht="12.75" customHeight="1" x14ac:dyDescent="0.2"/>
    <row r="19217" ht="12.75" customHeight="1" x14ac:dyDescent="0.2"/>
    <row r="19218" ht="12.75" customHeight="1" x14ac:dyDescent="0.2"/>
    <row r="19219" ht="12.75" customHeight="1" x14ac:dyDescent="0.2"/>
    <row r="19220" ht="12.75" customHeight="1" x14ac:dyDescent="0.2"/>
    <row r="19221" ht="12.75" customHeight="1" x14ac:dyDescent="0.2"/>
    <row r="19222" ht="12.75" customHeight="1" x14ac:dyDescent="0.2"/>
    <row r="19223" ht="12.75" customHeight="1" x14ac:dyDescent="0.2"/>
    <row r="19224" ht="12.75" customHeight="1" x14ac:dyDescent="0.2"/>
    <row r="19225" ht="12.75" customHeight="1" x14ac:dyDescent="0.2"/>
    <row r="19226" ht="12.75" customHeight="1" x14ac:dyDescent="0.2"/>
    <row r="19227" ht="12.75" customHeight="1" x14ac:dyDescent="0.2"/>
    <row r="19228" ht="12.75" customHeight="1" x14ac:dyDescent="0.2"/>
    <row r="19229" ht="12.75" customHeight="1" x14ac:dyDescent="0.2"/>
    <row r="19230" ht="12.75" customHeight="1" x14ac:dyDescent="0.2"/>
    <row r="19231" ht="12.75" customHeight="1" x14ac:dyDescent="0.2"/>
    <row r="19232" ht="12.75" customHeight="1" x14ac:dyDescent="0.2"/>
    <row r="19233" ht="12.75" customHeight="1" x14ac:dyDescent="0.2"/>
    <row r="19234" ht="12.75" customHeight="1" x14ac:dyDescent="0.2"/>
    <row r="19235" ht="12.75" customHeight="1" x14ac:dyDescent="0.2"/>
    <row r="19236" ht="12.75" customHeight="1" x14ac:dyDescent="0.2"/>
    <row r="19237" ht="12.75" customHeight="1" x14ac:dyDescent="0.2"/>
    <row r="19238" ht="12.75" customHeight="1" x14ac:dyDescent="0.2"/>
    <row r="19239" ht="12.75" customHeight="1" x14ac:dyDescent="0.2"/>
    <row r="19240" ht="12.75" customHeight="1" x14ac:dyDescent="0.2"/>
    <row r="19241" ht="12.75" customHeight="1" x14ac:dyDescent="0.2"/>
    <row r="19242" ht="12.75" customHeight="1" x14ac:dyDescent="0.2"/>
    <row r="19243" ht="12.75" customHeight="1" x14ac:dyDescent="0.2"/>
    <row r="19244" ht="12.75" customHeight="1" x14ac:dyDescent="0.2"/>
    <row r="19245" ht="12.75" customHeight="1" x14ac:dyDescent="0.2"/>
    <row r="19246" ht="12.75" customHeight="1" x14ac:dyDescent="0.2"/>
    <row r="19247" ht="12.75" customHeight="1" x14ac:dyDescent="0.2"/>
    <row r="19248" ht="12.75" customHeight="1" x14ac:dyDescent="0.2"/>
    <row r="19249" ht="12.75" customHeight="1" x14ac:dyDescent="0.2"/>
    <row r="19250" ht="12.75" customHeight="1" x14ac:dyDescent="0.2"/>
    <row r="19251" ht="12.75" customHeight="1" x14ac:dyDescent="0.2"/>
    <row r="19252" ht="12.75" customHeight="1" x14ac:dyDescent="0.2"/>
    <row r="19253" ht="12.75" customHeight="1" x14ac:dyDescent="0.2"/>
    <row r="19254" ht="12.75" customHeight="1" x14ac:dyDescent="0.2"/>
    <row r="19255" ht="12.75" customHeight="1" x14ac:dyDescent="0.2"/>
    <row r="19256" ht="12.75" customHeight="1" x14ac:dyDescent="0.2"/>
    <row r="19257" ht="12.75" customHeight="1" x14ac:dyDescent="0.2"/>
    <row r="19258" ht="12.75" customHeight="1" x14ac:dyDescent="0.2"/>
    <row r="19259" ht="12.75" customHeight="1" x14ac:dyDescent="0.2"/>
    <row r="19260" ht="12.75" customHeight="1" x14ac:dyDescent="0.2"/>
    <row r="19261" ht="12.75" customHeight="1" x14ac:dyDescent="0.2"/>
    <row r="19262" ht="12.75" customHeight="1" x14ac:dyDescent="0.2"/>
    <row r="19263" ht="12.75" customHeight="1" x14ac:dyDescent="0.2"/>
    <row r="19264" ht="12.75" customHeight="1" x14ac:dyDescent="0.2"/>
    <row r="19265" ht="12.75" customHeight="1" x14ac:dyDescent="0.2"/>
    <row r="19266" ht="12.75" customHeight="1" x14ac:dyDescent="0.2"/>
    <row r="19267" ht="12.75" customHeight="1" x14ac:dyDescent="0.2"/>
    <row r="19268" ht="12.75" customHeight="1" x14ac:dyDescent="0.2"/>
    <row r="19269" ht="12.75" customHeight="1" x14ac:dyDescent="0.2"/>
    <row r="19270" ht="12.75" customHeight="1" x14ac:dyDescent="0.2"/>
    <row r="19271" ht="12.75" customHeight="1" x14ac:dyDescent="0.2"/>
    <row r="19272" ht="12.75" customHeight="1" x14ac:dyDescent="0.2"/>
    <row r="19273" ht="12.75" customHeight="1" x14ac:dyDescent="0.2"/>
    <row r="19274" ht="12.75" customHeight="1" x14ac:dyDescent="0.2"/>
    <row r="19275" ht="12.75" customHeight="1" x14ac:dyDescent="0.2"/>
    <row r="19276" ht="12.75" customHeight="1" x14ac:dyDescent="0.2"/>
    <row r="19277" ht="12.75" customHeight="1" x14ac:dyDescent="0.2"/>
    <row r="19278" ht="12.75" customHeight="1" x14ac:dyDescent="0.2"/>
    <row r="19279" ht="12.75" customHeight="1" x14ac:dyDescent="0.2"/>
    <row r="19280" ht="12.75" customHeight="1" x14ac:dyDescent="0.2"/>
    <row r="19281" ht="12.75" customHeight="1" x14ac:dyDescent="0.2"/>
    <row r="19282" ht="12.75" customHeight="1" x14ac:dyDescent="0.2"/>
    <row r="19283" ht="12.75" customHeight="1" x14ac:dyDescent="0.2"/>
    <row r="19284" ht="12.75" customHeight="1" x14ac:dyDescent="0.2"/>
    <row r="19285" ht="12.75" customHeight="1" x14ac:dyDescent="0.2"/>
    <row r="19286" ht="12.75" customHeight="1" x14ac:dyDescent="0.2"/>
    <row r="19287" ht="12.75" customHeight="1" x14ac:dyDescent="0.2"/>
    <row r="19288" ht="12.75" customHeight="1" x14ac:dyDescent="0.2"/>
    <row r="19289" ht="12.75" customHeight="1" x14ac:dyDescent="0.2"/>
    <row r="19290" ht="12.75" customHeight="1" x14ac:dyDescent="0.2"/>
    <row r="19291" ht="12.75" customHeight="1" x14ac:dyDescent="0.2"/>
    <row r="19292" ht="12.75" customHeight="1" x14ac:dyDescent="0.2"/>
    <row r="19293" ht="12.75" customHeight="1" x14ac:dyDescent="0.2"/>
    <row r="19294" ht="12.75" customHeight="1" x14ac:dyDescent="0.2"/>
    <row r="19295" ht="12.75" customHeight="1" x14ac:dyDescent="0.2"/>
    <row r="19296" ht="12.75" customHeight="1" x14ac:dyDescent="0.2"/>
    <row r="19297" ht="12.75" customHeight="1" x14ac:dyDescent="0.2"/>
    <row r="19298" ht="12.75" customHeight="1" x14ac:dyDescent="0.2"/>
    <row r="19299" ht="12.75" customHeight="1" x14ac:dyDescent="0.2"/>
    <row r="19300" ht="12.75" customHeight="1" x14ac:dyDescent="0.2"/>
    <row r="19301" ht="12.75" customHeight="1" x14ac:dyDescent="0.2"/>
    <row r="19302" ht="12.75" customHeight="1" x14ac:dyDescent="0.2"/>
    <row r="19303" ht="12.75" customHeight="1" x14ac:dyDescent="0.2"/>
    <row r="19304" ht="12.75" customHeight="1" x14ac:dyDescent="0.2"/>
    <row r="19305" ht="12.75" customHeight="1" x14ac:dyDescent="0.2"/>
    <row r="19306" ht="12.75" customHeight="1" x14ac:dyDescent="0.2"/>
    <row r="19307" ht="12.75" customHeight="1" x14ac:dyDescent="0.2"/>
    <row r="19308" ht="12.75" customHeight="1" x14ac:dyDescent="0.2"/>
    <row r="19309" ht="12.75" customHeight="1" x14ac:dyDescent="0.2"/>
    <row r="19310" ht="12.75" customHeight="1" x14ac:dyDescent="0.2"/>
    <row r="19311" ht="12.75" customHeight="1" x14ac:dyDescent="0.2"/>
    <row r="19312" ht="12.75" customHeight="1" x14ac:dyDescent="0.2"/>
    <row r="19313" ht="12.75" customHeight="1" x14ac:dyDescent="0.2"/>
    <row r="19314" ht="12.75" customHeight="1" x14ac:dyDescent="0.2"/>
    <row r="19315" ht="12.75" customHeight="1" x14ac:dyDescent="0.2"/>
    <row r="19316" ht="12.75" customHeight="1" x14ac:dyDescent="0.2"/>
    <row r="19317" ht="12.75" customHeight="1" x14ac:dyDescent="0.2"/>
    <row r="19318" ht="12.75" customHeight="1" x14ac:dyDescent="0.2"/>
    <row r="19319" ht="12.75" customHeight="1" x14ac:dyDescent="0.2"/>
    <row r="19320" ht="12.75" customHeight="1" x14ac:dyDescent="0.2"/>
    <row r="19321" ht="12.75" customHeight="1" x14ac:dyDescent="0.2"/>
    <row r="19322" ht="12.75" customHeight="1" x14ac:dyDescent="0.2"/>
    <row r="19323" ht="12.75" customHeight="1" x14ac:dyDescent="0.2"/>
    <row r="19324" ht="12.75" customHeight="1" x14ac:dyDescent="0.2"/>
    <row r="19325" ht="12.75" customHeight="1" x14ac:dyDescent="0.2"/>
    <row r="19326" ht="12.75" customHeight="1" x14ac:dyDescent="0.2"/>
    <row r="19327" ht="12.75" customHeight="1" x14ac:dyDescent="0.2"/>
    <row r="19328" ht="12.75" customHeight="1" x14ac:dyDescent="0.2"/>
    <row r="19329" ht="12.75" customHeight="1" x14ac:dyDescent="0.2"/>
    <row r="19330" ht="12.75" customHeight="1" x14ac:dyDescent="0.2"/>
    <row r="19331" ht="12.75" customHeight="1" x14ac:dyDescent="0.2"/>
    <row r="19332" ht="12.75" customHeight="1" x14ac:dyDescent="0.2"/>
    <row r="19333" ht="12.75" customHeight="1" x14ac:dyDescent="0.2"/>
    <row r="19334" ht="12.75" customHeight="1" x14ac:dyDescent="0.2"/>
    <row r="19335" ht="12.75" customHeight="1" x14ac:dyDescent="0.2"/>
    <row r="19336" ht="12.75" customHeight="1" x14ac:dyDescent="0.2"/>
    <row r="19337" ht="12.75" customHeight="1" x14ac:dyDescent="0.2"/>
    <row r="19338" ht="12.75" customHeight="1" x14ac:dyDescent="0.2"/>
    <row r="19339" ht="12.75" customHeight="1" x14ac:dyDescent="0.2"/>
    <row r="19340" ht="12.75" customHeight="1" x14ac:dyDescent="0.2"/>
    <row r="19341" ht="12.75" customHeight="1" x14ac:dyDescent="0.2"/>
    <row r="19342" ht="12.75" customHeight="1" x14ac:dyDescent="0.2"/>
    <row r="19343" ht="12.75" customHeight="1" x14ac:dyDescent="0.2"/>
    <row r="19344" ht="12.75" customHeight="1" x14ac:dyDescent="0.2"/>
    <row r="19345" ht="12.75" customHeight="1" x14ac:dyDescent="0.2"/>
    <row r="19346" ht="12.75" customHeight="1" x14ac:dyDescent="0.2"/>
    <row r="19347" ht="12.75" customHeight="1" x14ac:dyDescent="0.2"/>
    <row r="19348" ht="12.75" customHeight="1" x14ac:dyDescent="0.2"/>
    <row r="19349" ht="12.75" customHeight="1" x14ac:dyDescent="0.2"/>
    <row r="19350" ht="12.75" customHeight="1" x14ac:dyDescent="0.2"/>
    <row r="19351" ht="12.75" customHeight="1" x14ac:dyDescent="0.2"/>
    <row r="19352" ht="12.75" customHeight="1" x14ac:dyDescent="0.2"/>
    <row r="19353" ht="12.75" customHeight="1" x14ac:dyDescent="0.2"/>
    <row r="19354" ht="12.75" customHeight="1" x14ac:dyDescent="0.2"/>
    <row r="19355" ht="12.75" customHeight="1" x14ac:dyDescent="0.2"/>
    <row r="19356" ht="12.75" customHeight="1" x14ac:dyDescent="0.2"/>
    <row r="19357" ht="12.75" customHeight="1" x14ac:dyDescent="0.2"/>
    <row r="19358" ht="12.75" customHeight="1" x14ac:dyDescent="0.2"/>
    <row r="19359" ht="12.75" customHeight="1" x14ac:dyDescent="0.2"/>
    <row r="19360" ht="12.75" customHeight="1" x14ac:dyDescent="0.2"/>
    <row r="19361" ht="12.75" customHeight="1" x14ac:dyDescent="0.2"/>
    <row r="19362" ht="12.75" customHeight="1" x14ac:dyDescent="0.2"/>
    <row r="19363" ht="12.75" customHeight="1" x14ac:dyDescent="0.2"/>
    <row r="19364" ht="12.75" customHeight="1" x14ac:dyDescent="0.2"/>
    <row r="19365" ht="12.75" customHeight="1" x14ac:dyDescent="0.2"/>
    <row r="19366" ht="12.75" customHeight="1" x14ac:dyDescent="0.2"/>
    <row r="19367" ht="12.75" customHeight="1" x14ac:dyDescent="0.2"/>
    <row r="19368" ht="12.75" customHeight="1" x14ac:dyDescent="0.2"/>
    <row r="19369" ht="12.75" customHeight="1" x14ac:dyDescent="0.2"/>
    <row r="19370" ht="12.75" customHeight="1" x14ac:dyDescent="0.2"/>
    <row r="19371" ht="12.75" customHeight="1" x14ac:dyDescent="0.2"/>
    <row r="19372" ht="12.75" customHeight="1" x14ac:dyDescent="0.2"/>
    <row r="19373" ht="12.75" customHeight="1" x14ac:dyDescent="0.2"/>
    <row r="19374" ht="12.75" customHeight="1" x14ac:dyDescent="0.2"/>
    <row r="19375" ht="12.75" customHeight="1" x14ac:dyDescent="0.2"/>
    <row r="19376" ht="12.75" customHeight="1" x14ac:dyDescent="0.2"/>
    <row r="19377" ht="12.75" customHeight="1" x14ac:dyDescent="0.2"/>
    <row r="19378" ht="12.75" customHeight="1" x14ac:dyDescent="0.2"/>
    <row r="19379" ht="12.75" customHeight="1" x14ac:dyDescent="0.2"/>
    <row r="19380" ht="12.75" customHeight="1" x14ac:dyDescent="0.2"/>
    <row r="19381" ht="12.75" customHeight="1" x14ac:dyDescent="0.2"/>
    <row r="19382" ht="12.75" customHeight="1" x14ac:dyDescent="0.2"/>
    <row r="19383" ht="12.75" customHeight="1" x14ac:dyDescent="0.2"/>
    <row r="19384" ht="12.75" customHeight="1" x14ac:dyDescent="0.2"/>
    <row r="19385" ht="12.75" customHeight="1" x14ac:dyDescent="0.2"/>
    <row r="19386" ht="12.75" customHeight="1" x14ac:dyDescent="0.2"/>
    <row r="19387" ht="12.75" customHeight="1" x14ac:dyDescent="0.2"/>
    <row r="19388" ht="12.75" customHeight="1" x14ac:dyDescent="0.2"/>
    <row r="19389" ht="12.75" customHeight="1" x14ac:dyDescent="0.2"/>
    <row r="19390" ht="12.75" customHeight="1" x14ac:dyDescent="0.2"/>
    <row r="19391" ht="12.75" customHeight="1" x14ac:dyDescent="0.2"/>
    <row r="19392" ht="12.75" customHeight="1" x14ac:dyDescent="0.2"/>
    <row r="19393" ht="12.75" customHeight="1" x14ac:dyDescent="0.2"/>
    <row r="19394" ht="12.75" customHeight="1" x14ac:dyDescent="0.2"/>
    <row r="19395" ht="12.75" customHeight="1" x14ac:dyDescent="0.2"/>
    <row r="19396" ht="12.75" customHeight="1" x14ac:dyDescent="0.2"/>
    <row r="19397" ht="12.75" customHeight="1" x14ac:dyDescent="0.2"/>
    <row r="19398" ht="12.75" customHeight="1" x14ac:dyDescent="0.2"/>
    <row r="19399" ht="12.75" customHeight="1" x14ac:dyDescent="0.2"/>
    <row r="19400" ht="12.75" customHeight="1" x14ac:dyDescent="0.2"/>
    <row r="19401" ht="12.75" customHeight="1" x14ac:dyDescent="0.2"/>
    <row r="19402" ht="12.75" customHeight="1" x14ac:dyDescent="0.2"/>
    <row r="19403" ht="12.75" customHeight="1" x14ac:dyDescent="0.2"/>
    <row r="19404" ht="12.75" customHeight="1" x14ac:dyDescent="0.2"/>
    <row r="19405" ht="12.75" customHeight="1" x14ac:dyDescent="0.2"/>
    <row r="19406" ht="12.75" customHeight="1" x14ac:dyDescent="0.2"/>
    <row r="19407" ht="12.75" customHeight="1" x14ac:dyDescent="0.2"/>
    <row r="19408" ht="12.75" customHeight="1" x14ac:dyDescent="0.2"/>
    <row r="19409" ht="12.75" customHeight="1" x14ac:dyDescent="0.2"/>
    <row r="19410" ht="12.75" customHeight="1" x14ac:dyDescent="0.2"/>
    <row r="19411" ht="12.75" customHeight="1" x14ac:dyDescent="0.2"/>
    <row r="19412" ht="12.75" customHeight="1" x14ac:dyDescent="0.2"/>
    <row r="19413" ht="12.75" customHeight="1" x14ac:dyDescent="0.2"/>
    <row r="19414" ht="12.75" customHeight="1" x14ac:dyDescent="0.2"/>
    <row r="19415" ht="12.75" customHeight="1" x14ac:dyDescent="0.2"/>
    <row r="19416" ht="12.75" customHeight="1" x14ac:dyDescent="0.2"/>
    <row r="19417" ht="12.75" customHeight="1" x14ac:dyDescent="0.2"/>
    <row r="19418" ht="12.75" customHeight="1" x14ac:dyDescent="0.2"/>
    <row r="19419" ht="12.75" customHeight="1" x14ac:dyDescent="0.2"/>
    <row r="19420" ht="12.75" customHeight="1" x14ac:dyDescent="0.2"/>
    <row r="19421" ht="12.75" customHeight="1" x14ac:dyDescent="0.2"/>
    <row r="19422" ht="12.75" customHeight="1" x14ac:dyDescent="0.2"/>
    <row r="19423" ht="12.75" customHeight="1" x14ac:dyDescent="0.2"/>
    <row r="19424" ht="12.75" customHeight="1" x14ac:dyDescent="0.2"/>
    <row r="19425" ht="12.75" customHeight="1" x14ac:dyDescent="0.2"/>
    <row r="19426" ht="12.75" customHeight="1" x14ac:dyDescent="0.2"/>
    <row r="19427" ht="12.75" customHeight="1" x14ac:dyDescent="0.2"/>
    <row r="19428" ht="12.75" customHeight="1" x14ac:dyDescent="0.2"/>
    <row r="19429" ht="12.75" customHeight="1" x14ac:dyDescent="0.2"/>
    <row r="19430" ht="12.75" customHeight="1" x14ac:dyDescent="0.2"/>
    <row r="19431" ht="12.75" customHeight="1" x14ac:dyDescent="0.2"/>
    <row r="19432" ht="12.75" customHeight="1" x14ac:dyDescent="0.2"/>
    <row r="19433" ht="12.75" customHeight="1" x14ac:dyDescent="0.2"/>
    <row r="19434" ht="12.75" customHeight="1" x14ac:dyDescent="0.2"/>
    <row r="19435" ht="12.75" customHeight="1" x14ac:dyDescent="0.2"/>
    <row r="19436" ht="12.75" customHeight="1" x14ac:dyDescent="0.2"/>
    <row r="19437" ht="12.75" customHeight="1" x14ac:dyDescent="0.2"/>
    <row r="19438" ht="12.75" customHeight="1" x14ac:dyDescent="0.2"/>
    <row r="19439" ht="12.75" customHeight="1" x14ac:dyDescent="0.2"/>
    <row r="19440" ht="12.75" customHeight="1" x14ac:dyDescent="0.2"/>
    <row r="19441" ht="12.75" customHeight="1" x14ac:dyDescent="0.2"/>
    <row r="19442" ht="12.75" customHeight="1" x14ac:dyDescent="0.2"/>
    <row r="19443" ht="12.75" customHeight="1" x14ac:dyDescent="0.2"/>
    <row r="19444" ht="12.75" customHeight="1" x14ac:dyDescent="0.2"/>
    <row r="19445" ht="12.75" customHeight="1" x14ac:dyDescent="0.2"/>
    <row r="19446" ht="12.75" customHeight="1" x14ac:dyDescent="0.2"/>
    <row r="19447" ht="12.75" customHeight="1" x14ac:dyDescent="0.2"/>
    <row r="19448" ht="12.75" customHeight="1" x14ac:dyDescent="0.2"/>
    <row r="19449" ht="12.75" customHeight="1" x14ac:dyDescent="0.2"/>
    <row r="19450" ht="12.75" customHeight="1" x14ac:dyDescent="0.2"/>
    <row r="19451" ht="12.75" customHeight="1" x14ac:dyDescent="0.2"/>
    <row r="19452" ht="12.75" customHeight="1" x14ac:dyDescent="0.2"/>
    <row r="19453" ht="12.75" customHeight="1" x14ac:dyDescent="0.2"/>
    <row r="19454" ht="12.75" customHeight="1" x14ac:dyDescent="0.2"/>
    <row r="19455" ht="12.75" customHeight="1" x14ac:dyDescent="0.2"/>
    <row r="19456" ht="12.75" customHeight="1" x14ac:dyDescent="0.2"/>
    <row r="19457" ht="12.75" customHeight="1" x14ac:dyDescent="0.2"/>
    <row r="19458" ht="12.75" customHeight="1" x14ac:dyDescent="0.2"/>
    <row r="19459" ht="12.75" customHeight="1" x14ac:dyDescent="0.2"/>
    <row r="19460" ht="12.75" customHeight="1" x14ac:dyDescent="0.2"/>
    <row r="19461" ht="12.75" customHeight="1" x14ac:dyDescent="0.2"/>
    <row r="19462" ht="12.75" customHeight="1" x14ac:dyDescent="0.2"/>
    <row r="19463" ht="12.75" customHeight="1" x14ac:dyDescent="0.2"/>
    <row r="19464" ht="12.75" customHeight="1" x14ac:dyDescent="0.2"/>
    <row r="19465" ht="12.75" customHeight="1" x14ac:dyDescent="0.2"/>
    <row r="19466" ht="12.75" customHeight="1" x14ac:dyDescent="0.2"/>
    <row r="19467" ht="12.75" customHeight="1" x14ac:dyDescent="0.2"/>
    <row r="19468" ht="12.75" customHeight="1" x14ac:dyDescent="0.2"/>
    <row r="19469" ht="12.75" customHeight="1" x14ac:dyDescent="0.2"/>
    <row r="19470" ht="12.75" customHeight="1" x14ac:dyDescent="0.2"/>
    <row r="19471" ht="12.75" customHeight="1" x14ac:dyDescent="0.2"/>
    <row r="19472" ht="12.75" customHeight="1" x14ac:dyDescent="0.2"/>
    <row r="19473" ht="12.75" customHeight="1" x14ac:dyDescent="0.2"/>
    <row r="19474" ht="12.75" customHeight="1" x14ac:dyDescent="0.2"/>
    <row r="19475" ht="12.75" customHeight="1" x14ac:dyDescent="0.2"/>
    <row r="19476" ht="12.75" customHeight="1" x14ac:dyDescent="0.2"/>
    <row r="19477" ht="12.75" customHeight="1" x14ac:dyDescent="0.2"/>
    <row r="19478" ht="12.75" customHeight="1" x14ac:dyDescent="0.2"/>
    <row r="19479" ht="12.75" customHeight="1" x14ac:dyDescent="0.2"/>
    <row r="19480" ht="12.75" customHeight="1" x14ac:dyDescent="0.2"/>
    <row r="19481" ht="12.75" customHeight="1" x14ac:dyDescent="0.2"/>
    <row r="19482" ht="12.75" customHeight="1" x14ac:dyDescent="0.2"/>
    <row r="19483" ht="12.75" customHeight="1" x14ac:dyDescent="0.2"/>
    <row r="19484" ht="12.75" customHeight="1" x14ac:dyDescent="0.2"/>
    <row r="19485" ht="12.75" customHeight="1" x14ac:dyDescent="0.2"/>
    <row r="19486" ht="12.75" customHeight="1" x14ac:dyDescent="0.2"/>
    <row r="19487" ht="12.75" customHeight="1" x14ac:dyDescent="0.2"/>
    <row r="19488" ht="12.75" customHeight="1" x14ac:dyDescent="0.2"/>
    <row r="19489" ht="12.75" customHeight="1" x14ac:dyDescent="0.2"/>
    <row r="19490" ht="12.75" customHeight="1" x14ac:dyDescent="0.2"/>
    <row r="19491" ht="12.75" customHeight="1" x14ac:dyDescent="0.2"/>
    <row r="19492" ht="12.75" customHeight="1" x14ac:dyDescent="0.2"/>
    <row r="19493" ht="12.75" customHeight="1" x14ac:dyDescent="0.2"/>
    <row r="19494" ht="12.75" customHeight="1" x14ac:dyDescent="0.2"/>
    <row r="19495" ht="12.75" customHeight="1" x14ac:dyDescent="0.2"/>
    <row r="19496" ht="12.75" customHeight="1" x14ac:dyDescent="0.2"/>
    <row r="19497" ht="12.75" customHeight="1" x14ac:dyDescent="0.2"/>
    <row r="19498" ht="12.75" customHeight="1" x14ac:dyDescent="0.2"/>
    <row r="19499" ht="12.75" customHeight="1" x14ac:dyDescent="0.2"/>
    <row r="19500" ht="12.75" customHeight="1" x14ac:dyDescent="0.2"/>
    <row r="19501" ht="12.75" customHeight="1" x14ac:dyDescent="0.2"/>
    <row r="19502" ht="12.75" customHeight="1" x14ac:dyDescent="0.2"/>
    <row r="19503" ht="12.75" customHeight="1" x14ac:dyDescent="0.2"/>
    <row r="19504" ht="12.75" customHeight="1" x14ac:dyDescent="0.2"/>
    <row r="19505" ht="12.75" customHeight="1" x14ac:dyDescent="0.2"/>
    <row r="19506" ht="12.75" customHeight="1" x14ac:dyDescent="0.2"/>
    <row r="19507" ht="12.75" customHeight="1" x14ac:dyDescent="0.2"/>
    <row r="19508" ht="12.75" customHeight="1" x14ac:dyDescent="0.2"/>
    <row r="19509" ht="12.75" customHeight="1" x14ac:dyDescent="0.2"/>
    <row r="19510" ht="12.75" customHeight="1" x14ac:dyDescent="0.2"/>
    <row r="19511" ht="12.75" customHeight="1" x14ac:dyDescent="0.2"/>
    <row r="19512" ht="12.75" customHeight="1" x14ac:dyDescent="0.2"/>
    <row r="19513" ht="12.75" customHeight="1" x14ac:dyDescent="0.2"/>
    <row r="19514" ht="12.75" customHeight="1" x14ac:dyDescent="0.2"/>
    <row r="19515" ht="12.75" customHeight="1" x14ac:dyDescent="0.2"/>
    <row r="19516" ht="12.75" customHeight="1" x14ac:dyDescent="0.2"/>
    <row r="19517" ht="12.75" customHeight="1" x14ac:dyDescent="0.2"/>
    <row r="19518" ht="12.75" customHeight="1" x14ac:dyDescent="0.2"/>
    <row r="19519" ht="12.75" customHeight="1" x14ac:dyDescent="0.2"/>
    <row r="19520" ht="12.75" customHeight="1" x14ac:dyDescent="0.2"/>
    <row r="19521" ht="12.75" customHeight="1" x14ac:dyDescent="0.2"/>
    <row r="19522" ht="12.75" customHeight="1" x14ac:dyDescent="0.2"/>
    <row r="19523" ht="12.75" customHeight="1" x14ac:dyDescent="0.2"/>
    <row r="19524" ht="12.75" customHeight="1" x14ac:dyDescent="0.2"/>
    <row r="19525" ht="12.75" customHeight="1" x14ac:dyDescent="0.2"/>
    <row r="19526" ht="12.75" customHeight="1" x14ac:dyDescent="0.2"/>
    <row r="19527" ht="12.75" customHeight="1" x14ac:dyDescent="0.2"/>
    <row r="19528" ht="12.75" customHeight="1" x14ac:dyDescent="0.2"/>
    <row r="19529" ht="12.75" customHeight="1" x14ac:dyDescent="0.2"/>
    <row r="19530" ht="12.75" customHeight="1" x14ac:dyDescent="0.2"/>
    <row r="19531" ht="12.75" customHeight="1" x14ac:dyDescent="0.2"/>
    <row r="19532" ht="12.75" customHeight="1" x14ac:dyDescent="0.2"/>
    <row r="19533" ht="12.75" customHeight="1" x14ac:dyDescent="0.2"/>
    <row r="19534" ht="12.75" customHeight="1" x14ac:dyDescent="0.2"/>
    <row r="19535" ht="12.75" customHeight="1" x14ac:dyDescent="0.2"/>
    <row r="19536" ht="12.75" customHeight="1" x14ac:dyDescent="0.2"/>
    <row r="19537" ht="12.75" customHeight="1" x14ac:dyDescent="0.2"/>
    <row r="19538" ht="12.75" customHeight="1" x14ac:dyDescent="0.2"/>
    <row r="19539" ht="12.75" customHeight="1" x14ac:dyDescent="0.2"/>
    <row r="19540" ht="12.75" customHeight="1" x14ac:dyDescent="0.2"/>
    <row r="19541" ht="12.75" customHeight="1" x14ac:dyDescent="0.2"/>
    <row r="19542" ht="12.75" customHeight="1" x14ac:dyDescent="0.2"/>
    <row r="19543" ht="12.75" customHeight="1" x14ac:dyDescent="0.2"/>
    <row r="19544" ht="12.75" customHeight="1" x14ac:dyDescent="0.2"/>
    <row r="19545" ht="12.75" customHeight="1" x14ac:dyDescent="0.2"/>
    <row r="19546" ht="12.75" customHeight="1" x14ac:dyDescent="0.2"/>
    <row r="19547" ht="12.75" customHeight="1" x14ac:dyDescent="0.2"/>
    <row r="19548" ht="12.75" customHeight="1" x14ac:dyDescent="0.2"/>
    <row r="19549" ht="12.75" customHeight="1" x14ac:dyDescent="0.2"/>
    <row r="19550" ht="12.75" customHeight="1" x14ac:dyDescent="0.2"/>
    <row r="19551" ht="12.75" customHeight="1" x14ac:dyDescent="0.2"/>
    <row r="19552" ht="12.75" customHeight="1" x14ac:dyDescent="0.2"/>
    <row r="19553" ht="12.75" customHeight="1" x14ac:dyDescent="0.2"/>
    <row r="19554" ht="12.75" customHeight="1" x14ac:dyDescent="0.2"/>
    <row r="19555" ht="12.75" customHeight="1" x14ac:dyDescent="0.2"/>
    <row r="19556" ht="12.75" customHeight="1" x14ac:dyDescent="0.2"/>
    <row r="19557" ht="12.75" customHeight="1" x14ac:dyDescent="0.2"/>
    <row r="19558" ht="12.75" customHeight="1" x14ac:dyDescent="0.2"/>
    <row r="19559" ht="12.75" customHeight="1" x14ac:dyDescent="0.2"/>
    <row r="19560" ht="12.75" customHeight="1" x14ac:dyDescent="0.2"/>
    <row r="19561" ht="12.75" customHeight="1" x14ac:dyDescent="0.2"/>
    <row r="19562" ht="12.75" customHeight="1" x14ac:dyDescent="0.2"/>
    <row r="19563" ht="12.75" customHeight="1" x14ac:dyDescent="0.2"/>
    <row r="19564" ht="12.75" customHeight="1" x14ac:dyDescent="0.2"/>
    <row r="19565" ht="12.75" customHeight="1" x14ac:dyDescent="0.2"/>
    <row r="19566" ht="12.75" customHeight="1" x14ac:dyDescent="0.2"/>
    <row r="19567" ht="12.75" customHeight="1" x14ac:dyDescent="0.2"/>
    <row r="19568" ht="12.75" customHeight="1" x14ac:dyDescent="0.2"/>
    <row r="19569" ht="12.75" customHeight="1" x14ac:dyDescent="0.2"/>
    <row r="19570" ht="12.75" customHeight="1" x14ac:dyDescent="0.2"/>
    <row r="19571" ht="12.75" customHeight="1" x14ac:dyDescent="0.2"/>
    <row r="19572" ht="12.75" customHeight="1" x14ac:dyDescent="0.2"/>
    <row r="19573" ht="12.75" customHeight="1" x14ac:dyDescent="0.2"/>
    <row r="19574" ht="12.75" customHeight="1" x14ac:dyDescent="0.2"/>
    <row r="19575" ht="12.75" customHeight="1" x14ac:dyDescent="0.2"/>
    <row r="19576" ht="12.75" customHeight="1" x14ac:dyDescent="0.2"/>
    <row r="19577" ht="12.75" customHeight="1" x14ac:dyDescent="0.2"/>
    <row r="19578" ht="12.75" customHeight="1" x14ac:dyDescent="0.2"/>
    <row r="19579" ht="12.75" customHeight="1" x14ac:dyDescent="0.2"/>
    <row r="19580" ht="12.75" customHeight="1" x14ac:dyDescent="0.2"/>
    <row r="19581" ht="12.75" customHeight="1" x14ac:dyDescent="0.2"/>
    <row r="19582" ht="12.75" customHeight="1" x14ac:dyDescent="0.2"/>
    <row r="19583" ht="12.75" customHeight="1" x14ac:dyDescent="0.2"/>
    <row r="19584" ht="12.75" customHeight="1" x14ac:dyDescent="0.2"/>
    <row r="19585" ht="12.75" customHeight="1" x14ac:dyDescent="0.2"/>
    <row r="19586" ht="12.75" customHeight="1" x14ac:dyDescent="0.2"/>
    <row r="19587" ht="12.75" customHeight="1" x14ac:dyDescent="0.2"/>
    <row r="19588" ht="12.75" customHeight="1" x14ac:dyDescent="0.2"/>
    <row r="19589" ht="12.75" customHeight="1" x14ac:dyDescent="0.2"/>
    <row r="19590" ht="12.75" customHeight="1" x14ac:dyDescent="0.2"/>
    <row r="19591" ht="12.75" customHeight="1" x14ac:dyDescent="0.2"/>
    <row r="19592" ht="12.75" customHeight="1" x14ac:dyDescent="0.2"/>
    <row r="19593" ht="12.75" customHeight="1" x14ac:dyDescent="0.2"/>
    <row r="19594" ht="12.75" customHeight="1" x14ac:dyDescent="0.2"/>
    <row r="19595" ht="12.75" customHeight="1" x14ac:dyDescent="0.2"/>
    <row r="19596" ht="12.75" customHeight="1" x14ac:dyDescent="0.2"/>
    <row r="19597" ht="12.75" customHeight="1" x14ac:dyDescent="0.2"/>
    <row r="19598" ht="12.75" customHeight="1" x14ac:dyDescent="0.2"/>
    <row r="19599" ht="12.75" customHeight="1" x14ac:dyDescent="0.2"/>
    <row r="19600" ht="12.75" customHeight="1" x14ac:dyDescent="0.2"/>
    <row r="19601" ht="12.75" customHeight="1" x14ac:dyDescent="0.2"/>
    <row r="19602" ht="12.75" customHeight="1" x14ac:dyDescent="0.2"/>
    <row r="19603" ht="12.75" customHeight="1" x14ac:dyDescent="0.2"/>
    <row r="19604" ht="12.75" customHeight="1" x14ac:dyDescent="0.2"/>
    <row r="19605" ht="12.75" customHeight="1" x14ac:dyDescent="0.2"/>
    <row r="19606" ht="12.75" customHeight="1" x14ac:dyDescent="0.2"/>
    <row r="19607" ht="12.75" customHeight="1" x14ac:dyDescent="0.2"/>
    <row r="19608" ht="12.75" customHeight="1" x14ac:dyDescent="0.2"/>
    <row r="19609" ht="12.75" customHeight="1" x14ac:dyDescent="0.2"/>
    <row r="19610" ht="12.75" customHeight="1" x14ac:dyDescent="0.2"/>
    <row r="19611" ht="12.75" customHeight="1" x14ac:dyDescent="0.2"/>
    <row r="19612" ht="12.75" customHeight="1" x14ac:dyDescent="0.2"/>
    <row r="19613" ht="12.75" customHeight="1" x14ac:dyDescent="0.2"/>
    <row r="19614" ht="12.75" customHeight="1" x14ac:dyDescent="0.2"/>
    <row r="19615" ht="12.75" customHeight="1" x14ac:dyDescent="0.2"/>
    <row r="19616" ht="12.75" customHeight="1" x14ac:dyDescent="0.2"/>
    <row r="19617" ht="12.75" customHeight="1" x14ac:dyDescent="0.2"/>
    <row r="19618" ht="12.75" customHeight="1" x14ac:dyDescent="0.2"/>
    <row r="19619" ht="12.75" customHeight="1" x14ac:dyDescent="0.2"/>
    <row r="19620" ht="12.75" customHeight="1" x14ac:dyDescent="0.2"/>
    <row r="19621" ht="12.75" customHeight="1" x14ac:dyDescent="0.2"/>
    <row r="19622" ht="12.75" customHeight="1" x14ac:dyDescent="0.2"/>
    <row r="19623" ht="12.75" customHeight="1" x14ac:dyDescent="0.2"/>
    <row r="19624" ht="12.75" customHeight="1" x14ac:dyDescent="0.2"/>
    <row r="19625" ht="12.75" customHeight="1" x14ac:dyDescent="0.2"/>
    <row r="19626" ht="12.75" customHeight="1" x14ac:dyDescent="0.2"/>
    <row r="19627" ht="12.75" customHeight="1" x14ac:dyDescent="0.2"/>
    <row r="19628" ht="12.75" customHeight="1" x14ac:dyDescent="0.2"/>
    <row r="19629" ht="12.75" customHeight="1" x14ac:dyDescent="0.2"/>
    <row r="19630" ht="12.75" customHeight="1" x14ac:dyDescent="0.2"/>
    <row r="19631" ht="12.75" customHeight="1" x14ac:dyDescent="0.2"/>
    <row r="19632" ht="12.75" customHeight="1" x14ac:dyDescent="0.2"/>
    <row r="19633" ht="12.75" customHeight="1" x14ac:dyDescent="0.2"/>
    <row r="19634" ht="12.75" customHeight="1" x14ac:dyDescent="0.2"/>
    <row r="19635" ht="12.75" customHeight="1" x14ac:dyDescent="0.2"/>
    <row r="19636" ht="12.75" customHeight="1" x14ac:dyDescent="0.2"/>
    <row r="19637" ht="12.75" customHeight="1" x14ac:dyDescent="0.2"/>
    <row r="19638" ht="12.75" customHeight="1" x14ac:dyDescent="0.2"/>
    <row r="19639" ht="12.75" customHeight="1" x14ac:dyDescent="0.2"/>
    <row r="19640" ht="12.75" customHeight="1" x14ac:dyDescent="0.2"/>
    <row r="19641" ht="12.75" customHeight="1" x14ac:dyDescent="0.2"/>
    <row r="19642" ht="12.75" customHeight="1" x14ac:dyDescent="0.2"/>
    <row r="19643" ht="12.75" customHeight="1" x14ac:dyDescent="0.2"/>
    <row r="19644" ht="12.75" customHeight="1" x14ac:dyDescent="0.2"/>
    <row r="19645" ht="12.75" customHeight="1" x14ac:dyDescent="0.2"/>
    <row r="19646" ht="12.75" customHeight="1" x14ac:dyDescent="0.2"/>
    <row r="19647" ht="12.75" customHeight="1" x14ac:dyDescent="0.2"/>
    <row r="19648" ht="12.75" customHeight="1" x14ac:dyDescent="0.2"/>
    <row r="19649" ht="12.75" customHeight="1" x14ac:dyDescent="0.2"/>
    <row r="19650" ht="12.75" customHeight="1" x14ac:dyDescent="0.2"/>
    <row r="19651" ht="12.75" customHeight="1" x14ac:dyDescent="0.2"/>
    <row r="19652" ht="12.75" customHeight="1" x14ac:dyDescent="0.2"/>
    <row r="19653" ht="12.75" customHeight="1" x14ac:dyDescent="0.2"/>
    <row r="19654" ht="12.75" customHeight="1" x14ac:dyDescent="0.2"/>
    <row r="19655" ht="12.75" customHeight="1" x14ac:dyDescent="0.2"/>
    <row r="19656" ht="12.75" customHeight="1" x14ac:dyDescent="0.2"/>
    <row r="19657" ht="12.75" customHeight="1" x14ac:dyDescent="0.2"/>
    <row r="19658" ht="12.75" customHeight="1" x14ac:dyDescent="0.2"/>
    <row r="19659" ht="12.75" customHeight="1" x14ac:dyDescent="0.2"/>
    <row r="19660" ht="12.75" customHeight="1" x14ac:dyDescent="0.2"/>
    <row r="19661" ht="12.75" customHeight="1" x14ac:dyDescent="0.2"/>
    <row r="19662" ht="12.75" customHeight="1" x14ac:dyDescent="0.2"/>
    <row r="19663" ht="12.75" customHeight="1" x14ac:dyDescent="0.2"/>
    <row r="19664" ht="12.75" customHeight="1" x14ac:dyDescent="0.2"/>
    <row r="19665" ht="12.75" customHeight="1" x14ac:dyDescent="0.2"/>
    <row r="19666" ht="12.75" customHeight="1" x14ac:dyDescent="0.2"/>
    <row r="19667" ht="12.75" customHeight="1" x14ac:dyDescent="0.2"/>
    <row r="19668" ht="12.75" customHeight="1" x14ac:dyDescent="0.2"/>
    <row r="19669" ht="12.75" customHeight="1" x14ac:dyDescent="0.2"/>
    <row r="19670" ht="12.75" customHeight="1" x14ac:dyDescent="0.2"/>
    <row r="19671" ht="12.75" customHeight="1" x14ac:dyDescent="0.2"/>
    <row r="19672" ht="12.75" customHeight="1" x14ac:dyDescent="0.2"/>
    <row r="19673" ht="12.75" customHeight="1" x14ac:dyDescent="0.2"/>
    <row r="19674" ht="12.75" customHeight="1" x14ac:dyDescent="0.2"/>
    <row r="19675" ht="12.75" customHeight="1" x14ac:dyDescent="0.2"/>
    <row r="19676" ht="12.75" customHeight="1" x14ac:dyDescent="0.2"/>
    <row r="19677" ht="12.75" customHeight="1" x14ac:dyDescent="0.2"/>
    <row r="19678" ht="12.75" customHeight="1" x14ac:dyDescent="0.2"/>
    <row r="19679" ht="12.75" customHeight="1" x14ac:dyDescent="0.2"/>
    <row r="19680" ht="12.75" customHeight="1" x14ac:dyDescent="0.2"/>
    <row r="19681" ht="12.75" customHeight="1" x14ac:dyDescent="0.2"/>
    <row r="19682" ht="12.75" customHeight="1" x14ac:dyDescent="0.2"/>
    <row r="19683" ht="12.75" customHeight="1" x14ac:dyDescent="0.2"/>
    <row r="19684" ht="12.75" customHeight="1" x14ac:dyDescent="0.2"/>
    <row r="19685" ht="12.75" customHeight="1" x14ac:dyDescent="0.2"/>
    <row r="19686" ht="12.75" customHeight="1" x14ac:dyDescent="0.2"/>
    <row r="19687" ht="12.75" customHeight="1" x14ac:dyDescent="0.2"/>
    <row r="19688" ht="12.75" customHeight="1" x14ac:dyDescent="0.2"/>
    <row r="19689" ht="12.75" customHeight="1" x14ac:dyDescent="0.2"/>
    <row r="19690" ht="12.75" customHeight="1" x14ac:dyDescent="0.2"/>
    <row r="19691" ht="12.75" customHeight="1" x14ac:dyDescent="0.2"/>
    <row r="19692" ht="12.75" customHeight="1" x14ac:dyDescent="0.2"/>
    <row r="19693" ht="12.75" customHeight="1" x14ac:dyDescent="0.2"/>
    <row r="19694" ht="12.75" customHeight="1" x14ac:dyDescent="0.2"/>
    <row r="19695" ht="12.75" customHeight="1" x14ac:dyDescent="0.2"/>
    <row r="19696" ht="12.75" customHeight="1" x14ac:dyDescent="0.2"/>
    <row r="19697" ht="12.75" customHeight="1" x14ac:dyDescent="0.2"/>
    <row r="19698" ht="12.75" customHeight="1" x14ac:dyDescent="0.2"/>
    <row r="19699" ht="12.75" customHeight="1" x14ac:dyDescent="0.2"/>
    <row r="19700" ht="12.75" customHeight="1" x14ac:dyDescent="0.2"/>
    <row r="19701" ht="12.75" customHeight="1" x14ac:dyDescent="0.2"/>
    <row r="19702" ht="12.75" customHeight="1" x14ac:dyDescent="0.2"/>
    <row r="19703" ht="12.75" customHeight="1" x14ac:dyDescent="0.2"/>
    <row r="19704" ht="12.75" customHeight="1" x14ac:dyDescent="0.2"/>
    <row r="19705" ht="12.75" customHeight="1" x14ac:dyDescent="0.2"/>
    <row r="19706" ht="12.75" customHeight="1" x14ac:dyDescent="0.2"/>
    <row r="19707" ht="12.75" customHeight="1" x14ac:dyDescent="0.2"/>
    <row r="19708" ht="12.75" customHeight="1" x14ac:dyDescent="0.2"/>
    <row r="19709" ht="12.75" customHeight="1" x14ac:dyDescent="0.2"/>
    <row r="19710" ht="12.75" customHeight="1" x14ac:dyDescent="0.2"/>
    <row r="19711" ht="12.75" customHeight="1" x14ac:dyDescent="0.2"/>
    <row r="19712" ht="12.75" customHeight="1" x14ac:dyDescent="0.2"/>
    <row r="19713" ht="12.75" customHeight="1" x14ac:dyDescent="0.2"/>
    <row r="19714" ht="12.75" customHeight="1" x14ac:dyDescent="0.2"/>
    <row r="19715" ht="12.75" customHeight="1" x14ac:dyDescent="0.2"/>
    <row r="19716" ht="12.75" customHeight="1" x14ac:dyDescent="0.2"/>
    <row r="19717" ht="12.75" customHeight="1" x14ac:dyDescent="0.2"/>
    <row r="19718" ht="12.75" customHeight="1" x14ac:dyDescent="0.2"/>
    <row r="19719" ht="12.75" customHeight="1" x14ac:dyDescent="0.2"/>
    <row r="19720" ht="12.75" customHeight="1" x14ac:dyDescent="0.2"/>
    <row r="19721" ht="12.75" customHeight="1" x14ac:dyDescent="0.2"/>
    <row r="19722" ht="12.75" customHeight="1" x14ac:dyDescent="0.2"/>
    <row r="19723" ht="12.75" customHeight="1" x14ac:dyDescent="0.2"/>
    <row r="19724" ht="12.75" customHeight="1" x14ac:dyDescent="0.2"/>
    <row r="19725" ht="12.75" customHeight="1" x14ac:dyDescent="0.2"/>
    <row r="19726" ht="12.75" customHeight="1" x14ac:dyDescent="0.2"/>
    <row r="19727" ht="12.75" customHeight="1" x14ac:dyDescent="0.2"/>
    <row r="19728" ht="12.75" customHeight="1" x14ac:dyDescent="0.2"/>
    <row r="19729" ht="12.75" customHeight="1" x14ac:dyDescent="0.2"/>
    <row r="19730" ht="12.75" customHeight="1" x14ac:dyDescent="0.2"/>
    <row r="19731" ht="12.75" customHeight="1" x14ac:dyDescent="0.2"/>
    <row r="19732" ht="12.75" customHeight="1" x14ac:dyDescent="0.2"/>
    <row r="19733" ht="12.75" customHeight="1" x14ac:dyDescent="0.2"/>
    <row r="19734" ht="12.75" customHeight="1" x14ac:dyDescent="0.2"/>
    <row r="19735" ht="12.75" customHeight="1" x14ac:dyDescent="0.2"/>
    <row r="19736" ht="12.75" customHeight="1" x14ac:dyDescent="0.2"/>
    <row r="19737" ht="12.75" customHeight="1" x14ac:dyDescent="0.2"/>
    <row r="19738" ht="12.75" customHeight="1" x14ac:dyDescent="0.2"/>
    <row r="19739" ht="12.75" customHeight="1" x14ac:dyDescent="0.2"/>
    <row r="19740" ht="12.75" customHeight="1" x14ac:dyDescent="0.2"/>
    <row r="19741" ht="12.75" customHeight="1" x14ac:dyDescent="0.2"/>
    <row r="19742" ht="12.75" customHeight="1" x14ac:dyDescent="0.2"/>
    <row r="19743" ht="12.75" customHeight="1" x14ac:dyDescent="0.2"/>
    <row r="19744" ht="12.75" customHeight="1" x14ac:dyDescent="0.2"/>
    <row r="19745" ht="12.75" customHeight="1" x14ac:dyDescent="0.2"/>
    <row r="19746" ht="12.75" customHeight="1" x14ac:dyDescent="0.2"/>
    <row r="19747" ht="12.75" customHeight="1" x14ac:dyDescent="0.2"/>
    <row r="19748" ht="12.75" customHeight="1" x14ac:dyDescent="0.2"/>
    <row r="19749" ht="12.75" customHeight="1" x14ac:dyDescent="0.2"/>
    <row r="19750" ht="12.75" customHeight="1" x14ac:dyDescent="0.2"/>
    <row r="19751" ht="12.75" customHeight="1" x14ac:dyDescent="0.2"/>
    <row r="19752" ht="12.75" customHeight="1" x14ac:dyDescent="0.2"/>
    <row r="19753" ht="12.75" customHeight="1" x14ac:dyDescent="0.2"/>
    <row r="19754" ht="12.75" customHeight="1" x14ac:dyDescent="0.2"/>
    <row r="19755" ht="12.75" customHeight="1" x14ac:dyDescent="0.2"/>
    <row r="19756" ht="12.75" customHeight="1" x14ac:dyDescent="0.2"/>
    <row r="19757" ht="12.75" customHeight="1" x14ac:dyDescent="0.2"/>
    <row r="19758" ht="12.75" customHeight="1" x14ac:dyDescent="0.2"/>
    <row r="19759" ht="12.75" customHeight="1" x14ac:dyDescent="0.2"/>
    <row r="19760" ht="12.75" customHeight="1" x14ac:dyDescent="0.2"/>
    <row r="19761" ht="12.75" customHeight="1" x14ac:dyDescent="0.2"/>
    <row r="19762" ht="12.75" customHeight="1" x14ac:dyDescent="0.2"/>
    <row r="19763" ht="12.75" customHeight="1" x14ac:dyDescent="0.2"/>
    <row r="19764" ht="12.75" customHeight="1" x14ac:dyDescent="0.2"/>
    <row r="19765" ht="12.75" customHeight="1" x14ac:dyDescent="0.2"/>
    <row r="19766" ht="12.75" customHeight="1" x14ac:dyDescent="0.2"/>
    <row r="19767" ht="12.75" customHeight="1" x14ac:dyDescent="0.2"/>
    <row r="19768" ht="12.75" customHeight="1" x14ac:dyDescent="0.2"/>
    <row r="19769" ht="12.75" customHeight="1" x14ac:dyDescent="0.2"/>
    <row r="19770" ht="12.75" customHeight="1" x14ac:dyDescent="0.2"/>
    <row r="19771" ht="12.75" customHeight="1" x14ac:dyDescent="0.2"/>
    <row r="19772" ht="12.75" customHeight="1" x14ac:dyDescent="0.2"/>
    <row r="19773" ht="12.75" customHeight="1" x14ac:dyDescent="0.2"/>
    <row r="19774" ht="12.75" customHeight="1" x14ac:dyDescent="0.2"/>
    <row r="19775" ht="12.75" customHeight="1" x14ac:dyDescent="0.2"/>
    <row r="19776" ht="12.75" customHeight="1" x14ac:dyDescent="0.2"/>
    <row r="19777" ht="12.75" customHeight="1" x14ac:dyDescent="0.2"/>
    <row r="19778" ht="12.75" customHeight="1" x14ac:dyDescent="0.2"/>
    <row r="19779" ht="12.75" customHeight="1" x14ac:dyDescent="0.2"/>
    <row r="19780" ht="12.75" customHeight="1" x14ac:dyDescent="0.2"/>
    <row r="19781" ht="12.75" customHeight="1" x14ac:dyDescent="0.2"/>
    <row r="19782" ht="12.75" customHeight="1" x14ac:dyDescent="0.2"/>
    <row r="19783" ht="12.75" customHeight="1" x14ac:dyDescent="0.2"/>
    <row r="19784" ht="12.75" customHeight="1" x14ac:dyDescent="0.2"/>
    <row r="19785" ht="12.75" customHeight="1" x14ac:dyDescent="0.2"/>
    <row r="19786" ht="12.75" customHeight="1" x14ac:dyDescent="0.2"/>
    <row r="19787" ht="12.75" customHeight="1" x14ac:dyDescent="0.2"/>
    <row r="19788" ht="12.75" customHeight="1" x14ac:dyDescent="0.2"/>
    <row r="19789" ht="12.75" customHeight="1" x14ac:dyDescent="0.2"/>
    <row r="19790" ht="12.75" customHeight="1" x14ac:dyDescent="0.2"/>
    <row r="19791" ht="12.75" customHeight="1" x14ac:dyDescent="0.2"/>
    <row r="19792" ht="12.75" customHeight="1" x14ac:dyDescent="0.2"/>
    <row r="19793" ht="12.75" customHeight="1" x14ac:dyDescent="0.2"/>
    <row r="19794" ht="12.75" customHeight="1" x14ac:dyDescent="0.2"/>
    <row r="19795" ht="12.75" customHeight="1" x14ac:dyDescent="0.2"/>
    <row r="19796" ht="12.75" customHeight="1" x14ac:dyDescent="0.2"/>
    <row r="19797" ht="12.75" customHeight="1" x14ac:dyDescent="0.2"/>
    <row r="19798" ht="12.75" customHeight="1" x14ac:dyDescent="0.2"/>
    <row r="19799" ht="12.75" customHeight="1" x14ac:dyDescent="0.2"/>
    <row r="19800" ht="12.75" customHeight="1" x14ac:dyDescent="0.2"/>
    <row r="19801" ht="12.75" customHeight="1" x14ac:dyDescent="0.2"/>
    <row r="19802" ht="12.75" customHeight="1" x14ac:dyDescent="0.2"/>
    <row r="19803" ht="12.75" customHeight="1" x14ac:dyDescent="0.2"/>
    <row r="19804" ht="12.75" customHeight="1" x14ac:dyDescent="0.2"/>
    <row r="19805" ht="12.75" customHeight="1" x14ac:dyDescent="0.2"/>
    <row r="19806" ht="12.75" customHeight="1" x14ac:dyDescent="0.2"/>
    <row r="19807" ht="12.75" customHeight="1" x14ac:dyDescent="0.2"/>
    <row r="19808" ht="12.75" customHeight="1" x14ac:dyDescent="0.2"/>
    <row r="19809" ht="12.75" customHeight="1" x14ac:dyDescent="0.2"/>
    <row r="19810" ht="12.75" customHeight="1" x14ac:dyDescent="0.2"/>
    <row r="19811" ht="12.75" customHeight="1" x14ac:dyDescent="0.2"/>
    <row r="19812" ht="12.75" customHeight="1" x14ac:dyDescent="0.2"/>
    <row r="19813" ht="12.75" customHeight="1" x14ac:dyDescent="0.2"/>
    <row r="19814" ht="12.75" customHeight="1" x14ac:dyDescent="0.2"/>
    <row r="19815" ht="12.75" customHeight="1" x14ac:dyDescent="0.2"/>
    <row r="19816" ht="12.75" customHeight="1" x14ac:dyDescent="0.2"/>
    <row r="19817" ht="12.75" customHeight="1" x14ac:dyDescent="0.2"/>
    <row r="19818" ht="12.75" customHeight="1" x14ac:dyDescent="0.2"/>
    <row r="19819" ht="12.75" customHeight="1" x14ac:dyDescent="0.2"/>
    <row r="19820" ht="12.75" customHeight="1" x14ac:dyDescent="0.2"/>
    <row r="19821" ht="12.75" customHeight="1" x14ac:dyDescent="0.2"/>
    <row r="19822" ht="12.75" customHeight="1" x14ac:dyDescent="0.2"/>
    <row r="19823" ht="12.75" customHeight="1" x14ac:dyDescent="0.2"/>
    <row r="19824" ht="12.75" customHeight="1" x14ac:dyDescent="0.2"/>
    <row r="19825" ht="12.75" customHeight="1" x14ac:dyDescent="0.2"/>
    <row r="19826" ht="12.75" customHeight="1" x14ac:dyDescent="0.2"/>
    <row r="19827" ht="12.75" customHeight="1" x14ac:dyDescent="0.2"/>
    <row r="19828" ht="12.75" customHeight="1" x14ac:dyDescent="0.2"/>
    <row r="19829" ht="12.75" customHeight="1" x14ac:dyDescent="0.2"/>
    <row r="19830" ht="12.75" customHeight="1" x14ac:dyDescent="0.2"/>
    <row r="19831" ht="12.75" customHeight="1" x14ac:dyDescent="0.2"/>
    <row r="19832" ht="12.75" customHeight="1" x14ac:dyDescent="0.2"/>
    <row r="19833" ht="12.75" customHeight="1" x14ac:dyDescent="0.2"/>
    <row r="19834" ht="12.75" customHeight="1" x14ac:dyDescent="0.2"/>
    <row r="19835" ht="12.75" customHeight="1" x14ac:dyDescent="0.2"/>
    <row r="19836" ht="12.75" customHeight="1" x14ac:dyDescent="0.2"/>
    <row r="19837" ht="12.75" customHeight="1" x14ac:dyDescent="0.2"/>
    <row r="19838" ht="12.75" customHeight="1" x14ac:dyDescent="0.2"/>
    <row r="19839" ht="12.75" customHeight="1" x14ac:dyDescent="0.2"/>
    <row r="19840" ht="12.75" customHeight="1" x14ac:dyDescent="0.2"/>
    <row r="19841" ht="12.75" customHeight="1" x14ac:dyDescent="0.2"/>
    <row r="19842" ht="12.75" customHeight="1" x14ac:dyDescent="0.2"/>
    <row r="19843" ht="12.75" customHeight="1" x14ac:dyDescent="0.2"/>
    <row r="19844" ht="12.75" customHeight="1" x14ac:dyDescent="0.2"/>
    <row r="19845" ht="12.75" customHeight="1" x14ac:dyDescent="0.2"/>
    <row r="19846" ht="12.75" customHeight="1" x14ac:dyDescent="0.2"/>
    <row r="19847" ht="12.75" customHeight="1" x14ac:dyDescent="0.2"/>
    <row r="19848" ht="12.75" customHeight="1" x14ac:dyDescent="0.2"/>
    <row r="19849" ht="12.75" customHeight="1" x14ac:dyDescent="0.2"/>
    <row r="19850" ht="12.75" customHeight="1" x14ac:dyDescent="0.2"/>
    <row r="19851" ht="12.75" customHeight="1" x14ac:dyDescent="0.2"/>
    <row r="19852" ht="12.75" customHeight="1" x14ac:dyDescent="0.2"/>
    <row r="19853" ht="12.75" customHeight="1" x14ac:dyDescent="0.2"/>
    <row r="19854" ht="12.75" customHeight="1" x14ac:dyDescent="0.2"/>
    <row r="19855" ht="12.75" customHeight="1" x14ac:dyDescent="0.2"/>
    <row r="19856" ht="12.75" customHeight="1" x14ac:dyDescent="0.2"/>
    <row r="19857" ht="12.75" customHeight="1" x14ac:dyDescent="0.2"/>
    <row r="19858" ht="12.75" customHeight="1" x14ac:dyDescent="0.2"/>
    <row r="19859" ht="12.75" customHeight="1" x14ac:dyDescent="0.2"/>
    <row r="19860" ht="12.75" customHeight="1" x14ac:dyDescent="0.2"/>
    <row r="19861" ht="12.75" customHeight="1" x14ac:dyDescent="0.2"/>
    <row r="19862" ht="12.75" customHeight="1" x14ac:dyDescent="0.2"/>
    <row r="19863" ht="12.75" customHeight="1" x14ac:dyDescent="0.2"/>
    <row r="19864" ht="12.75" customHeight="1" x14ac:dyDescent="0.2"/>
    <row r="19865" ht="12.75" customHeight="1" x14ac:dyDescent="0.2"/>
    <row r="19866" ht="12.75" customHeight="1" x14ac:dyDescent="0.2"/>
    <row r="19867" ht="12.75" customHeight="1" x14ac:dyDescent="0.2"/>
    <row r="19868" ht="12.75" customHeight="1" x14ac:dyDescent="0.2"/>
    <row r="19869" ht="12.75" customHeight="1" x14ac:dyDescent="0.2"/>
    <row r="19870" ht="12.75" customHeight="1" x14ac:dyDescent="0.2"/>
    <row r="19871" ht="12.75" customHeight="1" x14ac:dyDescent="0.2"/>
    <row r="19872" ht="12.75" customHeight="1" x14ac:dyDescent="0.2"/>
    <row r="19873" ht="12.75" customHeight="1" x14ac:dyDescent="0.2"/>
    <row r="19874" ht="12.75" customHeight="1" x14ac:dyDescent="0.2"/>
    <row r="19875" ht="12.75" customHeight="1" x14ac:dyDescent="0.2"/>
    <row r="19876" ht="12.75" customHeight="1" x14ac:dyDescent="0.2"/>
    <row r="19877" ht="12.75" customHeight="1" x14ac:dyDescent="0.2"/>
    <row r="19878" ht="12.75" customHeight="1" x14ac:dyDescent="0.2"/>
    <row r="19879" ht="12.75" customHeight="1" x14ac:dyDescent="0.2"/>
    <row r="19880" ht="12.75" customHeight="1" x14ac:dyDescent="0.2"/>
    <row r="19881" ht="12.75" customHeight="1" x14ac:dyDescent="0.2"/>
    <row r="19882" ht="12.75" customHeight="1" x14ac:dyDescent="0.2"/>
    <row r="19883" ht="12.75" customHeight="1" x14ac:dyDescent="0.2"/>
    <row r="19884" ht="12.75" customHeight="1" x14ac:dyDescent="0.2"/>
    <row r="19885" ht="12.75" customHeight="1" x14ac:dyDescent="0.2"/>
    <row r="19886" ht="12.75" customHeight="1" x14ac:dyDescent="0.2"/>
    <row r="19887" ht="12.75" customHeight="1" x14ac:dyDescent="0.2"/>
    <row r="19888" ht="12.75" customHeight="1" x14ac:dyDescent="0.2"/>
    <row r="19889" ht="12.75" customHeight="1" x14ac:dyDescent="0.2"/>
    <row r="19890" ht="12.75" customHeight="1" x14ac:dyDescent="0.2"/>
    <row r="19891" ht="12.75" customHeight="1" x14ac:dyDescent="0.2"/>
    <row r="19892" ht="12.75" customHeight="1" x14ac:dyDescent="0.2"/>
    <row r="19893" ht="12.75" customHeight="1" x14ac:dyDescent="0.2"/>
    <row r="19894" ht="12.75" customHeight="1" x14ac:dyDescent="0.2"/>
    <row r="19895" ht="12.75" customHeight="1" x14ac:dyDescent="0.2"/>
    <row r="19896" ht="12.75" customHeight="1" x14ac:dyDescent="0.2"/>
    <row r="19897" ht="12.75" customHeight="1" x14ac:dyDescent="0.2"/>
    <row r="19898" ht="12.75" customHeight="1" x14ac:dyDescent="0.2"/>
    <row r="19899" ht="12.75" customHeight="1" x14ac:dyDescent="0.2"/>
    <row r="19900" ht="12.75" customHeight="1" x14ac:dyDescent="0.2"/>
    <row r="19901" ht="12.75" customHeight="1" x14ac:dyDescent="0.2"/>
    <row r="19902" ht="12.75" customHeight="1" x14ac:dyDescent="0.2"/>
    <row r="19903" ht="12.75" customHeight="1" x14ac:dyDescent="0.2"/>
    <row r="19904" ht="12.75" customHeight="1" x14ac:dyDescent="0.2"/>
    <row r="19905" ht="12.75" customHeight="1" x14ac:dyDescent="0.2"/>
    <row r="19906" ht="12.75" customHeight="1" x14ac:dyDescent="0.2"/>
    <row r="19907" ht="12.75" customHeight="1" x14ac:dyDescent="0.2"/>
    <row r="19908" ht="12.75" customHeight="1" x14ac:dyDescent="0.2"/>
    <row r="19909" ht="12.75" customHeight="1" x14ac:dyDescent="0.2"/>
    <row r="19910" ht="12.75" customHeight="1" x14ac:dyDescent="0.2"/>
    <row r="19911" ht="12.75" customHeight="1" x14ac:dyDescent="0.2"/>
    <row r="19912" ht="12.75" customHeight="1" x14ac:dyDescent="0.2"/>
    <row r="19913" ht="12.75" customHeight="1" x14ac:dyDescent="0.2"/>
    <row r="19914" ht="12.75" customHeight="1" x14ac:dyDescent="0.2"/>
    <row r="19915" ht="12.75" customHeight="1" x14ac:dyDescent="0.2"/>
    <row r="19916" ht="12.75" customHeight="1" x14ac:dyDescent="0.2"/>
    <row r="19917" ht="12.75" customHeight="1" x14ac:dyDescent="0.2"/>
    <row r="19918" ht="12.75" customHeight="1" x14ac:dyDescent="0.2"/>
    <row r="19919" ht="12.75" customHeight="1" x14ac:dyDescent="0.2"/>
    <row r="19920" ht="12.75" customHeight="1" x14ac:dyDescent="0.2"/>
    <row r="19921" ht="12.75" customHeight="1" x14ac:dyDescent="0.2"/>
    <row r="19922" ht="12.75" customHeight="1" x14ac:dyDescent="0.2"/>
    <row r="19923" ht="12.75" customHeight="1" x14ac:dyDescent="0.2"/>
    <row r="19924" ht="12.75" customHeight="1" x14ac:dyDescent="0.2"/>
    <row r="19925" ht="12.75" customHeight="1" x14ac:dyDescent="0.2"/>
    <row r="19926" ht="12.75" customHeight="1" x14ac:dyDescent="0.2"/>
    <row r="19927" ht="12.75" customHeight="1" x14ac:dyDescent="0.2"/>
    <row r="19928" ht="12.75" customHeight="1" x14ac:dyDescent="0.2"/>
    <row r="19929" ht="12.75" customHeight="1" x14ac:dyDescent="0.2"/>
    <row r="19930" ht="12.75" customHeight="1" x14ac:dyDescent="0.2"/>
    <row r="19931" ht="12.75" customHeight="1" x14ac:dyDescent="0.2"/>
    <row r="19932" ht="12.75" customHeight="1" x14ac:dyDescent="0.2"/>
    <row r="19933" ht="12.75" customHeight="1" x14ac:dyDescent="0.2"/>
    <row r="19934" ht="12.75" customHeight="1" x14ac:dyDescent="0.2"/>
    <row r="19935" ht="12.75" customHeight="1" x14ac:dyDescent="0.2"/>
    <row r="19936" ht="12.75" customHeight="1" x14ac:dyDescent="0.2"/>
    <row r="19937" ht="12.75" customHeight="1" x14ac:dyDescent="0.2"/>
    <row r="19938" ht="12.75" customHeight="1" x14ac:dyDescent="0.2"/>
    <row r="19939" ht="12.75" customHeight="1" x14ac:dyDescent="0.2"/>
    <row r="19940" ht="12.75" customHeight="1" x14ac:dyDescent="0.2"/>
    <row r="19941" ht="12.75" customHeight="1" x14ac:dyDescent="0.2"/>
    <row r="19942" ht="12.75" customHeight="1" x14ac:dyDescent="0.2"/>
    <row r="19943" ht="12.75" customHeight="1" x14ac:dyDescent="0.2"/>
    <row r="19944" ht="12.75" customHeight="1" x14ac:dyDescent="0.2"/>
    <row r="19945" ht="12.75" customHeight="1" x14ac:dyDescent="0.2"/>
    <row r="19946" ht="12.75" customHeight="1" x14ac:dyDescent="0.2"/>
    <row r="19947" ht="12.75" customHeight="1" x14ac:dyDescent="0.2"/>
    <row r="19948" ht="12.75" customHeight="1" x14ac:dyDescent="0.2"/>
    <row r="19949" ht="12.75" customHeight="1" x14ac:dyDescent="0.2"/>
    <row r="19950" ht="12.75" customHeight="1" x14ac:dyDescent="0.2"/>
    <row r="19951" ht="12.75" customHeight="1" x14ac:dyDescent="0.2"/>
    <row r="19952" ht="12.75" customHeight="1" x14ac:dyDescent="0.2"/>
    <row r="19953" ht="12.75" customHeight="1" x14ac:dyDescent="0.2"/>
    <row r="19954" ht="12.75" customHeight="1" x14ac:dyDescent="0.2"/>
    <row r="19955" ht="12.75" customHeight="1" x14ac:dyDescent="0.2"/>
    <row r="19956" ht="12.75" customHeight="1" x14ac:dyDescent="0.2"/>
    <row r="19957" ht="12.75" customHeight="1" x14ac:dyDescent="0.2"/>
    <row r="19958" ht="12.75" customHeight="1" x14ac:dyDescent="0.2"/>
    <row r="19959" ht="12.75" customHeight="1" x14ac:dyDescent="0.2"/>
    <row r="19960" ht="12.75" customHeight="1" x14ac:dyDescent="0.2"/>
    <row r="19961" ht="12.75" customHeight="1" x14ac:dyDescent="0.2"/>
    <row r="19962" ht="12.75" customHeight="1" x14ac:dyDescent="0.2"/>
    <row r="19963" ht="12.75" customHeight="1" x14ac:dyDescent="0.2"/>
    <row r="19964" ht="12.75" customHeight="1" x14ac:dyDescent="0.2"/>
    <row r="19965" ht="12.75" customHeight="1" x14ac:dyDescent="0.2"/>
    <row r="19966" ht="12.75" customHeight="1" x14ac:dyDescent="0.2"/>
    <row r="19967" ht="12.75" customHeight="1" x14ac:dyDescent="0.2"/>
    <row r="19968" ht="12.75" customHeight="1" x14ac:dyDescent="0.2"/>
    <row r="19969" ht="12.75" customHeight="1" x14ac:dyDescent="0.2"/>
    <row r="19970" ht="12.75" customHeight="1" x14ac:dyDescent="0.2"/>
    <row r="19971" ht="12.75" customHeight="1" x14ac:dyDescent="0.2"/>
    <row r="19972" ht="12.75" customHeight="1" x14ac:dyDescent="0.2"/>
    <row r="19973" ht="12.75" customHeight="1" x14ac:dyDescent="0.2"/>
    <row r="19974" ht="12.75" customHeight="1" x14ac:dyDescent="0.2"/>
    <row r="19975" ht="12.75" customHeight="1" x14ac:dyDescent="0.2"/>
    <row r="19976" ht="12.75" customHeight="1" x14ac:dyDescent="0.2"/>
    <row r="19977" ht="12.75" customHeight="1" x14ac:dyDescent="0.2"/>
    <row r="19978" ht="12.75" customHeight="1" x14ac:dyDescent="0.2"/>
    <row r="19979" ht="12.75" customHeight="1" x14ac:dyDescent="0.2"/>
    <row r="19980" ht="12.75" customHeight="1" x14ac:dyDescent="0.2"/>
    <row r="19981" ht="12.75" customHeight="1" x14ac:dyDescent="0.2"/>
    <row r="19982" ht="12.75" customHeight="1" x14ac:dyDescent="0.2"/>
    <row r="19983" ht="12.75" customHeight="1" x14ac:dyDescent="0.2"/>
    <row r="19984" ht="12.75" customHeight="1" x14ac:dyDescent="0.2"/>
    <row r="19985" ht="12.75" customHeight="1" x14ac:dyDescent="0.2"/>
    <row r="19986" ht="12.75" customHeight="1" x14ac:dyDescent="0.2"/>
    <row r="19987" ht="12.75" customHeight="1" x14ac:dyDescent="0.2"/>
    <row r="19988" ht="12.75" customHeight="1" x14ac:dyDescent="0.2"/>
    <row r="19989" ht="12.75" customHeight="1" x14ac:dyDescent="0.2"/>
    <row r="19990" ht="12.75" customHeight="1" x14ac:dyDescent="0.2"/>
    <row r="19991" ht="12.75" customHeight="1" x14ac:dyDescent="0.2"/>
    <row r="19992" ht="12.75" customHeight="1" x14ac:dyDescent="0.2"/>
    <row r="19993" ht="12.75" customHeight="1" x14ac:dyDescent="0.2"/>
    <row r="19994" ht="12.75" customHeight="1" x14ac:dyDescent="0.2"/>
    <row r="19995" ht="12.75" customHeight="1" x14ac:dyDescent="0.2"/>
    <row r="19996" ht="12.75" customHeight="1" x14ac:dyDescent="0.2"/>
    <row r="19997" ht="12.75" customHeight="1" x14ac:dyDescent="0.2"/>
    <row r="19998" ht="12.75" customHeight="1" x14ac:dyDescent="0.2"/>
    <row r="19999" ht="12.75" customHeight="1" x14ac:dyDescent="0.2"/>
    <row r="20000" ht="12.75" customHeight="1" x14ac:dyDescent="0.2"/>
    <row r="20001" ht="12.75" customHeight="1" x14ac:dyDescent="0.2"/>
    <row r="20002" ht="12.75" customHeight="1" x14ac:dyDescent="0.2"/>
    <row r="20003" ht="12.75" customHeight="1" x14ac:dyDescent="0.2"/>
    <row r="20004" ht="12.75" customHeight="1" x14ac:dyDescent="0.2"/>
    <row r="20005" ht="12.75" customHeight="1" x14ac:dyDescent="0.2"/>
    <row r="20006" ht="12.75" customHeight="1" x14ac:dyDescent="0.2"/>
    <row r="20007" ht="12.75" customHeight="1" x14ac:dyDescent="0.2"/>
    <row r="20008" ht="12.75" customHeight="1" x14ac:dyDescent="0.2"/>
    <row r="20009" ht="12.75" customHeight="1" x14ac:dyDescent="0.2"/>
    <row r="20010" ht="12.75" customHeight="1" x14ac:dyDescent="0.2"/>
    <row r="20011" ht="12.75" customHeight="1" x14ac:dyDescent="0.2"/>
    <row r="20012" ht="12.75" customHeight="1" x14ac:dyDescent="0.2"/>
    <row r="20013" ht="12.75" customHeight="1" x14ac:dyDescent="0.2"/>
    <row r="20014" ht="12.75" customHeight="1" x14ac:dyDescent="0.2"/>
    <row r="20015" ht="12.75" customHeight="1" x14ac:dyDescent="0.2"/>
    <row r="20016" ht="12.75" customHeight="1" x14ac:dyDescent="0.2"/>
    <row r="20017" ht="12.75" customHeight="1" x14ac:dyDescent="0.2"/>
    <row r="20018" ht="12.75" customHeight="1" x14ac:dyDescent="0.2"/>
    <row r="20019" ht="12.75" customHeight="1" x14ac:dyDescent="0.2"/>
    <row r="20020" ht="12.75" customHeight="1" x14ac:dyDescent="0.2"/>
    <row r="20021" ht="12.75" customHeight="1" x14ac:dyDescent="0.2"/>
    <row r="20022" ht="12.75" customHeight="1" x14ac:dyDescent="0.2"/>
    <row r="20023" ht="12.75" customHeight="1" x14ac:dyDescent="0.2"/>
    <row r="20024" ht="12.75" customHeight="1" x14ac:dyDescent="0.2"/>
    <row r="20025" ht="12.75" customHeight="1" x14ac:dyDescent="0.2"/>
    <row r="20026" ht="12.75" customHeight="1" x14ac:dyDescent="0.2"/>
    <row r="20027" ht="12.75" customHeight="1" x14ac:dyDescent="0.2"/>
    <row r="20028" ht="12.75" customHeight="1" x14ac:dyDescent="0.2"/>
    <row r="20029" ht="12.75" customHeight="1" x14ac:dyDescent="0.2"/>
    <row r="20030" ht="12.75" customHeight="1" x14ac:dyDescent="0.2"/>
    <row r="20031" ht="12.75" customHeight="1" x14ac:dyDescent="0.2"/>
    <row r="20032" ht="12.75" customHeight="1" x14ac:dyDescent="0.2"/>
    <row r="20033" ht="12.75" customHeight="1" x14ac:dyDescent="0.2"/>
    <row r="20034" ht="12.75" customHeight="1" x14ac:dyDescent="0.2"/>
    <row r="20035" ht="12.75" customHeight="1" x14ac:dyDescent="0.2"/>
    <row r="20036" ht="12.75" customHeight="1" x14ac:dyDescent="0.2"/>
    <row r="20037" ht="12.75" customHeight="1" x14ac:dyDescent="0.2"/>
    <row r="20038" ht="12.75" customHeight="1" x14ac:dyDescent="0.2"/>
    <row r="20039" ht="12.75" customHeight="1" x14ac:dyDescent="0.2"/>
    <row r="20040" ht="12.75" customHeight="1" x14ac:dyDescent="0.2"/>
    <row r="20041" ht="12.75" customHeight="1" x14ac:dyDescent="0.2"/>
    <row r="20042" ht="12.75" customHeight="1" x14ac:dyDescent="0.2"/>
    <row r="20043" ht="12.75" customHeight="1" x14ac:dyDescent="0.2"/>
    <row r="20044" ht="12.75" customHeight="1" x14ac:dyDescent="0.2"/>
    <row r="20045" ht="12.75" customHeight="1" x14ac:dyDescent="0.2"/>
    <row r="20046" ht="12.75" customHeight="1" x14ac:dyDescent="0.2"/>
    <row r="20047" ht="12.75" customHeight="1" x14ac:dyDescent="0.2"/>
    <row r="20048" ht="12.75" customHeight="1" x14ac:dyDescent="0.2"/>
    <row r="20049" ht="12.75" customHeight="1" x14ac:dyDescent="0.2"/>
    <row r="20050" ht="12.75" customHeight="1" x14ac:dyDescent="0.2"/>
    <row r="20051" ht="12.75" customHeight="1" x14ac:dyDescent="0.2"/>
    <row r="20052" ht="12.75" customHeight="1" x14ac:dyDescent="0.2"/>
    <row r="20053" ht="12.75" customHeight="1" x14ac:dyDescent="0.2"/>
    <row r="20054" ht="12.75" customHeight="1" x14ac:dyDescent="0.2"/>
    <row r="20055" ht="12.75" customHeight="1" x14ac:dyDescent="0.2"/>
    <row r="20056" ht="12.75" customHeight="1" x14ac:dyDescent="0.2"/>
    <row r="20057" ht="12.75" customHeight="1" x14ac:dyDescent="0.2"/>
    <row r="20058" ht="12.75" customHeight="1" x14ac:dyDescent="0.2"/>
    <row r="20059" ht="12.75" customHeight="1" x14ac:dyDescent="0.2"/>
    <row r="20060" ht="12.75" customHeight="1" x14ac:dyDescent="0.2"/>
    <row r="20061" ht="12.75" customHeight="1" x14ac:dyDescent="0.2"/>
    <row r="20062" ht="12.75" customHeight="1" x14ac:dyDescent="0.2"/>
    <row r="20063" ht="12.75" customHeight="1" x14ac:dyDescent="0.2"/>
    <row r="20064" ht="12.75" customHeight="1" x14ac:dyDescent="0.2"/>
    <row r="20065" ht="12.75" customHeight="1" x14ac:dyDescent="0.2"/>
    <row r="20066" ht="12.75" customHeight="1" x14ac:dyDescent="0.2"/>
    <row r="20067" ht="12.75" customHeight="1" x14ac:dyDescent="0.2"/>
    <row r="20068" ht="12.75" customHeight="1" x14ac:dyDescent="0.2"/>
    <row r="20069" ht="12.75" customHeight="1" x14ac:dyDescent="0.2"/>
    <row r="20070" ht="12.75" customHeight="1" x14ac:dyDescent="0.2"/>
    <row r="20071" ht="12.75" customHeight="1" x14ac:dyDescent="0.2"/>
    <row r="20072" ht="12.75" customHeight="1" x14ac:dyDescent="0.2"/>
    <row r="20073" ht="12.75" customHeight="1" x14ac:dyDescent="0.2"/>
    <row r="20074" ht="12.75" customHeight="1" x14ac:dyDescent="0.2"/>
    <row r="20075" ht="12.75" customHeight="1" x14ac:dyDescent="0.2"/>
    <row r="20076" ht="12.75" customHeight="1" x14ac:dyDescent="0.2"/>
    <row r="20077" ht="12.75" customHeight="1" x14ac:dyDescent="0.2"/>
    <row r="20078" ht="12.75" customHeight="1" x14ac:dyDescent="0.2"/>
    <row r="20079" ht="12.75" customHeight="1" x14ac:dyDescent="0.2"/>
    <row r="20080" ht="12.75" customHeight="1" x14ac:dyDescent="0.2"/>
    <row r="20081" ht="12.75" customHeight="1" x14ac:dyDescent="0.2"/>
    <row r="20082" ht="12.75" customHeight="1" x14ac:dyDescent="0.2"/>
    <row r="20083" ht="12.75" customHeight="1" x14ac:dyDescent="0.2"/>
    <row r="20084" ht="12.75" customHeight="1" x14ac:dyDescent="0.2"/>
    <row r="20085" ht="12.75" customHeight="1" x14ac:dyDescent="0.2"/>
    <row r="20086" ht="12.75" customHeight="1" x14ac:dyDescent="0.2"/>
    <row r="20087" ht="12.75" customHeight="1" x14ac:dyDescent="0.2"/>
    <row r="20088" ht="12.75" customHeight="1" x14ac:dyDescent="0.2"/>
    <row r="20089" ht="12.75" customHeight="1" x14ac:dyDescent="0.2"/>
    <row r="20090" ht="12.75" customHeight="1" x14ac:dyDescent="0.2"/>
    <row r="20091" ht="12.75" customHeight="1" x14ac:dyDescent="0.2"/>
    <row r="20092" ht="12.75" customHeight="1" x14ac:dyDescent="0.2"/>
    <row r="20093" ht="12.75" customHeight="1" x14ac:dyDescent="0.2"/>
    <row r="20094" ht="12.75" customHeight="1" x14ac:dyDescent="0.2"/>
    <row r="20095" ht="12.75" customHeight="1" x14ac:dyDescent="0.2"/>
    <row r="20096" ht="12.75" customHeight="1" x14ac:dyDescent="0.2"/>
    <row r="20097" ht="12.75" customHeight="1" x14ac:dyDescent="0.2"/>
    <row r="20098" ht="12.75" customHeight="1" x14ac:dyDescent="0.2"/>
    <row r="20099" ht="12.75" customHeight="1" x14ac:dyDescent="0.2"/>
    <row r="20100" ht="12.75" customHeight="1" x14ac:dyDescent="0.2"/>
    <row r="20101" ht="12.75" customHeight="1" x14ac:dyDescent="0.2"/>
    <row r="20102" ht="12.75" customHeight="1" x14ac:dyDescent="0.2"/>
    <row r="20103" ht="12.75" customHeight="1" x14ac:dyDescent="0.2"/>
    <row r="20104" ht="12.75" customHeight="1" x14ac:dyDescent="0.2"/>
    <row r="20105" ht="12.75" customHeight="1" x14ac:dyDescent="0.2"/>
    <row r="20106" ht="12.75" customHeight="1" x14ac:dyDescent="0.2"/>
    <row r="20107" ht="12.75" customHeight="1" x14ac:dyDescent="0.2"/>
    <row r="20108" ht="12.75" customHeight="1" x14ac:dyDescent="0.2"/>
    <row r="20109" ht="12.75" customHeight="1" x14ac:dyDescent="0.2"/>
    <row r="20110" ht="12.75" customHeight="1" x14ac:dyDescent="0.2"/>
    <row r="20111" ht="12.75" customHeight="1" x14ac:dyDescent="0.2"/>
    <row r="20112" ht="12.75" customHeight="1" x14ac:dyDescent="0.2"/>
    <row r="20113" ht="12.75" customHeight="1" x14ac:dyDescent="0.2"/>
    <row r="20114" ht="12.75" customHeight="1" x14ac:dyDescent="0.2"/>
    <row r="20115" ht="12.75" customHeight="1" x14ac:dyDescent="0.2"/>
    <row r="20116" ht="12.75" customHeight="1" x14ac:dyDescent="0.2"/>
    <row r="20117" ht="12.75" customHeight="1" x14ac:dyDescent="0.2"/>
    <row r="20118" ht="12.75" customHeight="1" x14ac:dyDescent="0.2"/>
    <row r="20119" ht="12.75" customHeight="1" x14ac:dyDescent="0.2"/>
    <row r="20120" ht="12.75" customHeight="1" x14ac:dyDescent="0.2"/>
    <row r="20121" ht="12.75" customHeight="1" x14ac:dyDescent="0.2"/>
    <row r="20122" ht="12.75" customHeight="1" x14ac:dyDescent="0.2"/>
    <row r="20123" ht="12.75" customHeight="1" x14ac:dyDescent="0.2"/>
    <row r="20124" ht="12.75" customHeight="1" x14ac:dyDescent="0.2"/>
    <row r="20125" ht="12.75" customHeight="1" x14ac:dyDescent="0.2"/>
    <row r="20126" ht="12.75" customHeight="1" x14ac:dyDescent="0.2"/>
    <row r="20127" ht="12.75" customHeight="1" x14ac:dyDescent="0.2"/>
    <row r="20128" ht="12.75" customHeight="1" x14ac:dyDescent="0.2"/>
    <row r="20129" ht="12.75" customHeight="1" x14ac:dyDescent="0.2"/>
    <row r="20130" ht="12.75" customHeight="1" x14ac:dyDescent="0.2"/>
    <row r="20131" ht="12.75" customHeight="1" x14ac:dyDescent="0.2"/>
    <row r="20132" ht="12.75" customHeight="1" x14ac:dyDescent="0.2"/>
    <row r="20133" ht="12.75" customHeight="1" x14ac:dyDescent="0.2"/>
    <row r="20134" ht="12.75" customHeight="1" x14ac:dyDescent="0.2"/>
    <row r="20135" ht="12.75" customHeight="1" x14ac:dyDescent="0.2"/>
    <row r="20136" ht="12.75" customHeight="1" x14ac:dyDescent="0.2"/>
    <row r="20137" ht="12.75" customHeight="1" x14ac:dyDescent="0.2"/>
    <row r="20138" ht="12.75" customHeight="1" x14ac:dyDescent="0.2"/>
    <row r="20139" ht="12.75" customHeight="1" x14ac:dyDescent="0.2"/>
    <row r="20140" ht="12.75" customHeight="1" x14ac:dyDescent="0.2"/>
    <row r="20141" ht="12.75" customHeight="1" x14ac:dyDescent="0.2"/>
    <row r="20142" ht="12.75" customHeight="1" x14ac:dyDescent="0.2"/>
    <row r="20143" ht="12.75" customHeight="1" x14ac:dyDescent="0.2"/>
    <row r="20144" ht="12.75" customHeight="1" x14ac:dyDescent="0.2"/>
    <row r="20145" ht="12.75" customHeight="1" x14ac:dyDescent="0.2"/>
    <row r="20146" ht="12.75" customHeight="1" x14ac:dyDescent="0.2"/>
    <row r="20147" ht="12.75" customHeight="1" x14ac:dyDescent="0.2"/>
    <row r="20148" ht="12.75" customHeight="1" x14ac:dyDescent="0.2"/>
    <row r="20149" ht="12.75" customHeight="1" x14ac:dyDescent="0.2"/>
    <row r="20150" ht="12.75" customHeight="1" x14ac:dyDescent="0.2"/>
    <row r="20151" ht="12.75" customHeight="1" x14ac:dyDescent="0.2"/>
    <row r="20152" ht="12.75" customHeight="1" x14ac:dyDescent="0.2"/>
    <row r="20153" ht="12.75" customHeight="1" x14ac:dyDescent="0.2"/>
    <row r="20154" ht="12.75" customHeight="1" x14ac:dyDescent="0.2"/>
    <row r="20155" ht="12.75" customHeight="1" x14ac:dyDescent="0.2"/>
    <row r="20156" ht="12.75" customHeight="1" x14ac:dyDescent="0.2"/>
    <row r="20157" ht="12.75" customHeight="1" x14ac:dyDescent="0.2"/>
    <row r="20158" ht="12.75" customHeight="1" x14ac:dyDescent="0.2"/>
    <row r="20159" ht="12.75" customHeight="1" x14ac:dyDescent="0.2"/>
    <row r="20160" ht="12.75" customHeight="1" x14ac:dyDescent="0.2"/>
    <row r="20161" ht="12.75" customHeight="1" x14ac:dyDescent="0.2"/>
    <row r="20162" ht="12.75" customHeight="1" x14ac:dyDescent="0.2"/>
    <row r="20163" ht="12.75" customHeight="1" x14ac:dyDescent="0.2"/>
    <row r="20164" ht="12.75" customHeight="1" x14ac:dyDescent="0.2"/>
    <row r="20165" ht="12.75" customHeight="1" x14ac:dyDescent="0.2"/>
    <row r="20166" ht="12.75" customHeight="1" x14ac:dyDescent="0.2"/>
    <row r="20167" ht="12.75" customHeight="1" x14ac:dyDescent="0.2"/>
    <row r="20168" ht="12.75" customHeight="1" x14ac:dyDescent="0.2"/>
    <row r="20169" ht="12.75" customHeight="1" x14ac:dyDescent="0.2"/>
    <row r="20170" ht="12.75" customHeight="1" x14ac:dyDescent="0.2"/>
    <row r="20171" ht="12.75" customHeight="1" x14ac:dyDescent="0.2"/>
    <row r="20172" ht="12.75" customHeight="1" x14ac:dyDescent="0.2"/>
    <row r="20173" ht="12.75" customHeight="1" x14ac:dyDescent="0.2"/>
    <row r="20174" ht="12.75" customHeight="1" x14ac:dyDescent="0.2"/>
    <row r="20175" ht="12.75" customHeight="1" x14ac:dyDescent="0.2"/>
    <row r="20176" ht="12.75" customHeight="1" x14ac:dyDescent="0.2"/>
    <row r="20177" ht="12.75" customHeight="1" x14ac:dyDescent="0.2"/>
    <row r="20178" ht="12.75" customHeight="1" x14ac:dyDescent="0.2"/>
    <row r="20179" ht="12.75" customHeight="1" x14ac:dyDescent="0.2"/>
    <row r="20180" ht="12.75" customHeight="1" x14ac:dyDescent="0.2"/>
    <row r="20181" ht="12.75" customHeight="1" x14ac:dyDescent="0.2"/>
    <row r="20182" ht="12.75" customHeight="1" x14ac:dyDescent="0.2"/>
    <row r="20183" ht="12.75" customHeight="1" x14ac:dyDescent="0.2"/>
    <row r="20184" ht="12.75" customHeight="1" x14ac:dyDescent="0.2"/>
    <row r="20185" ht="12.75" customHeight="1" x14ac:dyDescent="0.2"/>
    <row r="20186" ht="12.75" customHeight="1" x14ac:dyDescent="0.2"/>
    <row r="20187" ht="12.75" customHeight="1" x14ac:dyDescent="0.2"/>
    <row r="20188" ht="12.75" customHeight="1" x14ac:dyDescent="0.2"/>
    <row r="20189" ht="12.75" customHeight="1" x14ac:dyDescent="0.2"/>
    <row r="20190" ht="12.75" customHeight="1" x14ac:dyDescent="0.2"/>
    <row r="20191" ht="12.75" customHeight="1" x14ac:dyDescent="0.2"/>
    <row r="20192" ht="12.75" customHeight="1" x14ac:dyDescent="0.2"/>
    <row r="20193" ht="12.75" customHeight="1" x14ac:dyDescent="0.2"/>
    <row r="20194" ht="12.75" customHeight="1" x14ac:dyDescent="0.2"/>
    <row r="20195" ht="12.75" customHeight="1" x14ac:dyDescent="0.2"/>
    <row r="20196" ht="12.75" customHeight="1" x14ac:dyDescent="0.2"/>
    <row r="20197" ht="12.75" customHeight="1" x14ac:dyDescent="0.2"/>
    <row r="20198" ht="12.75" customHeight="1" x14ac:dyDescent="0.2"/>
    <row r="20199" ht="12.75" customHeight="1" x14ac:dyDescent="0.2"/>
    <row r="20200" ht="12.75" customHeight="1" x14ac:dyDescent="0.2"/>
    <row r="20201" ht="12.75" customHeight="1" x14ac:dyDescent="0.2"/>
    <row r="20202" ht="12.75" customHeight="1" x14ac:dyDescent="0.2"/>
    <row r="20203" ht="12.75" customHeight="1" x14ac:dyDescent="0.2"/>
    <row r="20204" ht="12.75" customHeight="1" x14ac:dyDescent="0.2"/>
    <row r="20205" ht="12.75" customHeight="1" x14ac:dyDescent="0.2"/>
    <row r="20206" ht="12.75" customHeight="1" x14ac:dyDescent="0.2"/>
    <row r="20207" ht="12.75" customHeight="1" x14ac:dyDescent="0.2"/>
    <row r="20208" ht="12.75" customHeight="1" x14ac:dyDescent="0.2"/>
    <row r="20209" ht="12.75" customHeight="1" x14ac:dyDescent="0.2"/>
    <row r="20210" ht="12.75" customHeight="1" x14ac:dyDescent="0.2"/>
    <row r="20211" ht="12.75" customHeight="1" x14ac:dyDescent="0.2"/>
    <row r="20212" ht="12.75" customHeight="1" x14ac:dyDescent="0.2"/>
    <row r="20213" ht="12.75" customHeight="1" x14ac:dyDescent="0.2"/>
    <row r="20214" ht="12.75" customHeight="1" x14ac:dyDescent="0.2"/>
    <row r="20215" ht="12.75" customHeight="1" x14ac:dyDescent="0.2"/>
    <row r="20216" ht="12.75" customHeight="1" x14ac:dyDescent="0.2"/>
    <row r="20217" ht="12.75" customHeight="1" x14ac:dyDescent="0.2"/>
    <row r="20218" ht="12.75" customHeight="1" x14ac:dyDescent="0.2"/>
    <row r="20219" ht="12.75" customHeight="1" x14ac:dyDescent="0.2"/>
    <row r="20220" ht="12.75" customHeight="1" x14ac:dyDescent="0.2"/>
    <row r="20221" ht="12.75" customHeight="1" x14ac:dyDescent="0.2"/>
    <row r="20222" ht="12.75" customHeight="1" x14ac:dyDescent="0.2"/>
    <row r="20223" ht="12.75" customHeight="1" x14ac:dyDescent="0.2"/>
    <row r="20224" ht="12.75" customHeight="1" x14ac:dyDescent="0.2"/>
    <row r="20225" ht="12.75" customHeight="1" x14ac:dyDescent="0.2"/>
    <row r="20226" ht="12.75" customHeight="1" x14ac:dyDescent="0.2"/>
    <row r="20227" ht="12.75" customHeight="1" x14ac:dyDescent="0.2"/>
    <row r="20228" ht="12.75" customHeight="1" x14ac:dyDescent="0.2"/>
    <row r="20229" ht="12.75" customHeight="1" x14ac:dyDescent="0.2"/>
    <row r="20230" ht="12.75" customHeight="1" x14ac:dyDescent="0.2"/>
    <row r="20231" ht="12.75" customHeight="1" x14ac:dyDescent="0.2"/>
    <row r="20232" ht="12.75" customHeight="1" x14ac:dyDescent="0.2"/>
    <row r="20233" ht="12.75" customHeight="1" x14ac:dyDescent="0.2"/>
    <row r="20234" ht="12.75" customHeight="1" x14ac:dyDescent="0.2"/>
    <row r="20235" ht="12.75" customHeight="1" x14ac:dyDescent="0.2"/>
    <row r="20236" ht="12.75" customHeight="1" x14ac:dyDescent="0.2"/>
    <row r="20237" ht="12.75" customHeight="1" x14ac:dyDescent="0.2"/>
    <row r="20238" ht="12.75" customHeight="1" x14ac:dyDescent="0.2"/>
    <row r="20239" ht="12.75" customHeight="1" x14ac:dyDescent="0.2"/>
    <row r="20240" ht="12.75" customHeight="1" x14ac:dyDescent="0.2"/>
    <row r="20241" ht="12.75" customHeight="1" x14ac:dyDescent="0.2"/>
    <row r="20242" ht="12.75" customHeight="1" x14ac:dyDescent="0.2"/>
    <row r="20243" ht="12.75" customHeight="1" x14ac:dyDescent="0.2"/>
    <row r="20244" ht="12.75" customHeight="1" x14ac:dyDescent="0.2"/>
    <row r="20245" ht="12.75" customHeight="1" x14ac:dyDescent="0.2"/>
    <row r="20246" ht="12.75" customHeight="1" x14ac:dyDescent="0.2"/>
    <row r="20247" ht="12.75" customHeight="1" x14ac:dyDescent="0.2"/>
    <row r="20248" ht="12.75" customHeight="1" x14ac:dyDescent="0.2"/>
    <row r="20249" ht="12.75" customHeight="1" x14ac:dyDescent="0.2"/>
    <row r="20250" ht="12.75" customHeight="1" x14ac:dyDescent="0.2"/>
    <row r="20251" ht="12.75" customHeight="1" x14ac:dyDescent="0.2"/>
    <row r="20252" ht="12.75" customHeight="1" x14ac:dyDescent="0.2"/>
    <row r="20253" ht="12.75" customHeight="1" x14ac:dyDescent="0.2"/>
    <row r="20254" ht="12.75" customHeight="1" x14ac:dyDescent="0.2"/>
    <row r="20255" ht="12.75" customHeight="1" x14ac:dyDescent="0.2"/>
    <row r="20256" ht="12.75" customHeight="1" x14ac:dyDescent="0.2"/>
    <row r="20257" ht="12.75" customHeight="1" x14ac:dyDescent="0.2"/>
    <row r="20258" ht="12.75" customHeight="1" x14ac:dyDescent="0.2"/>
    <row r="20259" ht="12.75" customHeight="1" x14ac:dyDescent="0.2"/>
    <row r="20260" ht="12.75" customHeight="1" x14ac:dyDescent="0.2"/>
    <row r="20261" ht="12.75" customHeight="1" x14ac:dyDescent="0.2"/>
    <row r="20262" ht="12.75" customHeight="1" x14ac:dyDescent="0.2"/>
    <row r="20263" ht="12.75" customHeight="1" x14ac:dyDescent="0.2"/>
    <row r="20264" ht="12.75" customHeight="1" x14ac:dyDescent="0.2"/>
    <row r="20265" ht="12.75" customHeight="1" x14ac:dyDescent="0.2"/>
    <row r="20266" ht="12.75" customHeight="1" x14ac:dyDescent="0.2"/>
    <row r="20267" ht="12.75" customHeight="1" x14ac:dyDescent="0.2"/>
    <row r="20268" ht="12.75" customHeight="1" x14ac:dyDescent="0.2"/>
    <row r="20269" ht="12.75" customHeight="1" x14ac:dyDescent="0.2"/>
    <row r="20270" ht="12.75" customHeight="1" x14ac:dyDescent="0.2"/>
    <row r="20271" ht="12.75" customHeight="1" x14ac:dyDescent="0.2"/>
    <row r="20272" ht="12.75" customHeight="1" x14ac:dyDescent="0.2"/>
    <row r="20273" ht="12.75" customHeight="1" x14ac:dyDescent="0.2"/>
    <row r="20274" ht="12.75" customHeight="1" x14ac:dyDescent="0.2"/>
    <row r="20275" ht="12.75" customHeight="1" x14ac:dyDescent="0.2"/>
    <row r="20276" ht="12.75" customHeight="1" x14ac:dyDescent="0.2"/>
    <row r="20277" ht="12.75" customHeight="1" x14ac:dyDescent="0.2"/>
    <row r="20278" ht="12.75" customHeight="1" x14ac:dyDescent="0.2"/>
    <row r="20279" ht="12.75" customHeight="1" x14ac:dyDescent="0.2"/>
    <row r="20280" ht="12.75" customHeight="1" x14ac:dyDescent="0.2"/>
    <row r="20281" ht="12.75" customHeight="1" x14ac:dyDescent="0.2"/>
    <row r="20282" ht="12.75" customHeight="1" x14ac:dyDescent="0.2"/>
    <row r="20283" ht="12.75" customHeight="1" x14ac:dyDescent="0.2"/>
    <row r="20284" ht="12.75" customHeight="1" x14ac:dyDescent="0.2"/>
    <row r="20285" ht="12.75" customHeight="1" x14ac:dyDescent="0.2"/>
    <row r="20286" ht="12.75" customHeight="1" x14ac:dyDescent="0.2"/>
    <row r="20287" ht="12.75" customHeight="1" x14ac:dyDescent="0.2"/>
    <row r="20288" ht="12.75" customHeight="1" x14ac:dyDescent="0.2"/>
    <row r="20289" ht="12.75" customHeight="1" x14ac:dyDescent="0.2"/>
    <row r="20290" ht="12.75" customHeight="1" x14ac:dyDescent="0.2"/>
    <row r="20291" ht="12.75" customHeight="1" x14ac:dyDescent="0.2"/>
    <row r="20292" ht="12.75" customHeight="1" x14ac:dyDescent="0.2"/>
    <row r="20293" ht="12.75" customHeight="1" x14ac:dyDescent="0.2"/>
    <row r="20294" ht="12.75" customHeight="1" x14ac:dyDescent="0.2"/>
    <row r="20295" ht="12.75" customHeight="1" x14ac:dyDescent="0.2"/>
    <row r="20296" ht="12.75" customHeight="1" x14ac:dyDescent="0.2"/>
    <row r="20297" ht="12.75" customHeight="1" x14ac:dyDescent="0.2"/>
    <row r="20298" ht="12.75" customHeight="1" x14ac:dyDescent="0.2"/>
    <row r="20299" ht="12.75" customHeight="1" x14ac:dyDescent="0.2"/>
    <row r="20300" ht="12.75" customHeight="1" x14ac:dyDescent="0.2"/>
    <row r="20301" ht="12.75" customHeight="1" x14ac:dyDescent="0.2"/>
    <row r="20302" ht="12.75" customHeight="1" x14ac:dyDescent="0.2"/>
    <row r="20303" ht="12.75" customHeight="1" x14ac:dyDescent="0.2"/>
    <row r="20304" ht="12.75" customHeight="1" x14ac:dyDescent="0.2"/>
    <row r="20305" ht="12.75" customHeight="1" x14ac:dyDescent="0.2"/>
    <row r="20306" ht="12.75" customHeight="1" x14ac:dyDescent="0.2"/>
    <row r="20307" ht="12.75" customHeight="1" x14ac:dyDescent="0.2"/>
    <row r="20308" ht="12.75" customHeight="1" x14ac:dyDescent="0.2"/>
    <row r="20309" ht="12.75" customHeight="1" x14ac:dyDescent="0.2"/>
    <row r="20310" ht="12.75" customHeight="1" x14ac:dyDescent="0.2"/>
    <row r="20311" ht="12.75" customHeight="1" x14ac:dyDescent="0.2"/>
    <row r="20312" ht="12.75" customHeight="1" x14ac:dyDescent="0.2"/>
    <row r="20313" ht="12.75" customHeight="1" x14ac:dyDescent="0.2"/>
    <row r="20314" ht="12.75" customHeight="1" x14ac:dyDescent="0.2"/>
    <row r="20315" ht="12.75" customHeight="1" x14ac:dyDescent="0.2"/>
    <row r="20316" ht="12.75" customHeight="1" x14ac:dyDescent="0.2"/>
    <row r="20317" ht="12.75" customHeight="1" x14ac:dyDescent="0.2"/>
    <row r="20318" ht="12.75" customHeight="1" x14ac:dyDescent="0.2"/>
    <row r="20319" ht="12.75" customHeight="1" x14ac:dyDescent="0.2"/>
    <row r="20320" ht="12.75" customHeight="1" x14ac:dyDescent="0.2"/>
    <row r="20321" ht="12.75" customHeight="1" x14ac:dyDescent="0.2"/>
    <row r="20322" ht="12.75" customHeight="1" x14ac:dyDescent="0.2"/>
    <row r="20323" ht="12.75" customHeight="1" x14ac:dyDescent="0.2"/>
    <row r="20324" ht="12.75" customHeight="1" x14ac:dyDescent="0.2"/>
    <row r="20325" ht="12.75" customHeight="1" x14ac:dyDescent="0.2"/>
    <row r="20326" ht="12.75" customHeight="1" x14ac:dyDescent="0.2"/>
    <row r="20327" ht="12.75" customHeight="1" x14ac:dyDescent="0.2"/>
    <row r="20328" ht="12.75" customHeight="1" x14ac:dyDescent="0.2"/>
    <row r="20329" ht="12.75" customHeight="1" x14ac:dyDescent="0.2"/>
    <row r="20330" ht="12.75" customHeight="1" x14ac:dyDescent="0.2"/>
    <row r="20331" ht="12.75" customHeight="1" x14ac:dyDescent="0.2"/>
    <row r="20332" ht="12.75" customHeight="1" x14ac:dyDescent="0.2"/>
    <row r="20333" ht="12.75" customHeight="1" x14ac:dyDescent="0.2"/>
    <row r="20334" ht="12.75" customHeight="1" x14ac:dyDescent="0.2"/>
    <row r="20335" ht="12.75" customHeight="1" x14ac:dyDescent="0.2"/>
    <row r="20336" ht="12.75" customHeight="1" x14ac:dyDescent="0.2"/>
    <row r="20337" ht="12.75" customHeight="1" x14ac:dyDescent="0.2"/>
    <row r="20338" ht="12.75" customHeight="1" x14ac:dyDescent="0.2"/>
    <row r="20339" ht="12.75" customHeight="1" x14ac:dyDescent="0.2"/>
    <row r="20340" ht="12.75" customHeight="1" x14ac:dyDescent="0.2"/>
    <row r="20341" ht="12.75" customHeight="1" x14ac:dyDescent="0.2"/>
    <row r="20342" ht="12.75" customHeight="1" x14ac:dyDescent="0.2"/>
    <row r="20343" ht="12.75" customHeight="1" x14ac:dyDescent="0.2"/>
    <row r="20344" ht="12.75" customHeight="1" x14ac:dyDescent="0.2"/>
    <row r="20345" ht="12.75" customHeight="1" x14ac:dyDescent="0.2"/>
    <row r="20346" ht="12.75" customHeight="1" x14ac:dyDescent="0.2"/>
    <row r="20347" ht="12.75" customHeight="1" x14ac:dyDescent="0.2"/>
    <row r="20348" ht="12.75" customHeight="1" x14ac:dyDescent="0.2"/>
    <row r="20349" ht="12.75" customHeight="1" x14ac:dyDescent="0.2"/>
    <row r="20350" ht="12.75" customHeight="1" x14ac:dyDescent="0.2"/>
    <row r="20351" ht="12.75" customHeight="1" x14ac:dyDescent="0.2"/>
    <row r="20352" ht="12.75" customHeight="1" x14ac:dyDescent="0.2"/>
    <row r="20353" ht="12.75" customHeight="1" x14ac:dyDescent="0.2"/>
    <row r="20354" ht="12.75" customHeight="1" x14ac:dyDescent="0.2"/>
    <row r="20355" ht="12.75" customHeight="1" x14ac:dyDescent="0.2"/>
    <row r="20356" ht="12.75" customHeight="1" x14ac:dyDescent="0.2"/>
    <row r="20357" ht="12.75" customHeight="1" x14ac:dyDescent="0.2"/>
    <row r="20358" ht="12.75" customHeight="1" x14ac:dyDescent="0.2"/>
    <row r="20359" ht="12.75" customHeight="1" x14ac:dyDescent="0.2"/>
    <row r="20360" ht="12.75" customHeight="1" x14ac:dyDescent="0.2"/>
    <row r="20361" ht="12.75" customHeight="1" x14ac:dyDescent="0.2"/>
    <row r="20362" ht="12.75" customHeight="1" x14ac:dyDescent="0.2"/>
    <row r="20363" ht="12.75" customHeight="1" x14ac:dyDescent="0.2"/>
    <row r="20364" ht="12.75" customHeight="1" x14ac:dyDescent="0.2"/>
    <row r="20365" ht="12.75" customHeight="1" x14ac:dyDescent="0.2"/>
    <row r="20366" ht="12.75" customHeight="1" x14ac:dyDescent="0.2"/>
    <row r="20367" ht="12.75" customHeight="1" x14ac:dyDescent="0.2"/>
    <row r="20368" ht="12.75" customHeight="1" x14ac:dyDescent="0.2"/>
    <row r="20369" ht="12.75" customHeight="1" x14ac:dyDescent="0.2"/>
    <row r="20370" ht="12.75" customHeight="1" x14ac:dyDescent="0.2"/>
    <row r="20371" ht="12.75" customHeight="1" x14ac:dyDescent="0.2"/>
    <row r="20372" ht="12.75" customHeight="1" x14ac:dyDescent="0.2"/>
    <row r="20373" ht="12.75" customHeight="1" x14ac:dyDescent="0.2"/>
    <row r="20374" ht="12.75" customHeight="1" x14ac:dyDescent="0.2"/>
    <row r="20375" ht="12.75" customHeight="1" x14ac:dyDescent="0.2"/>
    <row r="20376" ht="12.75" customHeight="1" x14ac:dyDescent="0.2"/>
    <row r="20377" ht="12.75" customHeight="1" x14ac:dyDescent="0.2"/>
    <row r="20378" ht="12.75" customHeight="1" x14ac:dyDescent="0.2"/>
    <row r="20379" ht="12.75" customHeight="1" x14ac:dyDescent="0.2"/>
    <row r="20380" ht="12.75" customHeight="1" x14ac:dyDescent="0.2"/>
    <row r="20381" ht="12.75" customHeight="1" x14ac:dyDescent="0.2"/>
    <row r="20382" ht="12.75" customHeight="1" x14ac:dyDescent="0.2"/>
    <row r="20383" ht="12.75" customHeight="1" x14ac:dyDescent="0.2"/>
    <row r="20384" ht="12.75" customHeight="1" x14ac:dyDescent="0.2"/>
    <row r="20385" ht="12.75" customHeight="1" x14ac:dyDescent="0.2"/>
    <row r="20386" ht="12.75" customHeight="1" x14ac:dyDescent="0.2"/>
    <row r="20387" ht="12.75" customHeight="1" x14ac:dyDescent="0.2"/>
    <row r="20388" ht="12.75" customHeight="1" x14ac:dyDescent="0.2"/>
    <row r="20389" ht="12.75" customHeight="1" x14ac:dyDescent="0.2"/>
    <row r="20390" ht="12.75" customHeight="1" x14ac:dyDescent="0.2"/>
    <row r="20391" ht="12.75" customHeight="1" x14ac:dyDescent="0.2"/>
    <row r="20392" ht="12.75" customHeight="1" x14ac:dyDescent="0.2"/>
    <row r="20393" ht="12.75" customHeight="1" x14ac:dyDescent="0.2"/>
    <row r="20394" ht="12.75" customHeight="1" x14ac:dyDescent="0.2"/>
    <row r="20395" ht="12.75" customHeight="1" x14ac:dyDescent="0.2"/>
    <row r="20396" ht="12.75" customHeight="1" x14ac:dyDescent="0.2"/>
    <row r="20397" ht="12.75" customHeight="1" x14ac:dyDescent="0.2"/>
    <row r="20398" ht="12.75" customHeight="1" x14ac:dyDescent="0.2"/>
    <row r="20399" ht="12.75" customHeight="1" x14ac:dyDescent="0.2"/>
    <row r="20400" ht="12.75" customHeight="1" x14ac:dyDescent="0.2"/>
    <row r="20401" ht="12.75" customHeight="1" x14ac:dyDescent="0.2"/>
    <row r="20402" ht="12.75" customHeight="1" x14ac:dyDescent="0.2"/>
    <row r="20403" ht="12.75" customHeight="1" x14ac:dyDescent="0.2"/>
    <row r="20404" ht="12.75" customHeight="1" x14ac:dyDescent="0.2"/>
    <row r="20405" ht="12.75" customHeight="1" x14ac:dyDescent="0.2"/>
    <row r="20406" ht="12.75" customHeight="1" x14ac:dyDescent="0.2"/>
    <row r="20407" ht="12.75" customHeight="1" x14ac:dyDescent="0.2"/>
    <row r="20408" ht="12.75" customHeight="1" x14ac:dyDescent="0.2"/>
    <row r="20409" ht="12.75" customHeight="1" x14ac:dyDescent="0.2"/>
    <row r="20410" ht="12.75" customHeight="1" x14ac:dyDescent="0.2"/>
    <row r="20411" ht="12.75" customHeight="1" x14ac:dyDescent="0.2"/>
    <row r="20412" ht="12.75" customHeight="1" x14ac:dyDescent="0.2"/>
    <row r="20413" ht="12.75" customHeight="1" x14ac:dyDescent="0.2"/>
    <row r="20414" ht="12.75" customHeight="1" x14ac:dyDescent="0.2"/>
    <row r="20415" ht="12.75" customHeight="1" x14ac:dyDescent="0.2"/>
    <row r="20416" ht="12.75" customHeight="1" x14ac:dyDescent="0.2"/>
    <row r="20417" ht="12.75" customHeight="1" x14ac:dyDescent="0.2"/>
    <row r="20418" ht="12.75" customHeight="1" x14ac:dyDescent="0.2"/>
    <row r="20419" ht="12.75" customHeight="1" x14ac:dyDescent="0.2"/>
    <row r="20420" ht="12.75" customHeight="1" x14ac:dyDescent="0.2"/>
    <row r="20421" ht="12.75" customHeight="1" x14ac:dyDescent="0.2"/>
    <row r="20422" ht="12.75" customHeight="1" x14ac:dyDescent="0.2"/>
    <row r="20423" ht="12.75" customHeight="1" x14ac:dyDescent="0.2"/>
    <row r="20424" ht="12.75" customHeight="1" x14ac:dyDescent="0.2"/>
    <row r="20425" ht="12.75" customHeight="1" x14ac:dyDescent="0.2"/>
    <row r="20426" ht="12.75" customHeight="1" x14ac:dyDescent="0.2"/>
    <row r="20427" ht="12.75" customHeight="1" x14ac:dyDescent="0.2"/>
    <row r="20428" ht="12.75" customHeight="1" x14ac:dyDescent="0.2"/>
    <row r="20429" ht="12.75" customHeight="1" x14ac:dyDescent="0.2"/>
    <row r="20430" ht="12.75" customHeight="1" x14ac:dyDescent="0.2"/>
    <row r="20431" ht="12.75" customHeight="1" x14ac:dyDescent="0.2"/>
    <row r="20432" ht="12.75" customHeight="1" x14ac:dyDescent="0.2"/>
    <row r="20433" ht="12.75" customHeight="1" x14ac:dyDescent="0.2"/>
    <row r="20434" ht="12.75" customHeight="1" x14ac:dyDescent="0.2"/>
    <row r="20435" ht="12.75" customHeight="1" x14ac:dyDescent="0.2"/>
    <row r="20436" ht="12.75" customHeight="1" x14ac:dyDescent="0.2"/>
    <row r="20437" ht="12.75" customHeight="1" x14ac:dyDescent="0.2"/>
    <row r="20438" ht="12.75" customHeight="1" x14ac:dyDescent="0.2"/>
    <row r="20439" ht="12.75" customHeight="1" x14ac:dyDescent="0.2"/>
    <row r="20440" ht="12.75" customHeight="1" x14ac:dyDescent="0.2"/>
    <row r="20441" ht="12.75" customHeight="1" x14ac:dyDescent="0.2"/>
    <row r="20442" ht="12.75" customHeight="1" x14ac:dyDescent="0.2"/>
    <row r="20443" ht="12.75" customHeight="1" x14ac:dyDescent="0.2"/>
    <row r="20444" ht="12.75" customHeight="1" x14ac:dyDescent="0.2"/>
    <row r="20445" ht="12.75" customHeight="1" x14ac:dyDescent="0.2"/>
    <row r="20446" ht="12.75" customHeight="1" x14ac:dyDescent="0.2"/>
    <row r="20447" ht="12.75" customHeight="1" x14ac:dyDescent="0.2"/>
    <row r="20448" ht="12.75" customHeight="1" x14ac:dyDescent="0.2"/>
    <row r="20449" ht="12.75" customHeight="1" x14ac:dyDescent="0.2"/>
    <row r="20450" ht="12.75" customHeight="1" x14ac:dyDescent="0.2"/>
    <row r="20451" ht="12.75" customHeight="1" x14ac:dyDescent="0.2"/>
    <row r="20452" ht="12.75" customHeight="1" x14ac:dyDescent="0.2"/>
    <row r="20453" ht="12.75" customHeight="1" x14ac:dyDescent="0.2"/>
    <row r="20454" ht="12.75" customHeight="1" x14ac:dyDescent="0.2"/>
    <row r="20455" ht="12.75" customHeight="1" x14ac:dyDescent="0.2"/>
    <row r="20456" ht="12.75" customHeight="1" x14ac:dyDescent="0.2"/>
    <row r="20457" ht="12.75" customHeight="1" x14ac:dyDescent="0.2"/>
    <row r="20458" ht="12.75" customHeight="1" x14ac:dyDescent="0.2"/>
    <row r="20459" ht="12.75" customHeight="1" x14ac:dyDescent="0.2"/>
    <row r="20460" ht="12.75" customHeight="1" x14ac:dyDescent="0.2"/>
    <row r="20461" ht="12.75" customHeight="1" x14ac:dyDescent="0.2"/>
    <row r="20462" ht="12.75" customHeight="1" x14ac:dyDescent="0.2"/>
    <row r="20463" ht="12.75" customHeight="1" x14ac:dyDescent="0.2"/>
    <row r="20464" ht="12.75" customHeight="1" x14ac:dyDescent="0.2"/>
    <row r="20465" ht="12.75" customHeight="1" x14ac:dyDescent="0.2"/>
    <row r="20466" ht="12.75" customHeight="1" x14ac:dyDescent="0.2"/>
    <row r="20467" ht="12.75" customHeight="1" x14ac:dyDescent="0.2"/>
    <row r="20468" ht="12.75" customHeight="1" x14ac:dyDescent="0.2"/>
    <row r="20469" ht="12.75" customHeight="1" x14ac:dyDescent="0.2"/>
    <row r="20470" ht="12.75" customHeight="1" x14ac:dyDescent="0.2"/>
    <row r="20471" ht="12.75" customHeight="1" x14ac:dyDescent="0.2"/>
    <row r="20472" ht="12.75" customHeight="1" x14ac:dyDescent="0.2"/>
    <row r="20473" ht="12.75" customHeight="1" x14ac:dyDescent="0.2"/>
    <row r="20474" ht="12.75" customHeight="1" x14ac:dyDescent="0.2"/>
    <row r="20475" ht="12.75" customHeight="1" x14ac:dyDescent="0.2"/>
    <row r="20476" ht="12.75" customHeight="1" x14ac:dyDescent="0.2"/>
    <row r="20477" ht="12.75" customHeight="1" x14ac:dyDescent="0.2"/>
    <row r="20478" ht="12.75" customHeight="1" x14ac:dyDescent="0.2"/>
    <row r="20479" ht="12.75" customHeight="1" x14ac:dyDescent="0.2"/>
    <row r="20480" ht="12.75" customHeight="1" x14ac:dyDescent="0.2"/>
    <row r="20481" ht="12.75" customHeight="1" x14ac:dyDescent="0.2"/>
    <row r="20482" ht="12.75" customHeight="1" x14ac:dyDescent="0.2"/>
    <row r="20483" ht="12.75" customHeight="1" x14ac:dyDescent="0.2"/>
    <row r="20484" ht="12.75" customHeight="1" x14ac:dyDescent="0.2"/>
    <row r="20485" ht="12.75" customHeight="1" x14ac:dyDescent="0.2"/>
    <row r="20486" ht="12.75" customHeight="1" x14ac:dyDescent="0.2"/>
    <row r="20487" ht="12.75" customHeight="1" x14ac:dyDescent="0.2"/>
    <row r="20488" ht="12.75" customHeight="1" x14ac:dyDescent="0.2"/>
    <row r="20489" ht="12.75" customHeight="1" x14ac:dyDescent="0.2"/>
    <row r="20490" ht="12.75" customHeight="1" x14ac:dyDescent="0.2"/>
    <row r="20491" ht="12.75" customHeight="1" x14ac:dyDescent="0.2"/>
    <row r="20492" ht="12.75" customHeight="1" x14ac:dyDescent="0.2"/>
    <row r="20493" ht="12.75" customHeight="1" x14ac:dyDescent="0.2"/>
    <row r="20494" ht="12.75" customHeight="1" x14ac:dyDescent="0.2"/>
    <row r="20495" ht="12.75" customHeight="1" x14ac:dyDescent="0.2"/>
    <row r="20496" ht="12.75" customHeight="1" x14ac:dyDescent="0.2"/>
    <row r="20497" ht="12.75" customHeight="1" x14ac:dyDescent="0.2"/>
    <row r="20498" ht="12.75" customHeight="1" x14ac:dyDescent="0.2"/>
    <row r="20499" ht="12.75" customHeight="1" x14ac:dyDescent="0.2"/>
    <row r="20500" ht="12.75" customHeight="1" x14ac:dyDescent="0.2"/>
    <row r="20501" ht="12.75" customHeight="1" x14ac:dyDescent="0.2"/>
    <row r="20502" ht="12.75" customHeight="1" x14ac:dyDescent="0.2"/>
    <row r="20503" ht="12.75" customHeight="1" x14ac:dyDescent="0.2"/>
    <row r="20504" ht="12.75" customHeight="1" x14ac:dyDescent="0.2"/>
    <row r="20505" ht="12.75" customHeight="1" x14ac:dyDescent="0.2"/>
    <row r="20506" ht="12.75" customHeight="1" x14ac:dyDescent="0.2"/>
    <row r="20507" ht="12.75" customHeight="1" x14ac:dyDescent="0.2"/>
    <row r="20508" ht="12.75" customHeight="1" x14ac:dyDescent="0.2"/>
    <row r="20509" ht="12.75" customHeight="1" x14ac:dyDescent="0.2"/>
    <row r="20510" ht="12.75" customHeight="1" x14ac:dyDescent="0.2"/>
    <row r="20511" ht="12.75" customHeight="1" x14ac:dyDescent="0.2"/>
    <row r="20512" ht="12.75" customHeight="1" x14ac:dyDescent="0.2"/>
    <row r="20513" ht="12.75" customHeight="1" x14ac:dyDescent="0.2"/>
    <row r="20514" ht="12.75" customHeight="1" x14ac:dyDescent="0.2"/>
    <row r="20515" ht="12.75" customHeight="1" x14ac:dyDescent="0.2"/>
    <row r="20516" ht="12.75" customHeight="1" x14ac:dyDescent="0.2"/>
    <row r="20517" ht="12.75" customHeight="1" x14ac:dyDescent="0.2"/>
    <row r="20518" ht="12.75" customHeight="1" x14ac:dyDescent="0.2"/>
    <row r="20519" ht="12.75" customHeight="1" x14ac:dyDescent="0.2"/>
    <row r="20520" ht="12.75" customHeight="1" x14ac:dyDescent="0.2"/>
    <row r="20521" ht="12.75" customHeight="1" x14ac:dyDescent="0.2"/>
    <row r="20522" ht="12.75" customHeight="1" x14ac:dyDescent="0.2"/>
    <row r="20523" ht="12.75" customHeight="1" x14ac:dyDescent="0.2"/>
    <row r="20524" ht="12.75" customHeight="1" x14ac:dyDescent="0.2"/>
    <row r="20525" ht="12.75" customHeight="1" x14ac:dyDescent="0.2"/>
    <row r="20526" ht="12.75" customHeight="1" x14ac:dyDescent="0.2"/>
    <row r="20527" ht="12.75" customHeight="1" x14ac:dyDescent="0.2"/>
    <row r="20528" ht="12.75" customHeight="1" x14ac:dyDescent="0.2"/>
    <row r="20529" ht="12.75" customHeight="1" x14ac:dyDescent="0.2"/>
    <row r="20530" ht="12.75" customHeight="1" x14ac:dyDescent="0.2"/>
    <row r="20531" ht="12.75" customHeight="1" x14ac:dyDescent="0.2"/>
    <row r="20532" ht="12.75" customHeight="1" x14ac:dyDescent="0.2"/>
    <row r="20533" ht="12.75" customHeight="1" x14ac:dyDescent="0.2"/>
    <row r="20534" ht="12.75" customHeight="1" x14ac:dyDescent="0.2"/>
    <row r="20535" ht="12.75" customHeight="1" x14ac:dyDescent="0.2"/>
    <row r="20536" ht="12.75" customHeight="1" x14ac:dyDescent="0.2"/>
    <row r="20537" ht="12.75" customHeight="1" x14ac:dyDescent="0.2"/>
    <row r="20538" ht="12.75" customHeight="1" x14ac:dyDescent="0.2"/>
    <row r="20539" ht="12.75" customHeight="1" x14ac:dyDescent="0.2"/>
    <row r="20540" ht="12.75" customHeight="1" x14ac:dyDescent="0.2"/>
    <row r="20541" ht="12.75" customHeight="1" x14ac:dyDescent="0.2"/>
    <row r="20542" ht="12.75" customHeight="1" x14ac:dyDescent="0.2"/>
    <row r="20543" ht="12.75" customHeight="1" x14ac:dyDescent="0.2"/>
    <row r="20544" ht="12.75" customHeight="1" x14ac:dyDescent="0.2"/>
    <row r="20545" ht="12.75" customHeight="1" x14ac:dyDescent="0.2"/>
    <row r="20546" ht="12.75" customHeight="1" x14ac:dyDescent="0.2"/>
    <row r="20547" ht="12.75" customHeight="1" x14ac:dyDescent="0.2"/>
    <row r="20548" ht="12.75" customHeight="1" x14ac:dyDescent="0.2"/>
    <row r="20549" ht="12.75" customHeight="1" x14ac:dyDescent="0.2"/>
    <row r="20550" ht="12.75" customHeight="1" x14ac:dyDescent="0.2"/>
    <row r="20551" ht="12.75" customHeight="1" x14ac:dyDescent="0.2"/>
    <row r="20552" ht="12.75" customHeight="1" x14ac:dyDescent="0.2"/>
    <row r="20553" ht="12.75" customHeight="1" x14ac:dyDescent="0.2"/>
    <row r="20554" ht="12.75" customHeight="1" x14ac:dyDescent="0.2"/>
    <row r="20555" ht="12.75" customHeight="1" x14ac:dyDescent="0.2"/>
    <row r="20556" ht="12.75" customHeight="1" x14ac:dyDescent="0.2"/>
    <row r="20557" ht="12.75" customHeight="1" x14ac:dyDescent="0.2"/>
    <row r="20558" ht="12.75" customHeight="1" x14ac:dyDescent="0.2"/>
    <row r="20559" ht="12.75" customHeight="1" x14ac:dyDescent="0.2"/>
    <row r="20560" ht="12.75" customHeight="1" x14ac:dyDescent="0.2"/>
    <row r="20561" ht="12.75" customHeight="1" x14ac:dyDescent="0.2"/>
    <row r="20562" ht="12.75" customHeight="1" x14ac:dyDescent="0.2"/>
    <row r="20563" ht="12.75" customHeight="1" x14ac:dyDescent="0.2"/>
    <row r="20564" ht="12.75" customHeight="1" x14ac:dyDescent="0.2"/>
    <row r="20565" ht="12.75" customHeight="1" x14ac:dyDescent="0.2"/>
    <row r="20566" ht="12.75" customHeight="1" x14ac:dyDescent="0.2"/>
    <row r="20567" ht="12.75" customHeight="1" x14ac:dyDescent="0.2"/>
    <row r="20568" ht="12.75" customHeight="1" x14ac:dyDescent="0.2"/>
    <row r="20569" ht="12.75" customHeight="1" x14ac:dyDescent="0.2"/>
    <row r="20570" ht="12.75" customHeight="1" x14ac:dyDescent="0.2"/>
    <row r="20571" ht="12.75" customHeight="1" x14ac:dyDescent="0.2"/>
    <row r="20572" ht="12.75" customHeight="1" x14ac:dyDescent="0.2"/>
    <row r="20573" ht="12.75" customHeight="1" x14ac:dyDescent="0.2"/>
    <row r="20574" ht="12.75" customHeight="1" x14ac:dyDescent="0.2"/>
    <row r="20575" ht="12.75" customHeight="1" x14ac:dyDescent="0.2"/>
    <row r="20576" ht="12.75" customHeight="1" x14ac:dyDescent="0.2"/>
    <row r="20577" ht="12.75" customHeight="1" x14ac:dyDescent="0.2"/>
    <row r="20578" ht="12.75" customHeight="1" x14ac:dyDescent="0.2"/>
    <row r="20579" ht="12.75" customHeight="1" x14ac:dyDescent="0.2"/>
    <row r="20580" ht="12.75" customHeight="1" x14ac:dyDescent="0.2"/>
    <row r="20581" ht="12.75" customHeight="1" x14ac:dyDescent="0.2"/>
    <row r="20582" ht="12.75" customHeight="1" x14ac:dyDescent="0.2"/>
    <row r="20583" ht="12.75" customHeight="1" x14ac:dyDescent="0.2"/>
    <row r="20584" ht="12.75" customHeight="1" x14ac:dyDescent="0.2"/>
    <row r="20585" ht="12.75" customHeight="1" x14ac:dyDescent="0.2"/>
    <row r="20586" ht="12.75" customHeight="1" x14ac:dyDescent="0.2"/>
    <row r="20587" ht="12.75" customHeight="1" x14ac:dyDescent="0.2"/>
    <row r="20588" ht="12.75" customHeight="1" x14ac:dyDescent="0.2"/>
    <row r="20589" ht="12.75" customHeight="1" x14ac:dyDescent="0.2"/>
    <row r="20590" ht="12.75" customHeight="1" x14ac:dyDescent="0.2"/>
    <row r="20591" ht="12.75" customHeight="1" x14ac:dyDescent="0.2"/>
    <row r="20592" ht="12.75" customHeight="1" x14ac:dyDescent="0.2"/>
    <row r="20593" ht="12.75" customHeight="1" x14ac:dyDescent="0.2"/>
    <row r="20594" ht="12.75" customHeight="1" x14ac:dyDescent="0.2"/>
    <row r="20595" ht="12.75" customHeight="1" x14ac:dyDescent="0.2"/>
    <row r="20596" ht="12.75" customHeight="1" x14ac:dyDescent="0.2"/>
    <row r="20597" ht="12.75" customHeight="1" x14ac:dyDescent="0.2"/>
    <row r="20598" ht="12.75" customHeight="1" x14ac:dyDescent="0.2"/>
    <row r="20599" ht="12.75" customHeight="1" x14ac:dyDescent="0.2"/>
    <row r="20600" ht="12.75" customHeight="1" x14ac:dyDescent="0.2"/>
    <row r="20601" ht="12.75" customHeight="1" x14ac:dyDescent="0.2"/>
    <row r="20602" ht="12.75" customHeight="1" x14ac:dyDescent="0.2"/>
    <row r="20603" ht="12.75" customHeight="1" x14ac:dyDescent="0.2"/>
    <row r="20604" ht="12.75" customHeight="1" x14ac:dyDescent="0.2"/>
    <row r="20605" ht="12.75" customHeight="1" x14ac:dyDescent="0.2"/>
    <row r="20606" ht="12.75" customHeight="1" x14ac:dyDescent="0.2"/>
    <row r="20607" ht="12.75" customHeight="1" x14ac:dyDescent="0.2"/>
    <row r="20608" ht="12.75" customHeight="1" x14ac:dyDescent="0.2"/>
    <row r="20609" ht="12.75" customHeight="1" x14ac:dyDescent="0.2"/>
    <row r="20610" ht="12.75" customHeight="1" x14ac:dyDescent="0.2"/>
    <row r="20611" ht="12.75" customHeight="1" x14ac:dyDescent="0.2"/>
    <row r="20612" ht="12.75" customHeight="1" x14ac:dyDescent="0.2"/>
    <row r="20613" ht="12.75" customHeight="1" x14ac:dyDescent="0.2"/>
    <row r="20614" ht="12.75" customHeight="1" x14ac:dyDescent="0.2"/>
    <row r="20615" ht="12.75" customHeight="1" x14ac:dyDescent="0.2"/>
    <row r="20616" ht="12.75" customHeight="1" x14ac:dyDescent="0.2"/>
    <row r="20617" ht="12.75" customHeight="1" x14ac:dyDescent="0.2"/>
    <row r="20618" ht="12.75" customHeight="1" x14ac:dyDescent="0.2"/>
    <row r="20619" ht="12.75" customHeight="1" x14ac:dyDescent="0.2"/>
    <row r="20620" ht="12.75" customHeight="1" x14ac:dyDescent="0.2"/>
    <row r="20621" ht="12.75" customHeight="1" x14ac:dyDescent="0.2"/>
    <row r="20622" ht="12.75" customHeight="1" x14ac:dyDescent="0.2"/>
    <row r="20623" ht="12.75" customHeight="1" x14ac:dyDescent="0.2"/>
    <row r="20624" ht="12.75" customHeight="1" x14ac:dyDescent="0.2"/>
    <row r="20625" ht="12.75" customHeight="1" x14ac:dyDescent="0.2"/>
    <row r="20626" ht="12.75" customHeight="1" x14ac:dyDescent="0.2"/>
    <row r="20627" ht="12.75" customHeight="1" x14ac:dyDescent="0.2"/>
    <row r="20628" ht="12.75" customHeight="1" x14ac:dyDescent="0.2"/>
    <row r="20629" ht="12.75" customHeight="1" x14ac:dyDescent="0.2"/>
    <row r="20630" ht="12.75" customHeight="1" x14ac:dyDescent="0.2"/>
    <row r="20631" ht="12.75" customHeight="1" x14ac:dyDescent="0.2"/>
    <row r="20632" ht="12.75" customHeight="1" x14ac:dyDescent="0.2"/>
    <row r="20633" ht="12.75" customHeight="1" x14ac:dyDescent="0.2"/>
    <row r="20634" ht="12.75" customHeight="1" x14ac:dyDescent="0.2"/>
    <row r="20635" ht="12.75" customHeight="1" x14ac:dyDescent="0.2"/>
    <row r="20636" ht="12.75" customHeight="1" x14ac:dyDescent="0.2"/>
    <row r="20637" ht="12.75" customHeight="1" x14ac:dyDescent="0.2"/>
    <row r="20638" ht="12.75" customHeight="1" x14ac:dyDescent="0.2"/>
    <row r="20639" ht="12.75" customHeight="1" x14ac:dyDescent="0.2"/>
    <row r="20640" ht="12.75" customHeight="1" x14ac:dyDescent="0.2"/>
    <row r="20641" ht="12.75" customHeight="1" x14ac:dyDescent="0.2"/>
    <row r="20642" ht="12.75" customHeight="1" x14ac:dyDescent="0.2"/>
    <row r="20643" ht="12.75" customHeight="1" x14ac:dyDescent="0.2"/>
    <row r="20644" ht="12.75" customHeight="1" x14ac:dyDescent="0.2"/>
    <row r="20645" ht="12.75" customHeight="1" x14ac:dyDescent="0.2"/>
    <row r="20646" ht="12.75" customHeight="1" x14ac:dyDescent="0.2"/>
    <row r="20647" ht="12.75" customHeight="1" x14ac:dyDescent="0.2"/>
    <row r="20648" ht="12.75" customHeight="1" x14ac:dyDescent="0.2"/>
    <row r="20649" ht="12.75" customHeight="1" x14ac:dyDescent="0.2"/>
    <row r="20650" ht="12.75" customHeight="1" x14ac:dyDescent="0.2"/>
    <row r="20651" ht="12.75" customHeight="1" x14ac:dyDescent="0.2"/>
    <row r="20652" ht="12.75" customHeight="1" x14ac:dyDescent="0.2"/>
    <row r="20653" ht="12.75" customHeight="1" x14ac:dyDescent="0.2"/>
    <row r="20654" ht="12.75" customHeight="1" x14ac:dyDescent="0.2"/>
    <row r="20655" ht="12.75" customHeight="1" x14ac:dyDescent="0.2"/>
    <row r="20656" ht="12.75" customHeight="1" x14ac:dyDescent="0.2"/>
    <row r="20657" ht="12.75" customHeight="1" x14ac:dyDescent="0.2"/>
    <row r="20658" ht="12.75" customHeight="1" x14ac:dyDescent="0.2"/>
    <row r="20659" ht="12.75" customHeight="1" x14ac:dyDescent="0.2"/>
    <row r="20660" ht="12.75" customHeight="1" x14ac:dyDescent="0.2"/>
    <row r="20661" ht="12.75" customHeight="1" x14ac:dyDescent="0.2"/>
    <row r="20662" ht="12.75" customHeight="1" x14ac:dyDescent="0.2"/>
    <row r="20663" ht="12.75" customHeight="1" x14ac:dyDescent="0.2"/>
    <row r="20664" ht="12.75" customHeight="1" x14ac:dyDescent="0.2"/>
    <row r="20665" ht="12.75" customHeight="1" x14ac:dyDescent="0.2"/>
    <row r="20666" ht="12.75" customHeight="1" x14ac:dyDescent="0.2"/>
    <row r="20667" ht="12.75" customHeight="1" x14ac:dyDescent="0.2"/>
    <row r="20668" ht="12.75" customHeight="1" x14ac:dyDescent="0.2"/>
    <row r="20669" ht="12.75" customHeight="1" x14ac:dyDescent="0.2"/>
    <row r="20670" ht="12.75" customHeight="1" x14ac:dyDescent="0.2"/>
    <row r="20671" ht="12.75" customHeight="1" x14ac:dyDescent="0.2"/>
    <row r="20672" ht="12.75" customHeight="1" x14ac:dyDescent="0.2"/>
    <row r="20673" ht="12.75" customHeight="1" x14ac:dyDescent="0.2"/>
    <row r="20674" ht="12.75" customHeight="1" x14ac:dyDescent="0.2"/>
    <row r="20675" ht="12.75" customHeight="1" x14ac:dyDescent="0.2"/>
    <row r="20676" ht="12.75" customHeight="1" x14ac:dyDescent="0.2"/>
    <row r="20677" ht="12.75" customHeight="1" x14ac:dyDescent="0.2"/>
    <row r="20678" ht="12.75" customHeight="1" x14ac:dyDescent="0.2"/>
    <row r="20679" ht="12.75" customHeight="1" x14ac:dyDescent="0.2"/>
    <row r="20680" ht="12.75" customHeight="1" x14ac:dyDescent="0.2"/>
    <row r="20681" ht="12.75" customHeight="1" x14ac:dyDescent="0.2"/>
    <row r="20682" ht="12.75" customHeight="1" x14ac:dyDescent="0.2"/>
    <row r="20683" ht="12.75" customHeight="1" x14ac:dyDescent="0.2"/>
    <row r="20684" ht="12.75" customHeight="1" x14ac:dyDescent="0.2"/>
    <row r="20685" ht="12.75" customHeight="1" x14ac:dyDescent="0.2"/>
    <row r="20686" ht="12.75" customHeight="1" x14ac:dyDescent="0.2"/>
    <row r="20687" ht="12.75" customHeight="1" x14ac:dyDescent="0.2"/>
    <row r="20688" ht="12.75" customHeight="1" x14ac:dyDescent="0.2"/>
    <row r="20689" ht="12.75" customHeight="1" x14ac:dyDescent="0.2"/>
    <row r="20690" ht="12.75" customHeight="1" x14ac:dyDescent="0.2"/>
    <row r="20691" ht="12.75" customHeight="1" x14ac:dyDescent="0.2"/>
    <row r="20692" ht="12.75" customHeight="1" x14ac:dyDescent="0.2"/>
    <row r="20693" ht="12.75" customHeight="1" x14ac:dyDescent="0.2"/>
    <row r="20694" ht="12.75" customHeight="1" x14ac:dyDescent="0.2"/>
    <row r="20695" ht="12.75" customHeight="1" x14ac:dyDescent="0.2"/>
    <row r="20696" ht="12.75" customHeight="1" x14ac:dyDescent="0.2"/>
    <row r="20697" ht="12.75" customHeight="1" x14ac:dyDescent="0.2"/>
    <row r="20698" ht="12.75" customHeight="1" x14ac:dyDescent="0.2"/>
    <row r="20699" ht="12.75" customHeight="1" x14ac:dyDescent="0.2"/>
    <row r="20700" ht="12.75" customHeight="1" x14ac:dyDescent="0.2"/>
    <row r="20701" ht="12.75" customHeight="1" x14ac:dyDescent="0.2"/>
    <row r="20702" ht="12.75" customHeight="1" x14ac:dyDescent="0.2"/>
    <row r="20703" ht="12.75" customHeight="1" x14ac:dyDescent="0.2"/>
    <row r="20704" ht="12.75" customHeight="1" x14ac:dyDescent="0.2"/>
    <row r="20705" ht="12.75" customHeight="1" x14ac:dyDescent="0.2"/>
    <row r="20706" ht="12.75" customHeight="1" x14ac:dyDescent="0.2"/>
    <row r="20707" ht="12.75" customHeight="1" x14ac:dyDescent="0.2"/>
    <row r="20708" ht="12.75" customHeight="1" x14ac:dyDescent="0.2"/>
    <row r="20709" ht="12.75" customHeight="1" x14ac:dyDescent="0.2"/>
    <row r="20710" ht="12.75" customHeight="1" x14ac:dyDescent="0.2"/>
    <row r="20711" ht="12.75" customHeight="1" x14ac:dyDescent="0.2"/>
    <row r="20712" ht="12.75" customHeight="1" x14ac:dyDescent="0.2"/>
    <row r="20713" ht="12.75" customHeight="1" x14ac:dyDescent="0.2"/>
    <row r="20714" ht="12.75" customHeight="1" x14ac:dyDescent="0.2"/>
    <row r="20715" ht="12.75" customHeight="1" x14ac:dyDescent="0.2"/>
    <row r="20716" ht="12.75" customHeight="1" x14ac:dyDescent="0.2"/>
    <row r="20717" ht="12.75" customHeight="1" x14ac:dyDescent="0.2"/>
    <row r="20718" ht="12.75" customHeight="1" x14ac:dyDescent="0.2"/>
    <row r="20719" ht="12.75" customHeight="1" x14ac:dyDescent="0.2"/>
    <row r="20720" ht="12.75" customHeight="1" x14ac:dyDescent="0.2"/>
    <row r="20721" ht="12.75" customHeight="1" x14ac:dyDescent="0.2"/>
    <row r="20722" ht="12.75" customHeight="1" x14ac:dyDescent="0.2"/>
    <row r="20723" ht="12.75" customHeight="1" x14ac:dyDescent="0.2"/>
    <row r="20724" ht="12.75" customHeight="1" x14ac:dyDescent="0.2"/>
    <row r="20725" ht="12.75" customHeight="1" x14ac:dyDescent="0.2"/>
    <row r="20726" ht="12.75" customHeight="1" x14ac:dyDescent="0.2"/>
    <row r="20727" ht="12.75" customHeight="1" x14ac:dyDescent="0.2"/>
    <row r="20728" ht="12.75" customHeight="1" x14ac:dyDescent="0.2"/>
    <row r="20729" ht="12.75" customHeight="1" x14ac:dyDescent="0.2"/>
    <row r="20730" ht="12.75" customHeight="1" x14ac:dyDescent="0.2"/>
    <row r="20731" ht="12.75" customHeight="1" x14ac:dyDescent="0.2"/>
    <row r="20732" ht="12.75" customHeight="1" x14ac:dyDescent="0.2"/>
    <row r="20733" ht="12.75" customHeight="1" x14ac:dyDescent="0.2"/>
    <row r="20734" ht="12.75" customHeight="1" x14ac:dyDescent="0.2"/>
    <row r="20735" ht="12.75" customHeight="1" x14ac:dyDescent="0.2"/>
    <row r="20736" ht="12.75" customHeight="1" x14ac:dyDescent="0.2"/>
    <row r="20737" ht="12.75" customHeight="1" x14ac:dyDescent="0.2"/>
    <row r="20738" ht="12.75" customHeight="1" x14ac:dyDescent="0.2"/>
    <row r="20739" ht="12.75" customHeight="1" x14ac:dyDescent="0.2"/>
    <row r="20740" ht="12.75" customHeight="1" x14ac:dyDescent="0.2"/>
    <row r="20741" ht="12.75" customHeight="1" x14ac:dyDescent="0.2"/>
    <row r="20742" ht="12.75" customHeight="1" x14ac:dyDescent="0.2"/>
    <row r="20743" ht="12.75" customHeight="1" x14ac:dyDescent="0.2"/>
    <row r="20744" ht="12.75" customHeight="1" x14ac:dyDescent="0.2"/>
    <row r="20745" ht="12.75" customHeight="1" x14ac:dyDescent="0.2"/>
    <row r="20746" ht="12.75" customHeight="1" x14ac:dyDescent="0.2"/>
    <row r="20747" ht="12.75" customHeight="1" x14ac:dyDescent="0.2"/>
    <row r="20748" ht="12.75" customHeight="1" x14ac:dyDescent="0.2"/>
    <row r="20749" ht="12.75" customHeight="1" x14ac:dyDescent="0.2"/>
    <row r="20750" ht="12.75" customHeight="1" x14ac:dyDescent="0.2"/>
    <row r="20751" ht="12.75" customHeight="1" x14ac:dyDescent="0.2"/>
    <row r="20752" ht="12.75" customHeight="1" x14ac:dyDescent="0.2"/>
    <row r="20753" ht="12.75" customHeight="1" x14ac:dyDescent="0.2"/>
    <row r="20754" ht="12.75" customHeight="1" x14ac:dyDescent="0.2"/>
    <row r="20755" ht="12.75" customHeight="1" x14ac:dyDescent="0.2"/>
    <row r="20756" ht="12.75" customHeight="1" x14ac:dyDescent="0.2"/>
    <row r="20757" ht="12.75" customHeight="1" x14ac:dyDescent="0.2"/>
    <row r="20758" ht="12.75" customHeight="1" x14ac:dyDescent="0.2"/>
    <row r="20759" ht="12.75" customHeight="1" x14ac:dyDescent="0.2"/>
    <row r="20760" ht="12.75" customHeight="1" x14ac:dyDescent="0.2"/>
    <row r="20761" ht="12.75" customHeight="1" x14ac:dyDescent="0.2"/>
    <row r="20762" ht="12.75" customHeight="1" x14ac:dyDescent="0.2"/>
    <row r="20763" ht="12.75" customHeight="1" x14ac:dyDescent="0.2"/>
    <row r="20764" ht="12.75" customHeight="1" x14ac:dyDescent="0.2"/>
    <row r="20765" ht="12.75" customHeight="1" x14ac:dyDescent="0.2"/>
    <row r="20766" ht="12.75" customHeight="1" x14ac:dyDescent="0.2"/>
    <row r="20767" ht="12.75" customHeight="1" x14ac:dyDescent="0.2"/>
    <row r="20768" ht="12.75" customHeight="1" x14ac:dyDescent="0.2"/>
    <row r="20769" ht="12.75" customHeight="1" x14ac:dyDescent="0.2"/>
    <row r="20770" ht="12.75" customHeight="1" x14ac:dyDescent="0.2"/>
    <row r="20771" ht="12.75" customHeight="1" x14ac:dyDescent="0.2"/>
    <row r="20772" ht="12.75" customHeight="1" x14ac:dyDescent="0.2"/>
    <row r="20773" ht="12.75" customHeight="1" x14ac:dyDescent="0.2"/>
    <row r="20774" ht="12.75" customHeight="1" x14ac:dyDescent="0.2"/>
    <row r="20775" ht="12.75" customHeight="1" x14ac:dyDescent="0.2"/>
    <row r="20776" ht="12.75" customHeight="1" x14ac:dyDescent="0.2"/>
    <row r="20777" ht="12.75" customHeight="1" x14ac:dyDescent="0.2"/>
    <row r="20778" ht="12.75" customHeight="1" x14ac:dyDescent="0.2"/>
    <row r="20779" ht="12.75" customHeight="1" x14ac:dyDescent="0.2"/>
    <row r="20780" ht="12.75" customHeight="1" x14ac:dyDescent="0.2"/>
    <row r="20781" ht="12.75" customHeight="1" x14ac:dyDescent="0.2"/>
    <row r="20782" ht="12.75" customHeight="1" x14ac:dyDescent="0.2"/>
    <row r="20783" ht="12.75" customHeight="1" x14ac:dyDescent="0.2"/>
    <row r="20784" ht="12.75" customHeight="1" x14ac:dyDescent="0.2"/>
    <row r="20785" ht="12.75" customHeight="1" x14ac:dyDescent="0.2"/>
    <row r="20786" ht="12.75" customHeight="1" x14ac:dyDescent="0.2"/>
    <row r="20787" ht="12.75" customHeight="1" x14ac:dyDescent="0.2"/>
    <row r="20788" ht="12.75" customHeight="1" x14ac:dyDescent="0.2"/>
    <row r="20789" ht="12.75" customHeight="1" x14ac:dyDescent="0.2"/>
    <row r="20790" ht="12.75" customHeight="1" x14ac:dyDescent="0.2"/>
    <row r="20791" ht="12.75" customHeight="1" x14ac:dyDescent="0.2"/>
    <row r="20792" ht="12.75" customHeight="1" x14ac:dyDescent="0.2"/>
    <row r="20793" ht="12.75" customHeight="1" x14ac:dyDescent="0.2"/>
    <row r="20794" ht="12.75" customHeight="1" x14ac:dyDescent="0.2"/>
    <row r="20795" ht="12.75" customHeight="1" x14ac:dyDescent="0.2"/>
    <row r="20796" ht="12.75" customHeight="1" x14ac:dyDescent="0.2"/>
    <row r="20797" ht="12.75" customHeight="1" x14ac:dyDescent="0.2"/>
    <row r="20798" ht="12.75" customHeight="1" x14ac:dyDescent="0.2"/>
    <row r="20799" ht="12.75" customHeight="1" x14ac:dyDescent="0.2"/>
    <row r="20800" ht="12.75" customHeight="1" x14ac:dyDescent="0.2"/>
    <row r="20801" ht="12.75" customHeight="1" x14ac:dyDescent="0.2"/>
    <row r="20802" ht="12.75" customHeight="1" x14ac:dyDescent="0.2"/>
    <row r="20803" ht="12.75" customHeight="1" x14ac:dyDescent="0.2"/>
    <row r="20804" ht="12.75" customHeight="1" x14ac:dyDescent="0.2"/>
    <row r="20805" ht="12.75" customHeight="1" x14ac:dyDescent="0.2"/>
    <row r="20806" ht="12.75" customHeight="1" x14ac:dyDescent="0.2"/>
    <row r="20807" ht="12.75" customHeight="1" x14ac:dyDescent="0.2"/>
    <row r="20808" ht="12.75" customHeight="1" x14ac:dyDescent="0.2"/>
    <row r="20809" ht="12.75" customHeight="1" x14ac:dyDescent="0.2"/>
    <row r="20810" ht="12.75" customHeight="1" x14ac:dyDescent="0.2"/>
    <row r="20811" ht="12.75" customHeight="1" x14ac:dyDescent="0.2"/>
    <row r="20812" ht="12.75" customHeight="1" x14ac:dyDescent="0.2"/>
    <row r="20813" ht="12.75" customHeight="1" x14ac:dyDescent="0.2"/>
    <row r="20814" ht="12.75" customHeight="1" x14ac:dyDescent="0.2"/>
    <row r="20815" ht="12.75" customHeight="1" x14ac:dyDescent="0.2"/>
    <row r="20816" ht="12.75" customHeight="1" x14ac:dyDescent="0.2"/>
    <row r="20817" ht="12.75" customHeight="1" x14ac:dyDescent="0.2"/>
    <row r="20818" ht="12.75" customHeight="1" x14ac:dyDescent="0.2"/>
    <row r="20819" ht="12.75" customHeight="1" x14ac:dyDescent="0.2"/>
    <row r="20820" ht="12.75" customHeight="1" x14ac:dyDescent="0.2"/>
    <row r="20821" ht="12.75" customHeight="1" x14ac:dyDescent="0.2"/>
    <row r="20822" ht="12.75" customHeight="1" x14ac:dyDescent="0.2"/>
    <row r="20823" ht="12.75" customHeight="1" x14ac:dyDescent="0.2"/>
    <row r="20824" ht="12.75" customHeight="1" x14ac:dyDescent="0.2"/>
    <row r="20825" ht="12.75" customHeight="1" x14ac:dyDescent="0.2"/>
    <row r="20826" ht="12.75" customHeight="1" x14ac:dyDescent="0.2"/>
    <row r="20827" ht="12.75" customHeight="1" x14ac:dyDescent="0.2"/>
    <row r="20828" ht="12.75" customHeight="1" x14ac:dyDescent="0.2"/>
    <row r="20829" ht="12.75" customHeight="1" x14ac:dyDescent="0.2"/>
    <row r="20830" ht="12.75" customHeight="1" x14ac:dyDescent="0.2"/>
    <row r="20831" ht="12.75" customHeight="1" x14ac:dyDescent="0.2"/>
    <row r="20832" ht="12.75" customHeight="1" x14ac:dyDescent="0.2"/>
    <row r="20833" ht="12.75" customHeight="1" x14ac:dyDescent="0.2"/>
    <row r="20834" ht="12.75" customHeight="1" x14ac:dyDescent="0.2"/>
    <row r="20835" ht="12.75" customHeight="1" x14ac:dyDescent="0.2"/>
    <row r="20836" ht="12.75" customHeight="1" x14ac:dyDescent="0.2"/>
    <row r="20837" ht="12.75" customHeight="1" x14ac:dyDescent="0.2"/>
    <row r="20838" ht="12.75" customHeight="1" x14ac:dyDescent="0.2"/>
    <row r="20839" ht="12.75" customHeight="1" x14ac:dyDescent="0.2"/>
    <row r="20840" ht="12.75" customHeight="1" x14ac:dyDescent="0.2"/>
    <row r="20841" ht="12.75" customHeight="1" x14ac:dyDescent="0.2"/>
    <row r="20842" ht="12.75" customHeight="1" x14ac:dyDescent="0.2"/>
    <row r="20843" ht="12.75" customHeight="1" x14ac:dyDescent="0.2"/>
    <row r="20844" ht="12.75" customHeight="1" x14ac:dyDescent="0.2"/>
    <row r="20845" ht="12.75" customHeight="1" x14ac:dyDescent="0.2"/>
    <row r="20846" ht="12.75" customHeight="1" x14ac:dyDescent="0.2"/>
    <row r="20847" ht="12.75" customHeight="1" x14ac:dyDescent="0.2"/>
    <row r="20848" ht="12.75" customHeight="1" x14ac:dyDescent="0.2"/>
    <row r="20849" ht="12.75" customHeight="1" x14ac:dyDescent="0.2"/>
    <row r="20850" ht="12.75" customHeight="1" x14ac:dyDescent="0.2"/>
    <row r="20851" ht="12.75" customHeight="1" x14ac:dyDescent="0.2"/>
    <row r="20852" ht="12.75" customHeight="1" x14ac:dyDescent="0.2"/>
    <row r="20853" ht="12.75" customHeight="1" x14ac:dyDescent="0.2"/>
    <row r="20854" ht="12.75" customHeight="1" x14ac:dyDescent="0.2"/>
    <row r="20855" ht="12.75" customHeight="1" x14ac:dyDescent="0.2"/>
    <row r="20856" ht="12.75" customHeight="1" x14ac:dyDescent="0.2"/>
    <row r="20857" ht="12.75" customHeight="1" x14ac:dyDescent="0.2"/>
    <row r="20858" ht="12.75" customHeight="1" x14ac:dyDescent="0.2"/>
    <row r="20859" ht="12.75" customHeight="1" x14ac:dyDescent="0.2"/>
    <row r="20860" ht="12.75" customHeight="1" x14ac:dyDescent="0.2"/>
    <row r="20861" ht="12.75" customHeight="1" x14ac:dyDescent="0.2"/>
    <row r="20862" ht="12.75" customHeight="1" x14ac:dyDescent="0.2"/>
    <row r="20863" ht="12.75" customHeight="1" x14ac:dyDescent="0.2"/>
    <row r="20864" ht="12.75" customHeight="1" x14ac:dyDescent="0.2"/>
    <row r="20865" ht="12.75" customHeight="1" x14ac:dyDescent="0.2"/>
    <row r="20866" ht="12.75" customHeight="1" x14ac:dyDescent="0.2"/>
    <row r="20867" ht="12.75" customHeight="1" x14ac:dyDescent="0.2"/>
    <row r="20868" ht="12.75" customHeight="1" x14ac:dyDescent="0.2"/>
    <row r="20869" ht="12.75" customHeight="1" x14ac:dyDescent="0.2"/>
    <row r="20870" ht="12.75" customHeight="1" x14ac:dyDescent="0.2"/>
    <row r="20871" ht="12.75" customHeight="1" x14ac:dyDescent="0.2"/>
    <row r="20872" ht="12.75" customHeight="1" x14ac:dyDescent="0.2"/>
    <row r="20873" ht="12.75" customHeight="1" x14ac:dyDescent="0.2"/>
    <row r="20874" ht="12.75" customHeight="1" x14ac:dyDescent="0.2"/>
    <row r="20875" ht="12.75" customHeight="1" x14ac:dyDescent="0.2"/>
    <row r="20876" ht="12.75" customHeight="1" x14ac:dyDescent="0.2"/>
    <row r="20877" ht="12.75" customHeight="1" x14ac:dyDescent="0.2"/>
    <row r="20878" ht="12.75" customHeight="1" x14ac:dyDescent="0.2"/>
    <row r="20879" ht="12.75" customHeight="1" x14ac:dyDescent="0.2"/>
    <row r="20880" ht="12.75" customHeight="1" x14ac:dyDescent="0.2"/>
    <row r="20881" ht="12.75" customHeight="1" x14ac:dyDescent="0.2"/>
    <row r="20882" ht="12.75" customHeight="1" x14ac:dyDescent="0.2"/>
    <row r="20883" ht="12.75" customHeight="1" x14ac:dyDescent="0.2"/>
    <row r="20884" ht="12.75" customHeight="1" x14ac:dyDescent="0.2"/>
    <row r="20885" ht="12.75" customHeight="1" x14ac:dyDescent="0.2"/>
    <row r="20886" ht="12.75" customHeight="1" x14ac:dyDescent="0.2"/>
    <row r="20887" ht="12.75" customHeight="1" x14ac:dyDescent="0.2"/>
    <row r="20888" ht="12.75" customHeight="1" x14ac:dyDescent="0.2"/>
    <row r="20889" ht="12.75" customHeight="1" x14ac:dyDescent="0.2"/>
    <row r="20890" ht="12.75" customHeight="1" x14ac:dyDescent="0.2"/>
    <row r="20891" ht="12.75" customHeight="1" x14ac:dyDescent="0.2"/>
    <row r="20892" ht="12.75" customHeight="1" x14ac:dyDescent="0.2"/>
    <row r="20893" ht="12.75" customHeight="1" x14ac:dyDescent="0.2"/>
    <row r="20894" ht="12.75" customHeight="1" x14ac:dyDescent="0.2"/>
    <row r="20895" ht="12.75" customHeight="1" x14ac:dyDescent="0.2"/>
    <row r="20896" ht="12.75" customHeight="1" x14ac:dyDescent="0.2"/>
    <row r="20897" ht="12.75" customHeight="1" x14ac:dyDescent="0.2"/>
    <row r="20898" ht="12.75" customHeight="1" x14ac:dyDescent="0.2"/>
    <row r="20899" ht="12.75" customHeight="1" x14ac:dyDescent="0.2"/>
    <row r="20900" ht="12.75" customHeight="1" x14ac:dyDescent="0.2"/>
    <row r="20901" ht="12.75" customHeight="1" x14ac:dyDescent="0.2"/>
    <row r="20902" ht="12.75" customHeight="1" x14ac:dyDescent="0.2"/>
    <row r="20903" ht="12.75" customHeight="1" x14ac:dyDescent="0.2"/>
    <row r="20904" ht="12.75" customHeight="1" x14ac:dyDescent="0.2"/>
    <row r="20905" ht="12.75" customHeight="1" x14ac:dyDescent="0.2"/>
    <row r="20906" ht="12.75" customHeight="1" x14ac:dyDescent="0.2"/>
    <row r="20907" ht="12.75" customHeight="1" x14ac:dyDescent="0.2"/>
    <row r="20908" ht="12.75" customHeight="1" x14ac:dyDescent="0.2"/>
    <row r="20909" ht="12.75" customHeight="1" x14ac:dyDescent="0.2"/>
    <row r="20910" ht="12.75" customHeight="1" x14ac:dyDescent="0.2"/>
    <row r="20911" ht="12.75" customHeight="1" x14ac:dyDescent="0.2"/>
    <row r="20912" ht="12.75" customHeight="1" x14ac:dyDescent="0.2"/>
    <row r="20913" ht="12.75" customHeight="1" x14ac:dyDescent="0.2"/>
    <row r="20914" ht="12.75" customHeight="1" x14ac:dyDescent="0.2"/>
    <row r="20915" ht="12.75" customHeight="1" x14ac:dyDescent="0.2"/>
    <row r="20916" ht="12.75" customHeight="1" x14ac:dyDescent="0.2"/>
    <row r="20917" ht="12.75" customHeight="1" x14ac:dyDescent="0.2"/>
    <row r="20918" ht="12.75" customHeight="1" x14ac:dyDescent="0.2"/>
    <row r="20919" ht="12.75" customHeight="1" x14ac:dyDescent="0.2"/>
    <row r="20920" ht="12.75" customHeight="1" x14ac:dyDescent="0.2"/>
    <row r="20921" ht="12.75" customHeight="1" x14ac:dyDescent="0.2"/>
    <row r="20922" ht="12.75" customHeight="1" x14ac:dyDescent="0.2"/>
    <row r="20923" ht="12.75" customHeight="1" x14ac:dyDescent="0.2"/>
    <row r="20924" ht="12.75" customHeight="1" x14ac:dyDescent="0.2"/>
    <row r="20925" ht="12.75" customHeight="1" x14ac:dyDescent="0.2"/>
    <row r="20926" ht="12.75" customHeight="1" x14ac:dyDescent="0.2"/>
    <row r="20927" ht="12.75" customHeight="1" x14ac:dyDescent="0.2"/>
    <row r="20928" ht="12.75" customHeight="1" x14ac:dyDescent="0.2"/>
    <row r="20929" ht="12.75" customHeight="1" x14ac:dyDescent="0.2"/>
    <row r="20930" ht="12.75" customHeight="1" x14ac:dyDescent="0.2"/>
    <row r="20931" ht="12.75" customHeight="1" x14ac:dyDescent="0.2"/>
    <row r="20932" ht="12.75" customHeight="1" x14ac:dyDescent="0.2"/>
    <row r="20933" ht="12.75" customHeight="1" x14ac:dyDescent="0.2"/>
    <row r="20934" ht="12.75" customHeight="1" x14ac:dyDescent="0.2"/>
    <row r="20935" ht="12.75" customHeight="1" x14ac:dyDescent="0.2"/>
    <row r="20936" ht="12.75" customHeight="1" x14ac:dyDescent="0.2"/>
    <row r="20937" ht="12.75" customHeight="1" x14ac:dyDescent="0.2"/>
    <row r="20938" ht="12.75" customHeight="1" x14ac:dyDescent="0.2"/>
    <row r="20939" ht="12.75" customHeight="1" x14ac:dyDescent="0.2"/>
    <row r="20940" ht="12.75" customHeight="1" x14ac:dyDescent="0.2"/>
    <row r="20941" ht="12.75" customHeight="1" x14ac:dyDescent="0.2"/>
    <row r="20942" ht="12.75" customHeight="1" x14ac:dyDescent="0.2"/>
    <row r="20943" ht="12.75" customHeight="1" x14ac:dyDescent="0.2"/>
    <row r="20944" ht="12.75" customHeight="1" x14ac:dyDescent="0.2"/>
    <row r="20945" ht="12.75" customHeight="1" x14ac:dyDescent="0.2"/>
    <row r="20946" ht="12.75" customHeight="1" x14ac:dyDescent="0.2"/>
    <row r="20947" ht="12.75" customHeight="1" x14ac:dyDescent="0.2"/>
    <row r="20948" ht="12.75" customHeight="1" x14ac:dyDescent="0.2"/>
    <row r="20949" ht="12.75" customHeight="1" x14ac:dyDescent="0.2"/>
    <row r="20950" ht="12.75" customHeight="1" x14ac:dyDescent="0.2"/>
    <row r="20951" ht="12.75" customHeight="1" x14ac:dyDescent="0.2"/>
    <row r="20952" ht="12.75" customHeight="1" x14ac:dyDescent="0.2"/>
    <row r="20953" ht="12.75" customHeight="1" x14ac:dyDescent="0.2"/>
    <row r="20954" ht="12.75" customHeight="1" x14ac:dyDescent="0.2"/>
    <row r="20955" ht="12.75" customHeight="1" x14ac:dyDescent="0.2"/>
    <row r="20956" ht="12.75" customHeight="1" x14ac:dyDescent="0.2"/>
    <row r="20957" ht="12.75" customHeight="1" x14ac:dyDescent="0.2"/>
    <row r="20958" ht="12.75" customHeight="1" x14ac:dyDescent="0.2"/>
    <row r="20959" ht="12.75" customHeight="1" x14ac:dyDescent="0.2"/>
    <row r="20960" ht="12.75" customHeight="1" x14ac:dyDescent="0.2"/>
    <row r="20961" ht="12.75" customHeight="1" x14ac:dyDescent="0.2"/>
    <row r="20962" ht="12.75" customHeight="1" x14ac:dyDescent="0.2"/>
    <row r="20963" ht="12.75" customHeight="1" x14ac:dyDescent="0.2"/>
    <row r="20964" ht="12.75" customHeight="1" x14ac:dyDescent="0.2"/>
    <row r="20965" ht="12.75" customHeight="1" x14ac:dyDescent="0.2"/>
    <row r="20966" ht="12.75" customHeight="1" x14ac:dyDescent="0.2"/>
    <row r="20967" ht="12.75" customHeight="1" x14ac:dyDescent="0.2"/>
    <row r="20968" ht="12.75" customHeight="1" x14ac:dyDescent="0.2"/>
    <row r="20969" ht="12.75" customHeight="1" x14ac:dyDescent="0.2"/>
    <row r="20970" ht="12.75" customHeight="1" x14ac:dyDescent="0.2"/>
    <row r="20971" ht="12.75" customHeight="1" x14ac:dyDescent="0.2"/>
    <row r="20972" ht="12.75" customHeight="1" x14ac:dyDescent="0.2"/>
    <row r="20973" ht="12.75" customHeight="1" x14ac:dyDescent="0.2"/>
    <row r="20974" ht="12.75" customHeight="1" x14ac:dyDescent="0.2"/>
    <row r="20975" ht="12.75" customHeight="1" x14ac:dyDescent="0.2"/>
    <row r="20976" ht="12.75" customHeight="1" x14ac:dyDescent="0.2"/>
    <row r="20977" ht="12.75" customHeight="1" x14ac:dyDescent="0.2"/>
    <row r="20978" ht="12.75" customHeight="1" x14ac:dyDescent="0.2"/>
    <row r="20979" ht="12.75" customHeight="1" x14ac:dyDescent="0.2"/>
    <row r="20980" ht="12.75" customHeight="1" x14ac:dyDescent="0.2"/>
    <row r="20981" ht="12.75" customHeight="1" x14ac:dyDescent="0.2"/>
    <row r="20982" ht="12.75" customHeight="1" x14ac:dyDescent="0.2"/>
    <row r="20983" ht="12.75" customHeight="1" x14ac:dyDescent="0.2"/>
    <row r="20984" ht="12.75" customHeight="1" x14ac:dyDescent="0.2"/>
    <row r="20985" ht="12.75" customHeight="1" x14ac:dyDescent="0.2"/>
    <row r="20986" ht="12.75" customHeight="1" x14ac:dyDescent="0.2"/>
    <row r="20987" ht="12.75" customHeight="1" x14ac:dyDescent="0.2"/>
    <row r="20988" ht="12.75" customHeight="1" x14ac:dyDescent="0.2"/>
    <row r="20989" ht="12.75" customHeight="1" x14ac:dyDescent="0.2"/>
    <row r="20990" ht="12.75" customHeight="1" x14ac:dyDescent="0.2"/>
    <row r="20991" ht="12.75" customHeight="1" x14ac:dyDescent="0.2"/>
    <row r="20992" ht="12.75" customHeight="1" x14ac:dyDescent="0.2"/>
    <row r="20993" ht="12.75" customHeight="1" x14ac:dyDescent="0.2"/>
    <row r="20994" ht="12.75" customHeight="1" x14ac:dyDescent="0.2"/>
    <row r="20995" ht="12.75" customHeight="1" x14ac:dyDescent="0.2"/>
    <row r="20996" ht="12.75" customHeight="1" x14ac:dyDescent="0.2"/>
    <row r="20997" ht="12.75" customHeight="1" x14ac:dyDescent="0.2"/>
    <row r="20998" ht="12.75" customHeight="1" x14ac:dyDescent="0.2"/>
    <row r="20999" ht="12.75" customHeight="1" x14ac:dyDescent="0.2"/>
    <row r="21000" ht="12.75" customHeight="1" x14ac:dyDescent="0.2"/>
    <row r="21001" ht="12.75" customHeight="1" x14ac:dyDescent="0.2"/>
    <row r="21002" ht="12.75" customHeight="1" x14ac:dyDescent="0.2"/>
    <row r="21003" ht="12.75" customHeight="1" x14ac:dyDescent="0.2"/>
    <row r="21004" ht="12.75" customHeight="1" x14ac:dyDescent="0.2"/>
    <row r="21005" ht="12.75" customHeight="1" x14ac:dyDescent="0.2"/>
    <row r="21006" ht="12.75" customHeight="1" x14ac:dyDescent="0.2"/>
    <row r="21007" ht="12.75" customHeight="1" x14ac:dyDescent="0.2"/>
    <row r="21008" ht="12.75" customHeight="1" x14ac:dyDescent="0.2"/>
    <row r="21009" ht="12.75" customHeight="1" x14ac:dyDescent="0.2"/>
    <row r="21010" ht="12.75" customHeight="1" x14ac:dyDescent="0.2"/>
    <row r="21011" ht="12.75" customHeight="1" x14ac:dyDescent="0.2"/>
    <row r="21012" ht="12.75" customHeight="1" x14ac:dyDescent="0.2"/>
    <row r="21013" ht="12.75" customHeight="1" x14ac:dyDescent="0.2"/>
    <row r="21014" ht="12.75" customHeight="1" x14ac:dyDescent="0.2"/>
    <row r="21015" ht="12.75" customHeight="1" x14ac:dyDescent="0.2"/>
    <row r="21016" ht="12.75" customHeight="1" x14ac:dyDescent="0.2"/>
    <row r="21017" ht="12.75" customHeight="1" x14ac:dyDescent="0.2"/>
    <row r="21018" ht="12.75" customHeight="1" x14ac:dyDescent="0.2"/>
    <row r="21019" ht="12.75" customHeight="1" x14ac:dyDescent="0.2"/>
    <row r="21020" ht="12.75" customHeight="1" x14ac:dyDescent="0.2"/>
    <row r="21021" ht="12.75" customHeight="1" x14ac:dyDescent="0.2"/>
    <row r="21022" ht="12.75" customHeight="1" x14ac:dyDescent="0.2"/>
    <row r="21023" ht="12.75" customHeight="1" x14ac:dyDescent="0.2"/>
    <row r="21024" ht="12.75" customHeight="1" x14ac:dyDescent="0.2"/>
    <row r="21025" ht="12.75" customHeight="1" x14ac:dyDescent="0.2"/>
    <row r="21026" ht="12.75" customHeight="1" x14ac:dyDescent="0.2"/>
    <row r="21027" ht="12.75" customHeight="1" x14ac:dyDescent="0.2"/>
    <row r="21028" ht="12.75" customHeight="1" x14ac:dyDescent="0.2"/>
    <row r="21029" ht="12.75" customHeight="1" x14ac:dyDescent="0.2"/>
    <row r="21030" ht="12.75" customHeight="1" x14ac:dyDescent="0.2"/>
    <row r="21031" ht="12.75" customHeight="1" x14ac:dyDescent="0.2"/>
    <row r="21032" ht="12.75" customHeight="1" x14ac:dyDescent="0.2"/>
    <row r="21033" ht="12.75" customHeight="1" x14ac:dyDescent="0.2"/>
    <row r="21034" ht="12.75" customHeight="1" x14ac:dyDescent="0.2"/>
    <row r="21035" ht="12.75" customHeight="1" x14ac:dyDescent="0.2"/>
    <row r="21036" ht="12.75" customHeight="1" x14ac:dyDescent="0.2"/>
    <row r="21037" ht="12.75" customHeight="1" x14ac:dyDescent="0.2"/>
    <row r="21038" ht="12.75" customHeight="1" x14ac:dyDescent="0.2"/>
    <row r="21039" ht="12.75" customHeight="1" x14ac:dyDescent="0.2"/>
    <row r="21040" ht="12.75" customHeight="1" x14ac:dyDescent="0.2"/>
    <row r="21041" ht="12.75" customHeight="1" x14ac:dyDescent="0.2"/>
    <row r="21042" ht="12.75" customHeight="1" x14ac:dyDescent="0.2"/>
    <row r="21043" ht="12.75" customHeight="1" x14ac:dyDescent="0.2"/>
    <row r="21044" ht="12.75" customHeight="1" x14ac:dyDescent="0.2"/>
    <row r="21045" ht="12.75" customHeight="1" x14ac:dyDescent="0.2"/>
    <row r="21046" ht="12.75" customHeight="1" x14ac:dyDescent="0.2"/>
    <row r="21047" ht="12.75" customHeight="1" x14ac:dyDescent="0.2"/>
    <row r="21048" ht="12.75" customHeight="1" x14ac:dyDescent="0.2"/>
    <row r="21049" ht="12.75" customHeight="1" x14ac:dyDescent="0.2"/>
    <row r="21050" ht="12.75" customHeight="1" x14ac:dyDescent="0.2"/>
    <row r="21051" ht="12.75" customHeight="1" x14ac:dyDescent="0.2"/>
    <row r="21052" ht="12.75" customHeight="1" x14ac:dyDescent="0.2"/>
    <row r="21053" ht="12.75" customHeight="1" x14ac:dyDescent="0.2"/>
    <row r="21054" ht="12.75" customHeight="1" x14ac:dyDescent="0.2"/>
    <row r="21055" ht="12.75" customHeight="1" x14ac:dyDescent="0.2"/>
    <row r="21056" ht="12.75" customHeight="1" x14ac:dyDescent="0.2"/>
    <row r="21057" ht="12.75" customHeight="1" x14ac:dyDescent="0.2"/>
    <row r="21058" ht="12.75" customHeight="1" x14ac:dyDescent="0.2"/>
    <row r="21059" ht="12.75" customHeight="1" x14ac:dyDescent="0.2"/>
    <row r="21060" ht="12.75" customHeight="1" x14ac:dyDescent="0.2"/>
    <row r="21061" ht="12.75" customHeight="1" x14ac:dyDescent="0.2"/>
    <row r="21062" ht="12.75" customHeight="1" x14ac:dyDescent="0.2"/>
    <row r="21063" ht="12.75" customHeight="1" x14ac:dyDescent="0.2"/>
    <row r="21064" ht="12.75" customHeight="1" x14ac:dyDescent="0.2"/>
    <row r="21065" ht="12.75" customHeight="1" x14ac:dyDescent="0.2"/>
    <row r="21066" ht="12.75" customHeight="1" x14ac:dyDescent="0.2"/>
    <row r="21067" ht="12.75" customHeight="1" x14ac:dyDescent="0.2"/>
    <row r="21068" ht="12.75" customHeight="1" x14ac:dyDescent="0.2"/>
    <row r="21069" ht="12.75" customHeight="1" x14ac:dyDescent="0.2"/>
    <row r="21070" ht="12.75" customHeight="1" x14ac:dyDescent="0.2"/>
    <row r="21071" ht="12.75" customHeight="1" x14ac:dyDescent="0.2"/>
    <row r="21072" ht="12.75" customHeight="1" x14ac:dyDescent="0.2"/>
    <row r="21073" ht="12.75" customHeight="1" x14ac:dyDescent="0.2"/>
    <row r="21074" ht="12.75" customHeight="1" x14ac:dyDescent="0.2"/>
    <row r="21075" ht="12.75" customHeight="1" x14ac:dyDescent="0.2"/>
    <row r="21076" ht="12.75" customHeight="1" x14ac:dyDescent="0.2"/>
    <row r="21077" ht="12.75" customHeight="1" x14ac:dyDescent="0.2"/>
    <row r="21078" ht="12.75" customHeight="1" x14ac:dyDescent="0.2"/>
    <row r="21079" ht="12.75" customHeight="1" x14ac:dyDescent="0.2"/>
    <row r="21080" ht="12.75" customHeight="1" x14ac:dyDescent="0.2"/>
    <row r="21081" ht="12.75" customHeight="1" x14ac:dyDescent="0.2"/>
    <row r="21082" ht="12.75" customHeight="1" x14ac:dyDescent="0.2"/>
    <row r="21083" ht="12.75" customHeight="1" x14ac:dyDescent="0.2"/>
    <row r="21084" ht="12.75" customHeight="1" x14ac:dyDescent="0.2"/>
    <row r="21085" ht="12.75" customHeight="1" x14ac:dyDescent="0.2"/>
    <row r="21086" ht="12.75" customHeight="1" x14ac:dyDescent="0.2"/>
    <row r="21087" ht="12.75" customHeight="1" x14ac:dyDescent="0.2"/>
    <row r="21088" ht="12.75" customHeight="1" x14ac:dyDescent="0.2"/>
    <row r="21089" ht="12.75" customHeight="1" x14ac:dyDescent="0.2"/>
    <row r="21090" ht="12.75" customHeight="1" x14ac:dyDescent="0.2"/>
    <row r="21091" ht="12.75" customHeight="1" x14ac:dyDescent="0.2"/>
    <row r="21092" ht="12.75" customHeight="1" x14ac:dyDescent="0.2"/>
    <row r="21093" ht="12.75" customHeight="1" x14ac:dyDescent="0.2"/>
    <row r="21094" ht="12.75" customHeight="1" x14ac:dyDescent="0.2"/>
    <row r="21095" ht="12.75" customHeight="1" x14ac:dyDescent="0.2"/>
    <row r="21096" ht="12.75" customHeight="1" x14ac:dyDescent="0.2"/>
    <row r="21097" ht="12.75" customHeight="1" x14ac:dyDescent="0.2"/>
    <row r="21098" ht="12.75" customHeight="1" x14ac:dyDescent="0.2"/>
    <row r="21099" ht="12.75" customHeight="1" x14ac:dyDescent="0.2"/>
    <row r="21100" ht="12.75" customHeight="1" x14ac:dyDescent="0.2"/>
    <row r="21101" ht="12.75" customHeight="1" x14ac:dyDescent="0.2"/>
    <row r="21102" ht="12.75" customHeight="1" x14ac:dyDescent="0.2"/>
    <row r="21103" ht="12.75" customHeight="1" x14ac:dyDescent="0.2"/>
    <row r="21104" ht="12.75" customHeight="1" x14ac:dyDescent="0.2"/>
    <row r="21105" ht="12.75" customHeight="1" x14ac:dyDescent="0.2"/>
    <row r="21106" ht="12.75" customHeight="1" x14ac:dyDescent="0.2"/>
    <row r="21107" ht="12.75" customHeight="1" x14ac:dyDescent="0.2"/>
    <row r="21108" ht="12.75" customHeight="1" x14ac:dyDescent="0.2"/>
    <row r="21109" ht="12.75" customHeight="1" x14ac:dyDescent="0.2"/>
    <row r="21110" ht="12.75" customHeight="1" x14ac:dyDescent="0.2"/>
    <row r="21111" ht="12.75" customHeight="1" x14ac:dyDescent="0.2"/>
    <row r="21112" ht="12.75" customHeight="1" x14ac:dyDescent="0.2"/>
    <row r="21113" ht="12.75" customHeight="1" x14ac:dyDescent="0.2"/>
    <row r="21114" ht="12.75" customHeight="1" x14ac:dyDescent="0.2"/>
    <row r="21115" ht="12.75" customHeight="1" x14ac:dyDescent="0.2"/>
    <row r="21116" ht="12.75" customHeight="1" x14ac:dyDescent="0.2"/>
    <row r="21117" ht="12.75" customHeight="1" x14ac:dyDescent="0.2"/>
    <row r="21118" ht="12.75" customHeight="1" x14ac:dyDescent="0.2"/>
    <row r="21119" ht="12.75" customHeight="1" x14ac:dyDescent="0.2"/>
    <row r="21120" ht="12.75" customHeight="1" x14ac:dyDescent="0.2"/>
    <row r="21121" ht="12.75" customHeight="1" x14ac:dyDescent="0.2"/>
    <row r="21122" ht="12.75" customHeight="1" x14ac:dyDescent="0.2"/>
    <row r="21123" ht="12.75" customHeight="1" x14ac:dyDescent="0.2"/>
    <row r="21124" ht="12.75" customHeight="1" x14ac:dyDescent="0.2"/>
    <row r="21125" ht="12.75" customHeight="1" x14ac:dyDescent="0.2"/>
    <row r="21126" ht="12.75" customHeight="1" x14ac:dyDescent="0.2"/>
    <row r="21127" ht="12.75" customHeight="1" x14ac:dyDescent="0.2"/>
    <row r="21128" ht="12.75" customHeight="1" x14ac:dyDescent="0.2"/>
    <row r="21129" ht="12.75" customHeight="1" x14ac:dyDescent="0.2"/>
    <row r="21130" ht="12.75" customHeight="1" x14ac:dyDescent="0.2"/>
    <row r="21131" ht="12.75" customHeight="1" x14ac:dyDescent="0.2"/>
    <row r="21132" ht="12.75" customHeight="1" x14ac:dyDescent="0.2"/>
    <row r="21133" ht="12.75" customHeight="1" x14ac:dyDescent="0.2"/>
    <row r="21134" ht="12.75" customHeight="1" x14ac:dyDescent="0.2"/>
    <row r="21135" ht="12.75" customHeight="1" x14ac:dyDescent="0.2"/>
    <row r="21136" ht="12.75" customHeight="1" x14ac:dyDescent="0.2"/>
    <row r="21137" ht="12.75" customHeight="1" x14ac:dyDescent="0.2"/>
    <row r="21138" ht="12.75" customHeight="1" x14ac:dyDescent="0.2"/>
    <row r="21139" ht="12.75" customHeight="1" x14ac:dyDescent="0.2"/>
    <row r="21140" ht="12.75" customHeight="1" x14ac:dyDescent="0.2"/>
    <row r="21141" ht="12.75" customHeight="1" x14ac:dyDescent="0.2"/>
    <row r="21142" ht="12.75" customHeight="1" x14ac:dyDescent="0.2"/>
    <row r="21143" ht="12.75" customHeight="1" x14ac:dyDescent="0.2"/>
    <row r="21144" ht="12.75" customHeight="1" x14ac:dyDescent="0.2"/>
    <row r="21145" ht="12.75" customHeight="1" x14ac:dyDescent="0.2"/>
    <row r="21146" ht="12.75" customHeight="1" x14ac:dyDescent="0.2"/>
    <row r="21147" ht="12.75" customHeight="1" x14ac:dyDescent="0.2"/>
    <row r="21148" ht="12.75" customHeight="1" x14ac:dyDescent="0.2"/>
    <row r="21149" ht="12.75" customHeight="1" x14ac:dyDescent="0.2"/>
    <row r="21150" ht="12.75" customHeight="1" x14ac:dyDescent="0.2"/>
    <row r="21151" ht="12.75" customHeight="1" x14ac:dyDescent="0.2"/>
    <row r="21152" ht="12.75" customHeight="1" x14ac:dyDescent="0.2"/>
    <row r="21153" ht="12.75" customHeight="1" x14ac:dyDescent="0.2"/>
    <row r="21154" ht="12.75" customHeight="1" x14ac:dyDescent="0.2"/>
    <row r="21155" ht="12.75" customHeight="1" x14ac:dyDescent="0.2"/>
    <row r="21156" ht="12.75" customHeight="1" x14ac:dyDescent="0.2"/>
    <row r="21157" ht="12.75" customHeight="1" x14ac:dyDescent="0.2"/>
    <row r="21158" ht="12.75" customHeight="1" x14ac:dyDescent="0.2"/>
    <row r="21159" ht="12.75" customHeight="1" x14ac:dyDescent="0.2"/>
    <row r="21160" ht="12.75" customHeight="1" x14ac:dyDescent="0.2"/>
    <row r="21161" ht="12.75" customHeight="1" x14ac:dyDescent="0.2"/>
    <row r="21162" ht="12.75" customHeight="1" x14ac:dyDescent="0.2"/>
    <row r="21163" ht="12.75" customHeight="1" x14ac:dyDescent="0.2"/>
    <row r="21164" ht="12.75" customHeight="1" x14ac:dyDescent="0.2"/>
    <row r="21165" ht="12.75" customHeight="1" x14ac:dyDescent="0.2"/>
    <row r="21166" ht="12.75" customHeight="1" x14ac:dyDescent="0.2"/>
    <row r="21167" ht="12.75" customHeight="1" x14ac:dyDescent="0.2"/>
    <row r="21168" ht="12.75" customHeight="1" x14ac:dyDescent="0.2"/>
    <row r="21169" ht="12.75" customHeight="1" x14ac:dyDescent="0.2"/>
    <row r="21170" ht="12.75" customHeight="1" x14ac:dyDescent="0.2"/>
    <row r="21171" ht="12.75" customHeight="1" x14ac:dyDescent="0.2"/>
    <row r="21172" ht="12.75" customHeight="1" x14ac:dyDescent="0.2"/>
    <row r="21173" ht="12.75" customHeight="1" x14ac:dyDescent="0.2"/>
    <row r="21174" ht="12.75" customHeight="1" x14ac:dyDescent="0.2"/>
    <row r="21175" ht="12.75" customHeight="1" x14ac:dyDescent="0.2"/>
    <row r="21176" ht="12.75" customHeight="1" x14ac:dyDescent="0.2"/>
    <row r="21177" ht="12.75" customHeight="1" x14ac:dyDescent="0.2"/>
    <row r="21178" ht="12.75" customHeight="1" x14ac:dyDescent="0.2"/>
    <row r="21179" ht="12.75" customHeight="1" x14ac:dyDescent="0.2"/>
    <row r="21180" ht="12.75" customHeight="1" x14ac:dyDescent="0.2"/>
    <row r="21181" ht="12.75" customHeight="1" x14ac:dyDescent="0.2"/>
    <row r="21182" ht="12.75" customHeight="1" x14ac:dyDescent="0.2"/>
    <row r="21183" ht="12.75" customHeight="1" x14ac:dyDescent="0.2"/>
    <row r="21184" ht="12.75" customHeight="1" x14ac:dyDescent="0.2"/>
    <row r="21185" ht="12.75" customHeight="1" x14ac:dyDescent="0.2"/>
    <row r="21186" ht="12.75" customHeight="1" x14ac:dyDescent="0.2"/>
    <row r="21187" ht="12.75" customHeight="1" x14ac:dyDescent="0.2"/>
    <row r="21188" ht="12.75" customHeight="1" x14ac:dyDescent="0.2"/>
    <row r="21189" ht="12.75" customHeight="1" x14ac:dyDescent="0.2"/>
    <row r="21190" ht="12.75" customHeight="1" x14ac:dyDescent="0.2"/>
    <row r="21191" ht="12.75" customHeight="1" x14ac:dyDescent="0.2"/>
    <row r="21192" ht="12.75" customHeight="1" x14ac:dyDescent="0.2"/>
    <row r="21193" ht="12.75" customHeight="1" x14ac:dyDescent="0.2"/>
    <row r="21194" ht="12.75" customHeight="1" x14ac:dyDescent="0.2"/>
    <row r="21195" ht="12.75" customHeight="1" x14ac:dyDescent="0.2"/>
    <row r="21196" ht="12.75" customHeight="1" x14ac:dyDescent="0.2"/>
    <row r="21197" ht="12.75" customHeight="1" x14ac:dyDescent="0.2"/>
    <row r="21198" ht="12.75" customHeight="1" x14ac:dyDescent="0.2"/>
    <row r="21199" ht="12.75" customHeight="1" x14ac:dyDescent="0.2"/>
    <row r="21200" ht="12.75" customHeight="1" x14ac:dyDescent="0.2"/>
    <row r="21201" ht="12.75" customHeight="1" x14ac:dyDescent="0.2"/>
    <row r="21202" ht="12.75" customHeight="1" x14ac:dyDescent="0.2"/>
    <row r="21203" ht="12.75" customHeight="1" x14ac:dyDescent="0.2"/>
    <row r="21204" ht="12.75" customHeight="1" x14ac:dyDescent="0.2"/>
    <row r="21205" ht="12.75" customHeight="1" x14ac:dyDescent="0.2"/>
    <row r="21206" ht="12.75" customHeight="1" x14ac:dyDescent="0.2"/>
    <row r="21207" ht="12.75" customHeight="1" x14ac:dyDescent="0.2"/>
    <row r="21208" ht="12.75" customHeight="1" x14ac:dyDescent="0.2"/>
    <row r="21209" ht="12.75" customHeight="1" x14ac:dyDescent="0.2"/>
    <row r="21210" ht="12.75" customHeight="1" x14ac:dyDescent="0.2"/>
    <row r="21211" ht="12.75" customHeight="1" x14ac:dyDescent="0.2"/>
    <row r="21212" ht="12.75" customHeight="1" x14ac:dyDescent="0.2"/>
    <row r="21213" ht="12.75" customHeight="1" x14ac:dyDescent="0.2"/>
    <row r="21214" ht="12.75" customHeight="1" x14ac:dyDescent="0.2"/>
    <row r="21215" ht="12.75" customHeight="1" x14ac:dyDescent="0.2"/>
    <row r="21216" ht="12.75" customHeight="1" x14ac:dyDescent="0.2"/>
    <row r="21217" ht="12.75" customHeight="1" x14ac:dyDescent="0.2"/>
    <row r="21218" ht="12.75" customHeight="1" x14ac:dyDescent="0.2"/>
    <row r="21219" ht="12.75" customHeight="1" x14ac:dyDescent="0.2"/>
    <row r="21220" ht="12.75" customHeight="1" x14ac:dyDescent="0.2"/>
    <row r="21221" ht="12.75" customHeight="1" x14ac:dyDescent="0.2"/>
    <row r="21222" ht="12.75" customHeight="1" x14ac:dyDescent="0.2"/>
    <row r="21223" ht="12.75" customHeight="1" x14ac:dyDescent="0.2"/>
    <row r="21224" ht="12.75" customHeight="1" x14ac:dyDescent="0.2"/>
    <row r="21225" ht="12.75" customHeight="1" x14ac:dyDescent="0.2"/>
    <row r="21226" ht="12.75" customHeight="1" x14ac:dyDescent="0.2"/>
    <row r="21227" ht="12.75" customHeight="1" x14ac:dyDescent="0.2"/>
    <row r="21228" ht="12.75" customHeight="1" x14ac:dyDescent="0.2"/>
    <row r="21229" ht="12.75" customHeight="1" x14ac:dyDescent="0.2"/>
    <row r="21230" ht="12.75" customHeight="1" x14ac:dyDescent="0.2"/>
    <row r="21231" ht="12.75" customHeight="1" x14ac:dyDescent="0.2"/>
    <row r="21232" ht="12.75" customHeight="1" x14ac:dyDescent="0.2"/>
    <row r="21233" ht="12.75" customHeight="1" x14ac:dyDescent="0.2"/>
    <row r="21234" ht="12.75" customHeight="1" x14ac:dyDescent="0.2"/>
    <row r="21235" ht="12.75" customHeight="1" x14ac:dyDescent="0.2"/>
    <row r="21236" ht="12.75" customHeight="1" x14ac:dyDescent="0.2"/>
    <row r="21237" ht="12.75" customHeight="1" x14ac:dyDescent="0.2"/>
    <row r="21238" ht="12.75" customHeight="1" x14ac:dyDescent="0.2"/>
    <row r="21239" ht="12.75" customHeight="1" x14ac:dyDescent="0.2"/>
    <row r="21240" ht="12.75" customHeight="1" x14ac:dyDescent="0.2"/>
    <row r="21241" ht="12.75" customHeight="1" x14ac:dyDescent="0.2"/>
    <row r="21242" ht="12.75" customHeight="1" x14ac:dyDescent="0.2"/>
    <row r="21243" ht="12.75" customHeight="1" x14ac:dyDescent="0.2"/>
    <row r="21244" ht="12.75" customHeight="1" x14ac:dyDescent="0.2"/>
    <row r="21245" ht="12.75" customHeight="1" x14ac:dyDescent="0.2"/>
    <row r="21246" ht="12.75" customHeight="1" x14ac:dyDescent="0.2"/>
    <row r="21247" ht="12.75" customHeight="1" x14ac:dyDescent="0.2"/>
    <row r="21248" ht="12.75" customHeight="1" x14ac:dyDescent="0.2"/>
    <row r="21249" ht="12.75" customHeight="1" x14ac:dyDescent="0.2"/>
    <row r="21250" ht="12.75" customHeight="1" x14ac:dyDescent="0.2"/>
    <row r="21251" ht="12.75" customHeight="1" x14ac:dyDescent="0.2"/>
    <row r="21252" ht="12.75" customHeight="1" x14ac:dyDescent="0.2"/>
    <row r="21253" ht="12.75" customHeight="1" x14ac:dyDescent="0.2"/>
    <row r="21254" ht="12.75" customHeight="1" x14ac:dyDescent="0.2"/>
    <row r="21255" ht="12.75" customHeight="1" x14ac:dyDescent="0.2"/>
    <row r="21256" ht="12.75" customHeight="1" x14ac:dyDescent="0.2"/>
    <row r="21257" ht="12.75" customHeight="1" x14ac:dyDescent="0.2"/>
    <row r="21258" ht="12.75" customHeight="1" x14ac:dyDescent="0.2"/>
    <row r="21259" ht="12.75" customHeight="1" x14ac:dyDescent="0.2"/>
    <row r="21260" ht="12.75" customHeight="1" x14ac:dyDescent="0.2"/>
    <row r="21261" ht="12.75" customHeight="1" x14ac:dyDescent="0.2"/>
    <row r="21262" ht="12.75" customHeight="1" x14ac:dyDescent="0.2"/>
    <row r="21263" ht="12.75" customHeight="1" x14ac:dyDescent="0.2"/>
    <row r="21264" ht="12.75" customHeight="1" x14ac:dyDescent="0.2"/>
    <row r="21265" ht="12.75" customHeight="1" x14ac:dyDescent="0.2"/>
    <row r="21266" ht="12.75" customHeight="1" x14ac:dyDescent="0.2"/>
    <row r="21267" ht="12.75" customHeight="1" x14ac:dyDescent="0.2"/>
    <row r="21268" ht="12.75" customHeight="1" x14ac:dyDescent="0.2"/>
    <row r="21269" ht="12.75" customHeight="1" x14ac:dyDescent="0.2"/>
    <row r="21270" ht="12.75" customHeight="1" x14ac:dyDescent="0.2"/>
    <row r="21271" ht="12.75" customHeight="1" x14ac:dyDescent="0.2"/>
    <row r="21272" ht="12.75" customHeight="1" x14ac:dyDescent="0.2"/>
    <row r="21273" ht="12.75" customHeight="1" x14ac:dyDescent="0.2"/>
    <row r="21274" ht="12.75" customHeight="1" x14ac:dyDescent="0.2"/>
    <row r="21275" ht="12.75" customHeight="1" x14ac:dyDescent="0.2"/>
    <row r="21276" ht="12.75" customHeight="1" x14ac:dyDescent="0.2"/>
    <row r="21277" ht="12.75" customHeight="1" x14ac:dyDescent="0.2"/>
    <row r="21278" ht="12.75" customHeight="1" x14ac:dyDescent="0.2"/>
    <row r="21279" ht="12.75" customHeight="1" x14ac:dyDescent="0.2"/>
    <row r="21280" ht="12.75" customHeight="1" x14ac:dyDescent="0.2"/>
    <row r="21281" ht="12.75" customHeight="1" x14ac:dyDescent="0.2"/>
    <row r="21282" ht="12.75" customHeight="1" x14ac:dyDescent="0.2"/>
    <row r="21283" ht="12.75" customHeight="1" x14ac:dyDescent="0.2"/>
    <row r="21284" ht="12.75" customHeight="1" x14ac:dyDescent="0.2"/>
    <row r="21285" ht="12.75" customHeight="1" x14ac:dyDescent="0.2"/>
    <row r="21286" ht="12.75" customHeight="1" x14ac:dyDescent="0.2"/>
    <row r="21287" ht="12.75" customHeight="1" x14ac:dyDescent="0.2"/>
    <row r="21288" ht="12.75" customHeight="1" x14ac:dyDescent="0.2"/>
    <row r="21289" ht="12.75" customHeight="1" x14ac:dyDescent="0.2"/>
    <row r="21290" ht="12.75" customHeight="1" x14ac:dyDescent="0.2"/>
    <row r="21291" ht="12.75" customHeight="1" x14ac:dyDescent="0.2"/>
    <row r="21292" ht="12.75" customHeight="1" x14ac:dyDescent="0.2"/>
    <row r="21293" ht="12.75" customHeight="1" x14ac:dyDescent="0.2"/>
    <row r="21294" ht="12.75" customHeight="1" x14ac:dyDescent="0.2"/>
    <row r="21295" ht="12.75" customHeight="1" x14ac:dyDescent="0.2"/>
    <row r="21296" ht="12.75" customHeight="1" x14ac:dyDescent="0.2"/>
    <row r="21297" ht="12.75" customHeight="1" x14ac:dyDescent="0.2"/>
    <row r="21298" ht="12.75" customHeight="1" x14ac:dyDescent="0.2"/>
    <row r="21299" ht="12.75" customHeight="1" x14ac:dyDescent="0.2"/>
    <row r="21300" ht="12.75" customHeight="1" x14ac:dyDescent="0.2"/>
    <row r="21301" ht="12.75" customHeight="1" x14ac:dyDescent="0.2"/>
    <row r="21302" ht="12.75" customHeight="1" x14ac:dyDescent="0.2"/>
    <row r="21303" ht="12.75" customHeight="1" x14ac:dyDescent="0.2"/>
    <row r="21304" ht="12.75" customHeight="1" x14ac:dyDescent="0.2"/>
    <row r="21305" ht="12.75" customHeight="1" x14ac:dyDescent="0.2"/>
    <row r="21306" ht="12.75" customHeight="1" x14ac:dyDescent="0.2"/>
    <row r="21307" ht="12.75" customHeight="1" x14ac:dyDescent="0.2"/>
    <row r="21308" ht="12.75" customHeight="1" x14ac:dyDescent="0.2"/>
    <row r="21309" ht="12.75" customHeight="1" x14ac:dyDescent="0.2"/>
    <row r="21310" ht="12.75" customHeight="1" x14ac:dyDescent="0.2"/>
    <row r="21311" ht="12.75" customHeight="1" x14ac:dyDescent="0.2"/>
    <row r="21312" ht="12.75" customHeight="1" x14ac:dyDescent="0.2"/>
    <row r="21313" ht="12.75" customHeight="1" x14ac:dyDescent="0.2"/>
    <row r="21314" ht="12.75" customHeight="1" x14ac:dyDescent="0.2"/>
    <row r="21315" ht="12.75" customHeight="1" x14ac:dyDescent="0.2"/>
    <row r="21316" ht="12.75" customHeight="1" x14ac:dyDescent="0.2"/>
    <row r="21317" ht="12.75" customHeight="1" x14ac:dyDescent="0.2"/>
    <row r="21318" ht="12.75" customHeight="1" x14ac:dyDescent="0.2"/>
    <row r="21319" ht="12.75" customHeight="1" x14ac:dyDescent="0.2"/>
    <row r="21320" ht="12.75" customHeight="1" x14ac:dyDescent="0.2"/>
    <row r="21321" ht="12.75" customHeight="1" x14ac:dyDescent="0.2"/>
    <row r="21322" ht="12.75" customHeight="1" x14ac:dyDescent="0.2"/>
    <row r="21323" ht="12.75" customHeight="1" x14ac:dyDescent="0.2"/>
    <row r="21324" ht="12.75" customHeight="1" x14ac:dyDescent="0.2"/>
    <row r="21325" ht="12.75" customHeight="1" x14ac:dyDescent="0.2"/>
    <row r="21326" ht="12.75" customHeight="1" x14ac:dyDescent="0.2"/>
    <row r="21327" ht="12.75" customHeight="1" x14ac:dyDescent="0.2"/>
    <row r="21328" ht="12.75" customHeight="1" x14ac:dyDescent="0.2"/>
    <row r="21329" ht="12.75" customHeight="1" x14ac:dyDescent="0.2"/>
    <row r="21330" ht="12.75" customHeight="1" x14ac:dyDescent="0.2"/>
    <row r="21331" ht="12.75" customHeight="1" x14ac:dyDescent="0.2"/>
    <row r="21332" ht="12.75" customHeight="1" x14ac:dyDescent="0.2"/>
    <row r="21333" ht="12.75" customHeight="1" x14ac:dyDescent="0.2"/>
    <row r="21334" ht="12.75" customHeight="1" x14ac:dyDescent="0.2"/>
    <row r="21335" ht="12.75" customHeight="1" x14ac:dyDescent="0.2"/>
    <row r="21336" ht="12.75" customHeight="1" x14ac:dyDescent="0.2"/>
    <row r="21337" ht="12.75" customHeight="1" x14ac:dyDescent="0.2"/>
    <row r="21338" ht="12.75" customHeight="1" x14ac:dyDescent="0.2"/>
    <row r="21339" ht="12.75" customHeight="1" x14ac:dyDescent="0.2"/>
    <row r="21340" ht="12.75" customHeight="1" x14ac:dyDescent="0.2"/>
    <row r="21341" ht="12.75" customHeight="1" x14ac:dyDescent="0.2"/>
    <row r="21342" ht="12.75" customHeight="1" x14ac:dyDescent="0.2"/>
    <row r="21343" ht="12.75" customHeight="1" x14ac:dyDescent="0.2"/>
    <row r="21344" ht="12.75" customHeight="1" x14ac:dyDescent="0.2"/>
    <row r="21345" ht="12.75" customHeight="1" x14ac:dyDescent="0.2"/>
    <row r="21346" ht="12.75" customHeight="1" x14ac:dyDescent="0.2"/>
    <row r="21347" ht="12.75" customHeight="1" x14ac:dyDescent="0.2"/>
    <row r="21348" ht="12.75" customHeight="1" x14ac:dyDescent="0.2"/>
    <row r="21349" ht="12.75" customHeight="1" x14ac:dyDescent="0.2"/>
    <row r="21350" ht="12.75" customHeight="1" x14ac:dyDescent="0.2"/>
    <row r="21351" ht="12.75" customHeight="1" x14ac:dyDescent="0.2"/>
    <row r="21352" ht="12.75" customHeight="1" x14ac:dyDescent="0.2"/>
    <row r="21353" ht="12.75" customHeight="1" x14ac:dyDescent="0.2"/>
    <row r="21354" ht="12.75" customHeight="1" x14ac:dyDescent="0.2"/>
    <row r="21355" ht="12.75" customHeight="1" x14ac:dyDescent="0.2"/>
    <row r="21356" ht="12.75" customHeight="1" x14ac:dyDescent="0.2"/>
    <row r="21357" ht="12.75" customHeight="1" x14ac:dyDescent="0.2"/>
    <row r="21358" ht="12.75" customHeight="1" x14ac:dyDescent="0.2"/>
    <row r="21359" ht="12.75" customHeight="1" x14ac:dyDescent="0.2"/>
    <row r="21360" ht="12.75" customHeight="1" x14ac:dyDescent="0.2"/>
    <row r="21361" ht="12.75" customHeight="1" x14ac:dyDescent="0.2"/>
    <row r="21362" ht="12.75" customHeight="1" x14ac:dyDescent="0.2"/>
    <row r="21363" ht="12.75" customHeight="1" x14ac:dyDescent="0.2"/>
    <row r="21364" ht="12.75" customHeight="1" x14ac:dyDescent="0.2"/>
    <row r="21365" ht="12.75" customHeight="1" x14ac:dyDescent="0.2"/>
    <row r="21366" ht="12.75" customHeight="1" x14ac:dyDescent="0.2"/>
    <row r="21367" ht="12.75" customHeight="1" x14ac:dyDescent="0.2"/>
    <row r="21368" ht="12.75" customHeight="1" x14ac:dyDescent="0.2"/>
    <row r="21369" ht="12.75" customHeight="1" x14ac:dyDescent="0.2"/>
    <row r="21370" ht="12.75" customHeight="1" x14ac:dyDescent="0.2"/>
    <row r="21371" ht="12.75" customHeight="1" x14ac:dyDescent="0.2"/>
    <row r="21372" ht="12.75" customHeight="1" x14ac:dyDescent="0.2"/>
    <row r="21373" ht="12.75" customHeight="1" x14ac:dyDescent="0.2"/>
    <row r="21374" ht="12.75" customHeight="1" x14ac:dyDescent="0.2"/>
    <row r="21375" ht="12.75" customHeight="1" x14ac:dyDescent="0.2"/>
    <row r="21376" ht="12.75" customHeight="1" x14ac:dyDescent="0.2"/>
    <row r="21377" ht="12.75" customHeight="1" x14ac:dyDescent="0.2"/>
    <row r="21378" ht="12.75" customHeight="1" x14ac:dyDescent="0.2"/>
    <row r="21379" ht="12.75" customHeight="1" x14ac:dyDescent="0.2"/>
    <row r="21380" ht="12.75" customHeight="1" x14ac:dyDescent="0.2"/>
    <row r="21381" ht="12.75" customHeight="1" x14ac:dyDescent="0.2"/>
    <row r="21382" ht="12.75" customHeight="1" x14ac:dyDescent="0.2"/>
    <row r="21383" ht="12.75" customHeight="1" x14ac:dyDescent="0.2"/>
    <row r="21384" ht="12.75" customHeight="1" x14ac:dyDescent="0.2"/>
    <row r="21385" ht="12.75" customHeight="1" x14ac:dyDescent="0.2"/>
    <row r="21386" ht="12.75" customHeight="1" x14ac:dyDescent="0.2"/>
    <row r="21387" ht="12.75" customHeight="1" x14ac:dyDescent="0.2"/>
    <row r="21388" ht="12.75" customHeight="1" x14ac:dyDescent="0.2"/>
    <row r="21389" ht="12.75" customHeight="1" x14ac:dyDescent="0.2"/>
    <row r="21390" ht="12.75" customHeight="1" x14ac:dyDescent="0.2"/>
    <row r="21391" ht="12.75" customHeight="1" x14ac:dyDescent="0.2"/>
    <row r="21392" ht="12.75" customHeight="1" x14ac:dyDescent="0.2"/>
    <row r="21393" ht="12.75" customHeight="1" x14ac:dyDescent="0.2"/>
    <row r="21394" ht="12.75" customHeight="1" x14ac:dyDescent="0.2"/>
    <row r="21395" ht="12.75" customHeight="1" x14ac:dyDescent="0.2"/>
    <row r="21396" ht="12.75" customHeight="1" x14ac:dyDescent="0.2"/>
    <row r="21397" ht="12.75" customHeight="1" x14ac:dyDescent="0.2"/>
    <row r="21398" ht="12.75" customHeight="1" x14ac:dyDescent="0.2"/>
    <row r="21399" ht="12.75" customHeight="1" x14ac:dyDescent="0.2"/>
    <row r="21400" ht="12.75" customHeight="1" x14ac:dyDescent="0.2"/>
    <row r="21401" ht="12.75" customHeight="1" x14ac:dyDescent="0.2"/>
    <row r="21402" ht="12.75" customHeight="1" x14ac:dyDescent="0.2"/>
    <row r="21403" ht="12.75" customHeight="1" x14ac:dyDescent="0.2"/>
    <row r="21404" ht="12.75" customHeight="1" x14ac:dyDescent="0.2"/>
    <row r="21405" ht="12.75" customHeight="1" x14ac:dyDescent="0.2"/>
    <row r="21406" ht="12.75" customHeight="1" x14ac:dyDescent="0.2"/>
    <row r="21407" ht="12.75" customHeight="1" x14ac:dyDescent="0.2"/>
    <row r="21408" ht="12.75" customHeight="1" x14ac:dyDescent="0.2"/>
    <row r="21409" ht="12.75" customHeight="1" x14ac:dyDescent="0.2"/>
    <row r="21410" ht="12.75" customHeight="1" x14ac:dyDescent="0.2"/>
    <row r="21411" ht="12.75" customHeight="1" x14ac:dyDescent="0.2"/>
    <row r="21412" ht="12.75" customHeight="1" x14ac:dyDescent="0.2"/>
    <row r="21413" ht="12.75" customHeight="1" x14ac:dyDescent="0.2"/>
    <row r="21414" ht="12.75" customHeight="1" x14ac:dyDescent="0.2"/>
    <row r="21415" ht="12.75" customHeight="1" x14ac:dyDescent="0.2"/>
    <row r="21416" ht="12.75" customHeight="1" x14ac:dyDescent="0.2"/>
    <row r="21417" ht="12.75" customHeight="1" x14ac:dyDescent="0.2"/>
    <row r="21418" ht="12.75" customHeight="1" x14ac:dyDescent="0.2"/>
    <row r="21419" ht="12.75" customHeight="1" x14ac:dyDescent="0.2"/>
    <row r="21420" ht="12.75" customHeight="1" x14ac:dyDescent="0.2"/>
    <row r="21421" ht="12.75" customHeight="1" x14ac:dyDescent="0.2"/>
    <row r="21422" ht="12.75" customHeight="1" x14ac:dyDescent="0.2"/>
    <row r="21423" ht="12.75" customHeight="1" x14ac:dyDescent="0.2"/>
    <row r="21424" ht="12.75" customHeight="1" x14ac:dyDescent="0.2"/>
    <row r="21425" ht="12.75" customHeight="1" x14ac:dyDescent="0.2"/>
    <row r="21426" ht="12.75" customHeight="1" x14ac:dyDescent="0.2"/>
    <row r="21427" ht="12.75" customHeight="1" x14ac:dyDescent="0.2"/>
    <row r="21428" ht="12.75" customHeight="1" x14ac:dyDescent="0.2"/>
    <row r="21429" ht="12.75" customHeight="1" x14ac:dyDescent="0.2"/>
    <row r="21430" ht="12.75" customHeight="1" x14ac:dyDescent="0.2"/>
    <row r="21431" ht="12.75" customHeight="1" x14ac:dyDescent="0.2"/>
    <row r="21432" ht="12.75" customHeight="1" x14ac:dyDescent="0.2"/>
    <row r="21433" ht="12.75" customHeight="1" x14ac:dyDescent="0.2"/>
    <row r="21434" ht="12.75" customHeight="1" x14ac:dyDescent="0.2"/>
    <row r="21435" ht="12.75" customHeight="1" x14ac:dyDescent="0.2"/>
    <row r="21436" ht="12.75" customHeight="1" x14ac:dyDescent="0.2"/>
    <row r="21437" ht="12.75" customHeight="1" x14ac:dyDescent="0.2"/>
    <row r="21438" ht="12.75" customHeight="1" x14ac:dyDescent="0.2"/>
    <row r="21439" ht="12.75" customHeight="1" x14ac:dyDescent="0.2"/>
    <row r="21440" ht="12.75" customHeight="1" x14ac:dyDescent="0.2"/>
    <row r="21441" ht="12.75" customHeight="1" x14ac:dyDescent="0.2"/>
    <row r="21442" ht="12.75" customHeight="1" x14ac:dyDescent="0.2"/>
    <row r="21443" ht="12.75" customHeight="1" x14ac:dyDescent="0.2"/>
    <row r="21444" ht="12.75" customHeight="1" x14ac:dyDescent="0.2"/>
    <row r="21445" ht="12.75" customHeight="1" x14ac:dyDescent="0.2"/>
    <row r="21446" ht="12.75" customHeight="1" x14ac:dyDescent="0.2"/>
    <row r="21447" ht="12.75" customHeight="1" x14ac:dyDescent="0.2"/>
    <row r="21448" ht="12.75" customHeight="1" x14ac:dyDescent="0.2"/>
    <row r="21449" ht="12.75" customHeight="1" x14ac:dyDescent="0.2"/>
    <row r="21450" ht="12.75" customHeight="1" x14ac:dyDescent="0.2"/>
    <row r="21451" ht="12.75" customHeight="1" x14ac:dyDescent="0.2"/>
    <row r="21452" ht="12.75" customHeight="1" x14ac:dyDescent="0.2"/>
    <row r="21453" ht="12.75" customHeight="1" x14ac:dyDescent="0.2"/>
    <row r="21454" ht="12.75" customHeight="1" x14ac:dyDescent="0.2"/>
    <row r="21455" ht="12.75" customHeight="1" x14ac:dyDescent="0.2"/>
    <row r="21456" ht="12.75" customHeight="1" x14ac:dyDescent="0.2"/>
    <row r="21457" ht="12.75" customHeight="1" x14ac:dyDescent="0.2"/>
    <row r="21458" ht="12.75" customHeight="1" x14ac:dyDescent="0.2"/>
    <row r="21459" ht="12.75" customHeight="1" x14ac:dyDescent="0.2"/>
    <row r="21460" ht="12.75" customHeight="1" x14ac:dyDescent="0.2"/>
    <row r="21461" ht="12.75" customHeight="1" x14ac:dyDescent="0.2"/>
    <row r="21462" ht="12.75" customHeight="1" x14ac:dyDescent="0.2"/>
    <row r="21463" ht="12.75" customHeight="1" x14ac:dyDescent="0.2"/>
    <row r="21464" ht="12.75" customHeight="1" x14ac:dyDescent="0.2"/>
    <row r="21465" ht="12.75" customHeight="1" x14ac:dyDescent="0.2"/>
    <row r="21466" ht="12.75" customHeight="1" x14ac:dyDescent="0.2"/>
    <row r="21467" ht="12.75" customHeight="1" x14ac:dyDescent="0.2"/>
    <row r="21468" ht="12.75" customHeight="1" x14ac:dyDescent="0.2"/>
    <row r="21469" ht="12.75" customHeight="1" x14ac:dyDescent="0.2"/>
    <row r="21470" ht="12.75" customHeight="1" x14ac:dyDescent="0.2"/>
    <row r="21471" ht="12.75" customHeight="1" x14ac:dyDescent="0.2"/>
    <row r="21472" ht="12.75" customHeight="1" x14ac:dyDescent="0.2"/>
    <row r="21473" ht="12.75" customHeight="1" x14ac:dyDescent="0.2"/>
    <row r="21474" ht="12.75" customHeight="1" x14ac:dyDescent="0.2"/>
    <row r="21475" ht="12.75" customHeight="1" x14ac:dyDescent="0.2"/>
    <row r="21476" ht="12.75" customHeight="1" x14ac:dyDescent="0.2"/>
    <row r="21477" ht="12.75" customHeight="1" x14ac:dyDescent="0.2"/>
    <row r="21478" ht="12.75" customHeight="1" x14ac:dyDescent="0.2"/>
    <row r="21479" ht="12.75" customHeight="1" x14ac:dyDescent="0.2"/>
    <row r="21480" ht="12.75" customHeight="1" x14ac:dyDescent="0.2"/>
    <row r="21481" ht="12.75" customHeight="1" x14ac:dyDescent="0.2"/>
    <row r="21482" ht="12.75" customHeight="1" x14ac:dyDescent="0.2"/>
    <row r="21483" ht="12.75" customHeight="1" x14ac:dyDescent="0.2"/>
    <row r="21484" ht="12.75" customHeight="1" x14ac:dyDescent="0.2"/>
    <row r="21485" ht="12.75" customHeight="1" x14ac:dyDescent="0.2"/>
    <row r="21486" ht="12.75" customHeight="1" x14ac:dyDescent="0.2"/>
    <row r="21487" ht="12.75" customHeight="1" x14ac:dyDescent="0.2"/>
    <row r="21488" ht="12.75" customHeight="1" x14ac:dyDescent="0.2"/>
    <row r="21489" ht="12.75" customHeight="1" x14ac:dyDescent="0.2"/>
    <row r="21490" ht="12.75" customHeight="1" x14ac:dyDescent="0.2"/>
    <row r="21491" ht="12.75" customHeight="1" x14ac:dyDescent="0.2"/>
    <row r="21492" ht="12.75" customHeight="1" x14ac:dyDescent="0.2"/>
    <row r="21493" ht="12.75" customHeight="1" x14ac:dyDescent="0.2"/>
    <row r="21494" ht="12.75" customHeight="1" x14ac:dyDescent="0.2"/>
    <row r="21495" ht="12.75" customHeight="1" x14ac:dyDescent="0.2"/>
    <row r="21496" ht="12.75" customHeight="1" x14ac:dyDescent="0.2"/>
    <row r="21497" ht="12.75" customHeight="1" x14ac:dyDescent="0.2"/>
    <row r="21498" ht="12.75" customHeight="1" x14ac:dyDescent="0.2"/>
    <row r="21499" ht="12.75" customHeight="1" x14ac:dyDescent="0.2"/>
    <row r="21500" ht="12.75" customHeight="1" x14ac:dyDescent="0.2"/>
    <row r="21501" ht="12.75" customHeight="1" x14ac:dyDescent="0.2"/>
    <row r="21502" ht="12.75" customHeight="1" x14ac:dyDescent="0.2"/>
    <row r="21503" ht="12.75" customHeight="1" x14ac:dyDescent="0.2"/>
    <row r="21504" ht="12.75" customHeight="1" x14ac:dyDescent="0.2"/>
    <row r="21505" ht="12.75" customHeight="1" x14ac:dyDescent="0.2"/>
    <row r="21506" ht="12.75" customHeight="1" x14ac:dyDescent="0.2"/>
    <row r="21507" ht="12.75" customHeight="1" x14ac:dyDescent="0.2"/>
    <row r="21508" ht="12.75" customHeight="1" x14ac:dyDescent="0.2"/>
    <row r="21509" ht="12.75" customHeight="1" x14ac:dyDescent="0.2"/>
    <row r="21510" ht="12.75" customHeight="1" x14ac:dyDescent="0.2"/>
    <row r="21511" ht="12.75" customHeight="1" x14ac:dyDescent="0.2"/>
    <row r="21512" ht="12.75" customHeight="1" x14ac:dyDescent="0.2"/>
    <row r="21513" ht="12.75" customHeight="1" x14ac:dyDescent="0.2"/>
    <row r="21514" ht="12.75" customHeight="1" x14ac:dyDescent="0.2"/>
    <row r="21515" ht="12.75" customHeight="1" x14ac:dyDescent="0.2"/>
    <row r="21516" ht="12.75" customHeight="1" x14ac:dyDescent="0.2"/>
    <row r="21517" ht="12.75" customHeight="1" x14ac:dyDescent="0.2"/>
    <row r="21518" ht="12.75" customHeight="1" x14ac:dyDescent="0.2"/>
    <row r="21519" ht="12.75" customHeight="1" x14ac:dyDescent="0.2"/>
    <row r="21520" ht="12.75" customHeight="1" x14ac:dyDescent="0.2"/>
    <row r="21521" ht="12.75" customHeight="1" x14ac:dyDescent="0.2"/>
    <row r="21522" ht="12.75" customHeight="1" x14ac:dyDescent="0.2"/>
    <row r="21523" ht="12.75" customHeight="1" x14ac:dyDescent="0.2"/>
    <row r="21524" ht="12.75" customHeight="1" x14ac:dyDescent="0.2"/>
    <row r="21525" ht="12.75" customHeight="1" x14ac:dyDescent="0.2"/>
    <row r="21526" ht="12.75" customHeight="1" x14ac:dyDescent="0.2"/>
    <row r="21527" ht="12.75" customHeight="1" x14ac:dyDescent="0.2"/>
    <row r="21528" ht="12.75" customHeight="1" x14ac:dyDescent="0.2"/>
    <row r="21529" ht="12.75" customHeight="1" x14ac:dyDescent="0.2"/>
    <row r="21530" ht="12.75" customHeight="1" x14ac:dyDescent="0.2"/>
    <row r="21531" ht="12.75" customHeight="1" x14ac:dyDescent="0.2"/>
    <row r="21532" ht="12.75" customHeight="1" x14ac:dyDescent="0.2"/>
    <row r="21533" ht="12.75" customHeight="1" x14ac:dyDescent="0.2"/>
    <row r="21534" ht="12.75" customHeight="1" x14ac:dyDescent="0.2"/>
    <row r="21535" ht="12.75" customHeight="1" x14ac:dyDescent="0.2"/>
    <row r="21536" ht="12.75" customHeight="1" x14ac:dyDescent="0.2"/>
    <row r="21537" ht="12.75" customHeight="1" x14ac:dyDescent="0.2"/>
    <row r="21538" ht="12.75" customHeight="1" x14ac:dyDescent="0.2"/>
    <row r="21539" ht="12.75" customHeight="1" x14ac:dyDescent="0.2"/>
    <row r="21540" ht="12.75" customHeight="1" x14ac:dyDescent="0.2"/>
    <row r="21541" ht="12.75" customHeight="1" x14ac:dyDescent="0.2"/>
    <row r="21542" ht="12.75" customHeight="1" x14ac:dyDescent="0.2"/>
    <row r="21543" ht="12.75" customHeight="1" x14ac:dyDescent="0.2"/>
    <row r="21544" ht="12.75" customHeight="1" x14ac:dyDescent="0.2"/>
    <row r="21545" ht="12.75" customHeight="1" x14ac:dyDescent="0.2"/>
    <row r="21546" ht="12.75" customHeight="1" x14ac:dyDescent="0.2"/>
    <row r="21547" ht="12.75" customHeight="1" x14ac:dyDescent="0.2"/>
    <row r="21548" ht="12.75" customHeight="1" x14ac:dyDescent="0.2"/>
    <row r="21549" ht="12.75" customHeight="1" x14ac:dyDescent="0.2"/>
    <row r="21550" ht="12.75" customHeight="1" x14ac:dyDescent="0.2"/>
    <row r="21551" ht="12.75" customHeight="1" x14ac:dyDescent="0.2"/>
    <row r="21552" ht="12.75" customHeight="1" x14ac:dyDescent="0.2"/>
    <row r="21553" ht="12.75" customHeight="1" x14ac:dyDescent="0.2"/>
    <row r="21554" ht="12.75" customHeight="1" x14ac:dyDescent="0.2"/>
    <row r="21555" ht="12.75" customHeight="1" x14ac:dyDescent="0.2"/>
    <row r="21556" ht="12.75" customHeight="1" x14ac:dyDescent="0.2"/>
    <row r="21557" ht="12.75" customHeight="1" x14ac:dyDescent="0.2"/>
    <row r="21558" ht="12.75" customHeight="1" x14ac:dyDescent="0.2"/>
    <row r="21559" ht="12.75" customHeight="1" x14ac:dyDescent="0.2"/>
    <row r="21560" ht="12.75" customHeight="1" x14ac:dyDescent="0.2"/>
    <row r="21561" ht="12.75" customHeight="1" x14ac:dyDescent="0.2"/>
    <row r="21562" ht="12.75" customHeight="1" x14ac:dyDescent="0.2"/>
    <row r="21563" ht="12.75" customHeight="1" x14ac:dyDescent="0.2"/>
    <row r="21564" ht="12.75" customHeight="1" x14ac:dyDescent="0.2"/>
    <row r="21565" ht="12.75" customHeight="1" x14ac:dyDescent="0.2"/>
    <row r="21566" ht="12.75" customHeight="1" x14ac:dyDescent="0.2"/>
    <row r="21567" ht="12.75" customHeight="1" x14ac:dyDescent="0.2"/>
    <row r="21568" ht="12.75" customHeight="1" x14ac:dyDescent="0.2"/>
    <row r="21569" ht="12.75" customHeight="1" x14ac:dyDescent="0.2"/>
    <row r="21570" ht="12.75" customHeight="1" x14ac:dyDescent="0.2"/>
    <row r="21571" ht="12.75" customHeight="1" x14ac:dyDescent="0.2"/>
    <row r="21572" ht="12.75" customHeight="1" x14ac:dyDescent="0.2"/>
    <row r="21573" ht="12.75" customHeight="1" x14ac:dyDescent="0.2"/>
    <row r="21574" ht="12.75" customHeight="1" x14ac:dyDescent="0.2"/>
    <row r="21575" ht="12.75" customHeight="1" x14ac:dyDescent="0.2"/>
    <row r="21576" ht="12.75" customHeight="1" x14ac:dyDescent="0.2"/>
    <row r="21577" ht="12.75" customHeight="1" x14ac:dyDescent="0.2"/>
    <row r="21578" ht="12.75" customHeight="1" x14ac:dyDescent="0.2"/>
    <row r="21579" ht="12.75" customHeight="1" x14ac:dyDescent="0.2"/>
    <row r="21580" ht="12.75" customHeight="1" x14ac:dyDescent="0.2"/>
    <row r="21581" ht="12.75" customHeight="1" x14ac:dyDescent="0.2"/>
    <row r="21582" ht="12.75" customHeight="1" x14ac:dyDescent="0.2"/>
    <row r="21583" ht="12.75" customHeight="1" x14ac:dyDescent="0.2"/>
    <row r="21584" ht="12.75" customHeight="1" x14ac:dyDescent="0.2"/>
    <row r="21585" ht="12.75" customHeight="1" x14ac:dyDescent="0.2"/>
    <row r="21586" ht="12.75" customHeight="1" x14ac:dyDescent="0.2"/>
    <row r="21587" ht="12.75" customHeight="1" x14ac:dyDescent="0.2"/>
    <row r="21588" ht="12.75" customHeight="1" x14ac:dyDescent="0.2"/>
    <row r="21589" ht="12.75" customHeight="1" x14ac:dyDescent="0.2"/>
    <row r="21590" ht="12.75" customHeight="1" x14ac:dyDescent="0.2"/>
    <row r="21591" ht="12.75" customHeight="1" x14ac:dyDescent="0.2"/>
    <row r="21592" ht="12.75" customHeight="1" x14ac:dyDescent="0.2"/>
    <row r="21593" ht="12.75" customHeight="1" x14ac:dyDescent="0.2"/>
    <row r="21594" ht="12.75" customHeight="1" x14ac:dyDescent="0.2"/>
    <row r="21595" ht="12.75" customHeight="1" x14ac:dyDescent="0.2"/>
    <row r="21596" ht="12.75" customHeight="1" x14ac:dyDescent="0.2"/>
    <row r="21597" ht="12.75" customHeight="1" x14ac:dyDescent="0.2"/>
    <row r="21598" ht="12.75" customHeight="1" x14ac:dyDescent="0.2"/>
    <row r="21599" ht="12.75" customHeight="1" x14ac:dyDescent="0.2"/>
    <row r="21600" ht="12.75" customHeight="1" x14ac:dyDescent="0.2"/>
    <row r="21601" ht="12.75" customHeight="1" x14ac:dyDescent="0.2"/>
    <row r="21602" ht="12.75" customHeight="1" x14ac:dyDescent="0.2"/>
    <row r="21603" ht="12.75" customHeight="1" x14ac:dyDescent="0.2"/>
    <row r="21604" ht="12.75" customHeight="1" x14ac:dyDescent="0.2"/>
    <row r="21605" ht="12.75" customHeight="1" x14ac:dyDescent="0.2"/>
    <row r="21606" ht="12.75" customHeight="1" x14ac:dyDescent="0.2"/>
    <row r="21607" ht="12.75" customHeight="1" x14ac:dyDescent="0.2"/>
    <row r="21608" ht="12.75" customHeight="1" x14ac:dyDescent="0.2"/>
    <row r="21609" ht="12.75" customHeight="1" x14ac:dyDescent="0.2"/>
    <row r="21610" ht="12.75" customHeight="1" x14ac:dyDescent="0.2"/>
    <row r="21611" ht="12.75" customHeight="1" x14ac:dyDescent="0.2"/>
    <row r="21612" ht="12.75" customHeight="1" x14ac:dyDescent="0.2"/>
    <row r="21613" ht="12.75" customHeight="1" x14ac:dyDescent="0.2"/>
    <row r="21614" ht="12.75" customHeight="1" x14ac:dyDescent="0.2"/>
    <row r="21615" ht="12.75" customHeight="1" x14ac:dyDescent="0.2"/>
    <row r="21616" ht="12.75" customHeight="1" x14ac:dyDescent="0.2"/>
    <row r="21617" ht="12.75" customHeight="1" x14ac:dyDescent="0.2"/>
    <row r="21618" ht="12.75" customHeight="1" x14ac:dyDescent="0.2"/>
    <row r="21619" ht="12.75" customHeight="1" x14ac:dyDescent="0.2"/>
    <row r="21620" ht="12.75" customHeight="1" x14ac:dyDescent="0.2"/>
    <row r="21621" ht="12.75" customHeight="1" x14ac:dyDescent="0.2"/>
    <row r="21622" ht="12.75" customHeight="1" x14ac:dyDescent="0.2"/>
    <row r="21623" ht="12.75" customHeight="1" x14ac:dyDescent="0.2"/>
    <row r="21624" ht="12.75" customHeight="1" x14ac:dyDescent="0.2"/>
    <row r="21625" ht="12.75" customHeight="1" x14ac:dyDescent="0.2"/>
    <row r="21626" ht="12.75" customHeight="1" x14ac:dyDescent="0.2"/>
    <row r="21627" ht="12.75" customHeight="1" x14ac:dyDescent="0.2"/>
    <row r="21628" ht="12.75" customHeight="1" x14ac:dyDescent="0.2"/>
    <row r="21629" ht="12.75" customHeight="1" x14ac:dyDescent="0.2"/>
    <row r="21630" ht="12.75" customHeight="1" x14ac:dyDescent="0.2"/>
    <row r="21631" ht="12.75" customHeight="1" x14ac:dyDescent="0.2"/>
    <row r="21632" ht="12.75" customHeight="1" x14ac:dyDescent="0.2"/>
    <row r="21633" ht="12.75" customHeight="1" x14ac:dyDescent="0.2"/>
    <row r="21634" ht="12.75" customHeight="1" x14ac:dyDescent="0.2"/>
    <row r="21635" ht="12.75" customHeight="1" x14ac:dyDescent="0.2"/>
    <row r="21636" ht="12.75" customHeight="1" x14ac:dyDescent="0.2"/>
    <row r="21637" ht="12.75" customHeight="1" x14ac:dyDescent="0.2"/>
    <row r="21638" ht="12.75" customHeight="1" x14ac:dyDescent="0.2"/>
    <row r="21639" ht="12.75" customHeight="1" x14ac:dyDescent="0.2"/>
    <row r="21640" ht="12.75" customHeight="1" x14ac:dyDescent="0.2"/>
    <row r="21641" ht="12.75" customHeight="1" x14ac:dyDescent="0.2"/>
    <row r="21642" ht="12.75" customHeight="1" x14ac:dyDescent="0.2"/>
    <row r="21643" ht="12.75" customHeight="1" x14ac:dyDescent="0.2"/>
    <row r="21644" ht="12.75" customHeight="1" x14ac:dyDescent="0.2"/>
    <row r="21645" ht="12.75" customHeight="1" x14ac:dyDescent="0.2"/>
    <row r="21646" ht="12.75" customHeight="1" x14ac:dyDescent="0.2"/>
    <row r="21647" ht="12.75" customHeight="1" x14ac:dyDescent="0.2"/>
    <row r="21648" ht="12.75" customHeight="1" x14ac:dyDescent="0.2"/>
    <row r="21649" ht="12.75" customHeight="1" x14ac:dyDescent="0.2"/>
    <row r="21650" ht="12.75" customHeight="1" x14ac:dyDescent="0.2"/>
    <row r="21651" ht="12.75" customHeight="1" x14ac:dyDescent="0.2"/>
    <row r="21652" ht="12.75" customHeight="1" x14ac:dyDescent="0.2"/>
    <row r="21653" ht="12.75" customHeight="1" x14ac:dyDescent="0.2"/>
    <row r="21654" ht="12.75" customHeight="1" x14ac:dyDescent="0.2"/>
    <row r="21655" ht="12.75" customHeight="1" x14ac:dyDescent="0.2"/>
    <row r="21656" ht="12.75" customHeight="1" x14ac:dyDescent="0.2"/>
    <row r="21657" ht="12.75" customHeight="1" x14ac:dyDescent="0.2"/>
    <row r="21658" ht="12.75" customHeight="1" x14ac:dyDescent="0.2"/>
    <row r="21659" ht="12.75" customHeight="1" x14ac:dyDescent="0.2"/>
    <row r="21660" ht="12.75" customHeight="1" x14ac:dyDescent="0.2"/>
    <row r="21661" ht="12.75" customHeight="1" x14ac:dyDescent="0.2"/>
    <row r="21662" ht="12.75" customHeight="1" x14ac:dyDescent="0.2"/>
    <row r="21663" ht="12.75" customHeight="1" x14ac:dyDescent="0.2"/>
    <row r="21664" ht="12.75" customHeight="1" x14ac:dyDescent="0.2"/>
    <row r="21665" ht="12.75" customHeight="1" x14ac:dyDescent="0.2"/>
    <row r="21666" ht="12.75" customHeight="1" x14ac:dyDescent="0.2"/>
    <row r="21667" ht="12.75" customHeight="1" x14ac:dyDescent="0.2"/>
    <row r="21668" ht="12.75" customHeight="1" x14ac:dyDescent="0.2"/>
    <row r="21669" ht="12.75" customHeight="1" x14ac:dyDescent="0.2"/>
    <row r="21670" ht="12.75" customHeight="1" x14ac:dyDescent="0.2"/>
    <row r="21671" ht="12.75" customHeight="1" x14ac:dyDescent="0.2"/>
    <row r="21672" ht="12.75" customHeight="1" x14ac:dyDescent="0.2"/>
    <row r="21673" ht="12.75" customHeight="1" x14ac:dyDescent="0.2"/>
    <row r="21674" ht="12.75" customHeight="1" x14ac:dyDescent="0.2"/>
    <row r="21675" ht="12.75" customHeight="1" x14ac:dyDescent="0.2"/>
    <row r="21676" ht="12.75" customHeight="1" x14ac:dyDescent="0.2"/>
    <row r="21677" ht="12.75" customHeight="1" x14ac:dyDescent="0.2"/>
    <row r="21678" ht="12.75" customHeight="1" x14ac:dyDescent="0.2"/>
    <row r="21679" ht="12.75" customHeight="1" x14ac:dyDescent="0.2"/>
    <row r="21680" ht="12.75" customHeight="1" x14ac:dyDescent="0.2"/>
    <row r="21681" ht="12.75" customHeight="1" x14ac:dyDescent="0.2"/>
    <row r="21682" ht="12.75" customHeight="1" x14ac:dyDescent="0.2"/>
    <row r="21683" ht="12.75" customHeight="1" x14ac:dyDescent="0.2"/>
    <row r="21684" ht="12.75" customHeight="1" x14ac:dyDescent="0.2"/>
    <row r="21685" ht="12.75" customHeight="1" x14ac:dyDescent="0.2"/>
    <row r="21686" ht="12.75" customHeight="1" x14ac:dyDescent="0.2"/>
    <row r="21687" ht="12.75" customHeight="1" x14ac:dyDescent="0.2"/>
    <row r="21688" ht="12.75" customHeight="1" x14ac:dyDescent="0.2"/>
    <row r="21689" ht="12.75" customHeight="1" x14ac:dyDescent="0.2"/>
    <row r="21690" ht="12.75" customHeight="1" x14ac:dyDescent="0.2"/>
    <row r="21691" ht="12.75" customHeight="1" x14ac:dyDescent="0.2"/>
    <row r="21692" ht="12.75" customHeight="1" x14ac:dyDescent="0.2"/>
    <row r="21693" ht="12.75" customHeight="1" x14ac:dyDescent="0.2"/>
    <row r="21694" ht="12.75" customHeight="1" x14ac:dyDescent="0.2"/>
    <row r="21695" ht="12.75" customHeight="1" x14ac:dyDescent="0.2"/>
    <row r="21696" ht="12.75" customHeight="1" x14ac:dyDescent="0.2"/>
    <row r="21697" ht="12.75" customHeight="1" x14ac:dyDescent="0.2"/>
    <row r="21698" ht="12.75" customHeight="1" x14ac:dyDescent="0.2"/>
    <row r="21699" ht="12.75" customHeight="1" x14ac:dyDescent="0.2"/>
    <row r="21700" ht="12.75" customHeight="1" x14ac:dyDescent="0.2"/>
    <row r="21701" ht="12.75" customHeight="1" x14ac:dyDescent="0.2"/>
    <row r="21702" ht="12.75" customHeight="1" x14ac:dyDescent="0.2"/>
    <row r="21703" ht="12.75" customHeight="1" x14ac:dyDescent="0.2"/>
    <row r="21704" ht="12.75" customHeight="1" x14ac:dyDescent="0.2"/>
    <row r="21705" ht="12.75" customHeight="1" x14ac:dyDescent="0.2"/>
    <row r="21706" ht="12.75" customHeight="1" x14ac:dyDescent="0.2"/>
    <row r="21707" ht="12.75" customHeight="1" x14ac:dyDescent="0.2"/>
    <row r="21708" ht="12.75" customHeight="1" x14ac:dyDescent="0.2"/>
    <row r="21709" ht="12.75" customHeight="1" x14ac:dyDescent="0.2"/>
    <row r="21710" ht="12.75" customHeight="1" x14ac:dyDescent="0.2"/>
    <row r="21711" ht="12.75" customHeight="1" x14ac:dyDescent="0.2"/>
    <row r="21712" ht="12.75" customHeight="1" x14ac:dyDescent="0.2"/>
    <row r="21713" ht="12.75" customHeight="1" x14ac:dyDescent="0.2"/>
    <row r="21714" ht="12.75" customHeight="1" x14ac:dyDescent="0.2"/>
    <row r="21715" ht="12.75" customHeight="1" x14ac:dyDescent="0.2"/>
    <row r="21716" ht="12.75" customHeight="1" x14ac:dyDescent="0.2"/>
    <row r="21717" ht="12.75" customHeight="1" x14ac:dyDescent="0.2"/>
    <row r="21718" ht="12.75" customHeight="1" x14ac:dyDescent="0.2"/>
    <row r="21719" ht="12.75" customHeight="1" x14ac:dyDescent="0.2"/>
    <row r="21720" ht="12.75" customHeight="1" x14ac:dyDescent="0.2"/>
    <row r="21721" ht="12.75" customHeight="1" x14ac:dyDescent="0.2"/>
    <row r="21722" ht="12.75" customHeight="1" x14ac:dyDescent="0.2"/>
    <row r="21723" ht="12.75" customHeight="1" x14ac:dyDescent="0.2"/>
    <row r="21724" ht="12.75" customHeight="1" x14ac:dyDescent="0.2"/>
    <row r="21725" ht="12.75" customHeight="1" x14ac:dyDescent="0.2"/>
    <row r="21726" ht="12.75" customHeight="1" x14ac:dyDescent="0.2"/>
    <row r="21727" ht="12.75" customHeight="1" x14ac:dyDescent="0.2"/>
    <row r="21728" ht="12.75" customHeight="1" x14ac:dyDescent="0.2"/>
    <row r="21729" ht="12.75" customHeight="1" x14ac:dyDescent="0.2"/>
    <row r="21730" ht="12.75" customHeight="1" x14ac:dyDescent="0.2"/>
    <row r="21731" ht="12.75" customHeight="1" x14ac:dyDescent="0.2"/>
    <row r="21732" ht="12.75" customHeight="1" x14ac:dyDescent="0.2"/>
    <row r="21733" ht="12.75" customHeight="1" x14ac:dyDescent="0.2"/>
    <row r="21734" ht="12.75" customHeight="1" x14ac:dyDescent="0.2"/>
    <row r="21735" ht="12.75" customHeight="1" x14ac:dyDescent="0.2"/>
    <row r="21736" ht="12.75" customHeight="1" x14ac:dyDescent="0.2"/>
    <row r="21737" ht="12.75" customHeight="1" x14ac:dyDescent="0.2"/>
    <row r="21738" ht="12.75" customHeight="1" x14ac:dyDescent="0.2"/>
    <row r="21739" ht="12.75" customHeight="1" x14ac:dyDescent="0.2"/>
    <row r="21740" ht="12.75" customHeight="1" x14ac:dyDescent="0.2"/>
    <row r="21741" ht="12.75" customHeight="1" x14ac:dyDescent="0.2"/>
    <row r="21742" ht="12.75" customHeight="1" x14ac:dyDescent="0.2"/>
    <row r="21743" ht="12.75" customHeight="1" x14ac:dyDescent="0.2"/>
    <row r="21744" ht="12.75" customHeight="1" x14ac:dyDescent="0.2"/>
    <row r="21745" ht="12.75" customHeight="1" x14ac:dyDescent="0.2"/>
    <row r="21746" ht="12.75" customHeight="1" x14ac:dyDescent="0.2"/>
    <row r="21747" ht="12.75" customHeight="1" x14ac:dyDescent="0.2"/>
    <row r="21748" ht="12.75" customHeight="1" x14ac:dyDescent="0.2"/>
    <row r="21749" ht="12.75" customHeight="1" x14ac:dyDescent="0.2"/>
    <row r="21750" ht="12.75" customHeight="1" x14ac:dyDescent="0.2"/>
    <row r="21751" ht="12.75" customHeight="1" x14ac:dyDescent="0.2"/>
    <row r="21752" ht="12.75" customHeight="1" x14ac:dyDescent="0.2"/>
    <row r="21753" ht="12.75" customHeight="1" x14ac:dyDescent="0.2"/>
    <row r="21754" ht="12.75" customHeight="1" x14ac:dyDescent="0.2"/>
    <row r="21755" ht="12.75" customHeight="1" x14ac:dyDescent="0.2"/>
    <row r="21756" ht="12.75" customHeight="1" x14ac:dyDescent="0.2"/>
    <row r="21757" ht="12.75" customHeight="1" x14ac:dyDescent="0.2"/>
    <row r="21758" ht="12.75" customHeight="1" x14ac:dyDescent="0.2"/>
    <row r="21759" ht="12.75" customHeight="1" x14ac:dyDescent="0.2"/>
    <row r="21760" ht="12.75" customHeight="1" x14ac:dyDescent="0.2"/>
    <row r="21761" ht="12.75" customHeight="1" x14ac:dyDescent="0.2"/>
    <row r="21762" ht="12.75" customHeight="1" x14ac:dyDescent="0.2"/>
    <row r="21763" ht="12.75" customHeight="1" x14ac:dyDescent="0.2"/>
    <row r="21764" ht="12.75" customHeight="1" x14ac:dyDescent="0.2"/>
    <row r="21765" ht="12.75" customHeight="1" x14ac:dyDescent="0.2"/>
    <row r="21766" ht="12.75" customHeight="1" x14ac:dyDescent="0.2"/>
    <row r="21767" ht="12.75" customHeight="1" x14ac:dyDescent="0.2"/>
    <row r="21768" ht="12.75" customHeight="1" x14ac:dyDescent="0.2"/>
    <row r="21769" ht="12.75" customHeight="1" x14ac:dyDescent="0.2"/>
    <row r="21770" ht="12.75" customHeight="1" x14ac:dyDescent="0.2"/>
    <row r="21771" ht="12.75" customHeight="1" x14ac:dyDescent="0.2"/>
    <row r="21772" ht="12.75" customHeight="1" x14ac:dyDescent="0.2"/>
    <row r="21773" ht="12.75" customHeight="1" x14ac:dyDescent="0.2"/>
    <row r="21774" ht="12.75" customHeight="1" x14ac:dyDescent="0.2"/>
    <row r="21775" ht="12.75" customHeight="1" x14ac:dyDescent="0.2"/>
    <row r="21776" ht="12.75" customHeight="1" x14ac:dyDescent="0.2"/>
    <row r="21777" ht="12.75" customHeight="1" x14ac:dyDescent="0.2"/>
    <row r="21778" ht="12.75" customHeight="1" x14ac:dyDescent="0.2"/>
    <row r="21779" ht="12.75" customHeight="1" x14ac:dyDescent="0.2"/>
    <row r="21780" ht="12.75" customHeight="1" x14ac:dyDescent="0.2"/>
    <row r="21781" ht="12.75" customHeight="1" x14ac:dyDescent="0.2"/>
    <row r="21782" ht="12.75" customHeight="1" x14ac:dyDescent="0.2"/>
    <row r="21783" ht="12.75" customHeight="1" x14ac:dyDescent="0.2"/>
    <row r="21784" ht="12.75" customHeight="1" x14ac:dyDescent="0.2"/>
    <row r="21785" ht="12.75" customHeight="1" x14ac:dyDescent="0.2"/>
    <row r="21786" ht="12.75" customHeight="1" x14ac:dyDescent="0.2"/>
    <row r="21787" ht="12.75" customHeight="1" x14ac:dyDescent="0.2"/>
    <row r="21788" ht="12.75" customHeight="1" x14ac:dyDescent="0.2"/>
    <row r="21789" ht="12.75" customHeight="1" x14ac:dyDescent="0.2"/>
    <row r="21790" ht="12.75" customHeight="1" x14ac:dyDescent="0.2"/>
    <row r="21791" ht="12.75" customHeight="1" x14ac:dyDescent="0.2"/>
    <row r="21792" ht="12.75" customHeight="1" x14ac:dyDescent="0.2"/>
    <row r="21793" ht="12.75" customHeight="1" x14ac:dyDescent="0.2"/>
    <row r="21794" ht="12.75" customHeight="1" x14ac:dyDescent="0.2"/>
    <row r="21795" ht="12.75" customHeight="1" x14ac:dyDescent="0.2"/>
    <row r="21796" ht="12.75" customHeight="1" x14ac:dyDescent="0.2"/>
    <row r="21797" ht="12.75" customHeight="1" x14ac:dyDescent="0.2"/>
    <row r="21798" ht="12.75" customHeight="1" x14ac:dyDescent="0.2"/>
    <row r="21799" ht="12.75" customHeight="1" x14ac:dyDescent="0.2"/>
    <row r="21800" ht="12.75" customHeight="1" x14ac:dyDescent="0.2"/>
    <row r="21801" ht="12.75" customHeight="1" x14ac:dyDescent="0.2"/>
    <row r="21802" ht="12.75" customHeight="1" x14ac:dyDescent="0.2"/>
    <row r="21803" ht="12.75" customHeight="1" x14ac:dyDescent="0.2"/>
    <row r="21804" ht="12.75" customHeight="1" x14ac:dyDescent="0.2"/>
    <row r="21805" ht="12.75" customHeight="1" x14ac:dyDescent="0.2"/>
    <row r="21806" ht="12.75" customHeight="1" x14ac:dyDescent="0.2"/>
    <row r="21807" ht="12.75" customHeight="1" x14ac:dyDescent="0.2"/>
    <row r="21808" ht="12.75" customHeight="1" x14ac:dyDescent="0.2"/>
    <row r="21809" ht="12.75" customHeight="1" x14ac:dyDescent="0.2"/>
    <row r="21810" ht="12.75" customHeight="1" x14ac:dyDescent="0.2"/>
    <row r="21811" ht="12.75" customHeight="1" x14ac:dyDescent="0.2"/>
    <row r="21812" ht="12.75" customHeight="1" x14ac:dyDescent="0.2"/>
    <row r="21813" ht="12.75" customHeight="1" x14ac:dyDescent="0.2"/>
    <row r="21814" ht="12.75" customHeight="1" x14ac:dyDescent="0.2"/>
    <row r="21815" ht="12.75" customHeight="1" x14ac:dyDescent="0.2"/>
    <row r="21816" ht="12.75" customHeight="1" x14ac:dyDescent="0.2"/>
    <row r="21817" ht="12.75" customHeight="1" x14ac:dyDescent="0.2"/>
    <row r="21818" ht="12.75" customHeight="1" x14ac:dyDescent="0.2"/>
    <row r="21819" ht="12.75" customHeight="1" x14ac:dyDescent="0.2"/>
    <row r="21820" ht="12.75" customHeight="1" x14ac:dyDescent="0.2"/>
    <row r="21821" ht="12.75" customHeight="1" x14ac:dyDescent="0.2"/>
    <row r="21822" ht="12.75" customHeight="1" x14ac:dyDescent="0.2"/>
    <row r="21823" ht="12.75" customHeight="1" x14ac:dyDescent="0.2"/>
    <row r="21824" ht="12.75" customHeight="1" x14ac:dyDescent="0.2"/>
    <row r="21825" ht="12.75" customHeight="1" x14ac:dyDescent="0.2"/>
    <row r="21826" ht="12.75" customHeight="1" x14ac:dyDescent="0.2"/>
    <row r="21827" ht="12.75" customHeight="1" x14ac:dyDescent="0.2"/>
    <row r="21828" ht="12.75" customHeight="1" x14ac:dyDescent="0.2"/>
    <row r="21829" ht="12.75" customHeight="1" x14ac:dyDescent="0.2"/>
    <row r="21830" ht="12.75" customHeight="1" x14ac:dyDescent="0.2"/>
    <row r="21831" ht="12.75" customHeight="1" x14ac:dyDescent="0.2"/>
    <row r="21832" ht="12.75" customHeight="1" x14ac:dyDescent="0.2"/>
    <row r="21833" ht="12.75" customHeight="1" x14ac:dyDescent="0.2"/>
    <row r="21834" ht="12.75" customHeight="1" x14ac:dyDescent="0.2"/>
    <row r="21835" ht="12.75" customHeight="1" x14ac:dyDescent="0.2"/>
    <row r="21836" ht="12.75" customHeight="1" x14ac:dyDescent="0.2"/>
    <row r="21837" ht="12.75" customHeight="1" x14ac:dyDescent="0.2"/>
    <row r="21838" ht="12.75" customHeight="1" x14ac:dyDescent="0.2"/>
    <row r="21839" ht="12.75" customHeight="1" x14ac:dyDescent="0.2"/>
    <row r="21840" ht="12.75" customHeight="1" x14ac:dyDescent="0.2"/>
    <row r="21841" ht="12.75" customHeight="1" x14ac:dyDescent="0.2"/>
    <row r="21842" ht="12.75" customHeight="1" x14ac:dyDescent="0.2"/>
    <row r="21843" ht="12.75" customHeight="1" x14ac:dyDescent="0.2"/>
    <row r="21844" ht="12.75" customHeight="1" x14ac:dyDescent="0.2"/>
    <row r="21845" ht="12.75" customHeight="1" x14ac:dyDescent="0.2"/>
    <row r="21846" ht="12.75" customHeight="1" x14ac:dyDescent="0.2"/>
    <row r="21847" ht="12.75" customHeight="1" x14ac:dyDescent="0.2"/>
    <row r="21848" ht="12.75" customHeight="1" x14ac:dyDescent="0.2"/>
    <row r="21849" ht="12.75" customHeight="1" x14ac:dyDescent="0.2"/>
    <row r="21850" ht="12.75" customHeight="1" x14ac:dyDescent="0.2"/>
    <row r="21851" ht="12.75" customHeight="1" x14ac:dyDescent="0.2"/>
    <row r="21852" ht="12.75" customHeight="1" x14ac:dyDescent="0.2"/>
    <row r="21853" ht="12.75" customHeight="1" x14ac:dyDescent="0.2"/>
    <row r="21854" ht="12.75" customHeight="1" x14ac:dyDescent="0.2"/>
    <row r="21855" ht="12.75" customHeight="1" x14ac:dyDescent="0.2"/>
    <row r="21856" ht="12.75" customHeight="1" x14ac:dyDescent="0.2"/>
    <row r="21857" ht="12.75" customHeight="1" x14ac:dyDescent="0.2"/>
    <row r="21858" ht="12.75" customHeight="1" x14ac:dyDescent="0.2"/>
    <row r="21859" ht="12.75" customHeight="1" x14ac:dyDescent="0.2"/>
    <row r="21860" ht="12.75" customHeight="1" x14ac:dyDescent="0.2"/>
    <row r="21861" ht="12.75" customHeight="1" x14ac:dyDescent="0.2"/>
    <row r="21862" ht="12.75" customHeight="1" x14ac:dyDescent="0.2"/>
    <row r="21863" ht="12.75" customHeight="1" x14ac:dyDescent="0.2"/>
    <row r="21864" ht="12.75" customHeight="1" x14ac:dyDescent="0.2"/>
    <row r="21865" ht="12.75" customHeight="1" x14ac:dyDescent="0.2"/>
    <row r="21866" ht="12.75" customHeight="1" x14ac:dyDescent="0.2"/>
    <row r="21867" ht="12.75" customHeight="1" x14ac:dyDescent="0.2"/>
    <row r="21868" ht="12.75" customHeight="1" x14ac:dyDescent="0.2"/>
    <row r="21869" ht="12.75" customHeight="1" x14ac:dyDescent="0.2"/>
    <row r="21870" ht="12.75" customHeight="1" x14ac:dyDescent="0.2"/>
    <row r="21871" ht="12.75" customHeight="1" x14ac:dyDescent="0.2"/>
    <row r="21872" ht="12.75" customHeight="1" x14ac:dyDescent="0.2"/>
    <row r="21873" ht="12.75" customHeight="1" x14ac:dyDescent="0.2"/>
    <row r="21874" ht="12.75" customHeight="1" x14ac:dyDescent="0.2"/>
    <row r="21875" ht="12.75" customHeight="1" x14ac:dyDescent="0.2"/>
    <row r="21876" ht="12.75" customHeight="1" x14ac:dyDescent="0.2"/>
    <row r="21877" ht="12.75" customHeight="1" x14ac:dyDescent="0.2"/>
    <row r="21878" ht="12.75" customHeight="1" x14ac:dyDescent="0.2"/>
    <row r="21879" ht="12.75" customHeight="1" x14ac:dyDescent="0.2"/>
    <row r="21880" ht="12.75" customHeight="1" x14ac:dyDescent="0.2"/>
    <row r="21881" ht="12.75" customHeight="1" x14ac:dyDescent="0.2"/>
    <row r="21882" ht="12.75" customHeight="1" x14ac:dyDescent="0.2"/>
    <row r="21883" ht="12.75" customHeight="1" x14ac:dyDescent="0.2"/>
    <row r="21884" ht="12.75" customHeight="1" x14ac:dyDescent="0.2"/>
    <row r="21885" ht="12.75" customHeight="1" x14ac:dyDescent="0.2"/>
    <row r="21886" ht="12.75" customHeight="1" x14ac:dyDescent="0.2"/>
    <row r="21887" ht="12.75" customHeight="1" x14ac:dyDescent="0.2"/>
    <row r="21888" ht="12.75" customHeight="1" x14ac:dyDescent="0.2"/>
    <row r="21889" ht="12.75" customHeight="1" x14ac:dyDescent="0.2"/>
    <row r="21890" ht="12.75" customHeight="1" x14ac:dyDescent="0.2"/>
    <row r="21891" ht="12.75" customHeight="1" x14ac:dyDescent="0.2"/>
    <row r="21892" ht="12.75" customHeight="1" x14ac:dyDescent="0.2"/>
    <row r="21893" ht="12.75" customHeight="1" x14ac:dyDescent="0.2"/>
    <row r="21894" ht="12.75" customHeight="1" x14ac:dyDescent="0.2"/>
    <row r="21895" ht="12.75" customHeight="1" x14ac:dyDescent="0.2"/>
    <row r="21896" ht="12.75" customHeight="1" x14ac:dyDescent="0.2"/>
    <row r="21897" ht="12.75" customHeight="1" x14ac:dyDescent="0.2"/>
    <row r="21898" ht="12.75" customHeight="1" x14ac:dyDescent="0.2"/>
    <row r="21899" ht="12.75" customHeight="1" x14ac:dyDescent="0.2"/>
    <row r="21900" ht="12.75" customHeight="1" x14ac:dyDescent="0.2"/>
    <row r="21901" ht="12.75" customHeight="1" x14ac:dyDescent="0.2"/>
    <row r="21902" ht="12.75" customHeight="1" x14ac:dyDescent="0.2"/>
    <row r="21903" ht="12.75" customHeight="1" x14ac:dyDescent="0.2"/>
    <row r="21904" ht="12.75" customHeight="1" x14ac:dyDescent="0.2"/>
    <row r="21905" ht="12.75" customHeight="1" x14ac:dyDescent="0.2"/>
    <row r="21906" ht="12.75" customHeight="1" x14ac:dyDescent="0.2"/>
    <row r="21907" ht="12.75" customHeight="1" x14ac:dyDescent="0.2"/>
    <row r="21908" ht="12.75" customHeight="1" x14ac:dyDescent="0.2"/>
    <row r="21909" ht="12.75" customHeight="1" x14ac:dyDescent="0.2"/>
    <row r="21910" ht="12.75" customHeight="1" x14ac:dyDescent="0.2"/>
    <row r="21911" ht="12.75" customHeight="1" x14ac:dyDescent="0.2"/>
    <row r="21912" ht="12.75" customHeight="1" x14ac:dyDescent="0.2"/>
    <row r="21913" ht="12.75" customHeight="1" x14ac:dyDescent="0.2"/>
    <row r="21914" ht="12.75" customHeight="1" x14ac:dyDescent="0.2"/>
    <row r="21915" ht="12.75" customHeight="1" x14ac:dyDescent="0.2"/>
    <row r="21916" ht="12.75" customHeight="1" x14ac:dyDescent="0.2"/>
    <row r="21917" ht="12.75" customHeight="1" x14ac:dyDescent="0.2"/>
    <row r="21918" ht="12.75" customHeight="1" x14ac:dyDescent="0.2"/>
    <row r="21919" ht="12.75" customHeight="1" x14ac:dyDescent="0.2"/>
    <row r="21920" ht="12.75" customHeight="1" x14ac:dyDescent="0.2"/>
    <row r="21921" ht="12.75" customHeight="1" x14ac:dyDescent="0.2"/>
    <row r="21922" ht="12.75" customHeight="1" x14ac:dyDescent="0.2"/>
    <row r="21923" ht="12.75" customHeight="1" x14ac:dyDescent="0.2"/>
    <row r="21924" ht="12.75" customHeight="1" x14ac:dyDescent="0.2"/>
    <row r="21925" ht="12.75" customHeight="1" x14ac:dyDescent="0.2"/>
    <row r="21926" ht="12.75" customHeight="1" x14ac:dyDescent="0.2"/>
    <row r="21927" ht="12.75" customHeight="1" x14ac:dyDescent="0.2"/>
    <row r="21928" ht="12.75" customHeight="1" x14ac:dyDescent="0.2"/>
    <row r="21929" ht="12.75" customHeight="1" x14ac:dyDescent="0.2"/>
    <row r="21930" ht="12.75" customHeight="1" x14ac:dyDescent="0.2"/>
    <row r="21931" ht="12.75" customHeight="1" x14ac:dyDescent="0.2"/>
    <row r="21932" ht="12.75" customHeight="1" x14ac:dyDescent="0.2"/>
    <row r="21933" ht="12.75" customHeight="1" x14ac:dyDescent="0.2"/>
    <row r="21934" ht="12.75" customHeight="1" x14ac:dyDescent="0.2"/>
    <row r="21935" ht="12.75" customHeight="1" x14ac:dyDescent="0.2"/>
    <row r="21936" ht="12.75" customHeight="1" x14ac:dyDescent="0.2"/>
    <row r="21937" ht="12.75" customHeight="1" x14ac:dyDescent="0.2"/>
    <row r="21938" ht="12.75" customHeight="1" x14ac:dyDescent="0.2"/>
    <row r="21939" ht="12.75" customHeight="1" x14ac:dyDescent="0.2"/>
    <row r="21940" ht="12.75" customHeight="1" x14ac:dyDescent="0.2"/>
    <row r="21941" ht="12.75" customHeight="1" x14ac:dyDescent="0.2"/>
    <row r="21942" ht="12.75" customHeight="1" x14ac:dyDescent="0.2"/>
    <row r="21943" ht="12.75" customHeight="1" x14ac:dyDescent="0.2"/>
    <row r="21944" ht="12.75" customHeight="1" x14ac:dyDescent="0.2"/>
    <row r="21945" ht="12.75" customHeight="1" x14ac:dyDescent="0.2"/>
    <row r="21946" ht="12.75" customHeight="1" x14ac:dyDescent="0.2"/>
    <row r="21947" ht="12.75" customHeight="1" x14ac:dyDescent="0.2"/>
    <row r="21948" ht="12.75" customHeight="1" x14ac:dyDescent="0.2"/>
    <row r="21949" ht="12.75" customHeight="1" x14ac:dyDescent="0.2"/>
    <row r="21950" ht="12.75" customHeight="1" x14ac:dyDescent="0.2"/>
    <row r="21951" ht="12.75" customHeight="1" x14ac:dyDescent="0.2"/>
    <row r="21952" ht="12.75" customHeight="1" x14ac:dyDescent="0.2"/>
    <row r="21953" ht="12.75" customHeight="1" x14ac:dyDescent="0.2"/>
    <row r="21954" ht="12.75" customHeight="1" x14ac:dyDescent="0.2"/>
    <row r="21955" ht="12.75" customHeight="1" x14ac:dyDescent="0.2"/>
    <row r="21956" ht="12.75" customHeight="1" x14ac:dyDescent="0.2"/>
    <row r="21957" ht="12.75" customHeight="1" x14ac:dyDescent="0.2"/>
    <row r="21958" ht="12.75" customHeight="1" x14ac:dyDescent="0.2"/>
    <row r="21959" ht="12.75" customHeight="1" x14ac:dyDescent="0.2"/>
    <row r="21960" ht="12.75" customHeight="1" x14ac:dyDescent="0.2"/>
    <row r="21961" ht="12.75" customHeight="1" x14ac:dyDescent="0.2"/>
    <row r="21962" ht="12.75" customHeight="1" x14ac:dyDescent="0.2"/>
    <row r="21963" ht="12.75" customHeight="1" x14ac:dyDescent="0.2"/>
    <row r="21964" ht="12.75" customHeight="1" x14ac:dyDescent="0.2"/>
    <row r="21965" ht="12.75" customHeight="1" x14ac:dyDescent="0.2"/>
    <row r="21966" ht="12.75" customHeight="1" x14ac:dyDescent="0.2"/>
    <row r="21967" ht="12.75" customHeight="1" x14ac:dyDescent="0.2"/>
    <row r="21968" ht="12.75" customHeight="1" x14ac:dyDescent="0.2"/>
    <row r="21969" ht="12.75" customHeight="1" x14ac:dyDescent="0.2"/>
    <row r="21970" ht="12.75" customHeight="1" x14ac:dyDescent="0.2"/>
    <row r="21971" ht="12.75" customHeight="1" x14ac:dyDescent="0.2"/>
    <row r="21972" ht="12.75" customHeight="1" x14ac:dyDescent="0.2"/>
    <row r="21973" ht="12.75" customHeight="1" x14ac:dyDescent="0.2"/>
    <row r="21974" ht="12.75" customHeight="1" x14ac:dyDescent="0.2"/>
    <row r="21975" ht="12.75" customHeight="1" x14ac:dyDescent="0.2"/>
    <row r="21976" ht="12.75" customHeight="1" x14ac:dyDescent="0.2"/>
    <row r="21977" ht="12.75" customHeight="1" x14ac:dyDescent="0.2"/>
    <row r="21978" ht="12.75" customHeight="1" x14ac:dyDescent="0.2"/>
    <row r="21979" ht="12.75" customHeight="1" x14ac:dyDescent="0.2"/>
    <row r="21980" ht="12.75" customHeight="1" x14ac:dyDescent="0.2"/>
    <row r="21981" ht="12.75" customHeight="1" x14ac:dyDescent="0.2"/>
    <row r="21982" ht="12.75" customHeight="1" x14ac:dyDescent="0.2"/>
    <row r="21983" ht="12.75" customHeight="1" x14ac:dyDescent="0.2"/>
    <row r="21984" ht="12.75" customHeight="1" x14ac:dyDescent="0.2"/>
    <row r="21985" ht="12.75" customHeight="1" x14ac:dyDescent="0.2"/>
    <row r="21986" ht="12.75" customHeight="1" x14ac:dyDescent="0.2"/>
    <row r="21987" ht="12.75" customHeight="1" x14ac:dyDescent="0.2"/>
    <row r="21988" ht="12.75" customHeight="1" x14ac:dyDescent="0.2"/>
    <row r="21989" ht="12.75" customHeight="1" x14ac:dyDescent="0.2"/>
    <row r="21990" ht="12.75" customHeight="1" x14ac:dyDescent="0.2"/>
    <row r="21991" ht="12.75" customHeight="1" x14ac:dyDescent="0.2"/>
    <row r="21992" ht="12.75" customHeight="1" x14ac:dyDescent="0.2"/>
    <row r="21993" ht="12.75" customHeight="1" x14ac:dyDescent="0.2"/>
    <row r="21994" ht="12.75" customHeight="1" x14ac:dyDescent="0.2"/>
    <row r="21995" ht="12.75" customHeight="1" x14ac:dyDescent="0.2"/>
    <row r="21996" ht="12.75" customHeight="1" x14ac:dyDescent="0.2"/>
    <row r="21997" ht="12.75" customHeight="1" x14ac:dyDescent="0.2"/>
    <row r="21998" ht="12.75" customHeight="1" x14ac:dyDescent="0.2"/>
    <row r="21999" ht="12.75" customHeight="1" x14ac:dyDescent="0.2"/>
    <row r="22000" ht="12.75" customHeight="1" x14ac:dyDescent="0.2"/>
    <row r="22001" ht="12.75" customHeight="1" x14ac:dyDescent="0.2"/>
    <row r="22002" ht="12.75" customHeight="1" x14ac:dyDescent="0.2"/>
    <row r="22003" ht="12.75" customHeight="1" x14ac:dyDescent="0.2"/>
    <row r="22004" ht="12.75" customHeight="1" x14ac:dyDescent="0.2"/>
    <row r="22005" ht="12.75" customHeight="1" x14ac:dyDescent="0.2"/>
    <row r="22006" ht="12.75" customHeight="1" x14ac:dyDescent="0.2"/>
    <row r="22007" ht="12.75" customHeight="1" x14ac:dyDescent="0.2"/>
    <row r="22008" ht="12.75" customHeight="1" x14ac:dyDescent="0.2"/>
    <row r="22009" ht="12.75" customHeight="1" x14ac:dyDescent="0.2"/>
    <row r="22010" ht="12.75" customHeight="1" x14ac:dyDescent="0.2"/>
    <row r="22011" ht="12.75" customHeight="1" x14ac:dyDescent="0.2"/>
    <row r="22012" ht="12.75" customHeight="1" x14ac:dyDescent="0.2"/>
    <row r="22013" ht="12.75" customHeight="1" x14ac:dyDescent="0.2"/>
    <row r="22014" ht="12.75" customHeight="1" x14ac:dyDescent="0.2"/>
    <row r="22015" ht="12.75" customHeight="1" x14ac:dyDescent="0.2"/>
    <row r="22016" ht="12.75" customHeight="1" x14ac:dyDescent="0.2"/>
    <row r="22017" ht="12.75" customHeight="1" x14ac:dyDescent="0.2"/>
    <row r="22018" ht="12.75" customHeight="1" x14ac:dyDescent="0.2"/>
    <row r="22019" ht="12.75" customHeight="1" x14ac:dyDescent="0.2"/>
    <row r="22020" ht="12.75" customHeight="1" x14ac:dyDescent="0.2"/>
    <row r="22021" ht="12.75" customHeight="1" x14ac:dyDescent="0.2"/>
    <row r="22022" ht="12.75" customHeight="1" x14ac:dyDescent="0.2"/>
    <row r="22023" ht="12.75" customHeight="1" x14ac:dyDescent="0.2"/>
    <row r="22024" ht="12.75" customHeight="1" x14ac:dyDescent="0.2"/>
    <row r="22025" ht="12.75" customHeight="1" x14ac:dyDescent="0.2"/>
    <row r="22026" ht="12.75" customHeight="1" x14ac:dyDescent="0.2"/>
    <row r="22027" ht="12.75" customHeight="1" x14ac:dyDescent="0.2"/>
    <row r="22028" ht="12.75" customHeight="1" x14ac:dyDescent="0.2"/>
    <row r="22029" ht="12.75" customHeight="1" x14ac:dyDescent="0.2"/>
    <row r="22030" ht="12.75" customHeight="1" x14ac:dyDescent="0.2"/>
    <row r="22031" ht="12.75" customHeight="1" x14ac:dyDescent="0.2"/>
    <row r="22032" ht="12.75" customHeight="1" x14ac:dyDescent="0.2"/>
    <row r="22033" ht="12.75" customHeight="1" x14ac:dyDescent="0.2"/>
    <row r="22034" ht="12.75" customHeight="1" x14ac:dyDescent="0.2"/>
    <row r="22035" ht="12.75" customHeight="1" x14ac:dyDescent="0.2"/>
    <row r="22036" ht="12.75" customHeight="1" x14ac:dyDescent="0.2"/>
    <row r="22037" ht="12.75" customHeight="1" x14ac:dyDescent="0.2"/>
    <row r="22038" ht="12.75" customHeight="1" x14ac:dyDescent="0.2"/>
    <row r="22039" ht="12.75" customHeight="1" x14ac:dyDescent="0.2"/>
    <row r="22040" ht="12.75" customHeight="1" x14ac:dyDescent="0.2"/>
    <row r="22041" ht="12.75" customHeight="1" x14ac:dyDescent="0.2"/>
    <row r="22042" ht="12.75" customHeight="1" x14ac:dyDescent="0.2"/>
    <row r="22043" ht="12.75" customHeight="1" x14ac:dyDescent="0.2"/>
    <row r="22044" ht="12.75" customHeight="1" x14ac:dyDescent="0.2"/>
    <row r="22045" ht="12.75" customHeight="1" x14ac:dyDescent="0.2"/>
    <row r="22046" ht="12.75" customHeight="1" x14ac:dyDescent="0.2"/>
    <row r="22047" ht="12.75" customHeight="1" x14ac:dyDescent="0.2"/>
    <row r="22048" ht="12.75" customHeight="1" x14ac:dyDescent="0.2"/>
    <row r="22049" ht="12.75" customHeight="1" x14ac:dyDescent="0.2"/>
    <row r="22050" ht="12.75" customHeight="1" x14ac:dyDescent="0.2"/>
    <row r="22051" ht="12.75" customHeight="1" x14ac:dyDescent="0.2"/>
    <row r="22052" ht="12.75" customHeight="1" x14ac:dyDescent="0.2"/>
    <row r="22053" ht="12.75" customHeight="1" x14ac:dyDescent="0.2"/>
    <row r="22054" ht="12.75" customHeight="1" x14ac:dyDescent="0.2"/>
    <row r="22055" ht="12.75" customHeight="1" x14ac:dyDescent="0.2"/>
    <row r="22056" ht="12.75" customHeight="1" x14ac:dyDescent="0.2"/>
    <row r="22057" ht="12.75" customHeight="1" x14ac:dyDescent="0.2"/>
    <row r="22058" ht="12.75" customHeight="1" x14ac:dyDescent="0.2"/>
    <row r="22059" ht="12.75" customHeight="1" x14ac:dyDescent="0.2"/>
    <row r="22060" ht="12.75" customHeight="1" x14ac:dyDescent="0.2"/>
    <row r="22061" ht="12.75" customHeight="1" x14ac:dyDescent="0.2"/>
    <row r="22062" ht="12.75" customHeight="1" x14ac:dyDescent="0.2"/>
    <row r="22063" ht="12.75" customHeight="1" x14ac:dyDescent="0.2"/>
    <row r="22064" ht="12.75" customHeight="1" x14ac:dyDescent="0.2"/>
    <row r="22065" ht="12.75" customHeight="1" x14ac:dyDescent="0.2"/>
    <row r="22066" ht="12.75" customHeight="1" x14ac:dyDescent="0.2"/>
    <row r="22067" ht="12.75" customHeight="1" x14ac:dyDescent="0.2"/>
    <row r="22068" ht="12.75" customHeight="1" x14ac:dyDescent="0.2"/>
    <row r="22069" ht="12.75" customHeight="1" x14ac:dyDescent="0.2"/>
    <row r="22070" ht="12.75" customHeight="1" x14ac:dyDescent="0.2"/>
    <row r="22071" ht="12.75" customHeight="1" x14ac:dyDescent="0.2"/>
    <row r="22072" ht="12.75" customHeight="1" x14ac:dyDescent="0.2"/>
    <row r="22073" ht="12.75" customHeight="1" x14ac:dyDescent="0.2"/>
    <row r="22074" ht="12.75" customHeight="1" x14ac:dyDescent="0.2"/>
    <row r="22075" ht="12.75" customHeight="1" x14ac:dyDescent="0.2"/>
    <row r="22076" ht="12.75" customHeight="1" x14ac:dyDescent="0.2"/>
    <row r="22077" ht="12.75" customHeight="1" x14ac:dyDescent="0.2"/>
    <row r="22078" ht="12.75" customHeight="1" x14ac:dyDescent="0.2"/>
    <row r="22079" ht="12.75" customHeight="1" x14ac:dyDescent="0.2"/>
    <row r="22080" ht="12.75" customHeight="1" x14ac:dyDescent="0.2"/>
    <row r="22081" ht="12.75" customHeight="1" x14ac:dyDescent="0.2"/>
    <row r="22082" ht="12.75" customHeight="1" x14ac:dyDescent="0.2"/>
    <row r="22083" ht="12.75" customHeight="1" x14ac:dyDescent="0.2"/>
    <row r="22084" ht="12.75" customHeight="1" x14ac:dyDescent="0.2"/>
    <row r="22085" ht="12.75" customHeight="1" x14ac:dyDescent="0.2"/>
    <row r="22086" ht="12.75" customHeight="1" x14ac:dyDescent="0.2"/>
    <row r="22087" ht="12.75" customHeight="1" x14ac:dyDescent="0.2"/>
    <row r="22088" ht="12.75" customHeight="1" x14ac:dyDescent="0.2"/>
    <row r="22089" ht="12.75" customHeight="1" x14ac:dyDescent="0.2"/>
    <row r="22090" ht="12.75" customHeight="1" x14ac:dyDescent="0.2"/>
    <row r="22091" ht="12.75" customHeight="1" x14ac:dyDescent="0.2"/>
    <row r="22092" ht="12.75" customHeight="1" x14ac:dyDescent="0.2"/>
    <row r="22093" ht="12.75" customHeight="1" x14ac:dyDescent="0.2"/>
    <row r="22094" ht="12.75" customHeight="1" x14ac:dyDescent="0.2"/>
    <row r="22095" ht="12.75" customHeight="1" x14ac:dyDescent="0.2"/>
    <row r="22096" ht="12.75" customHeight="1" x14ac:dyDescent="0.2"/>
    <row r="22097" ht="12.75" customHeight="1" x14ac:dyDescent="0.2"/>
    <row r="22098" ht="12.75" customHeight="1" x14ac:dyDescent="0.2"/>
    <row r="22099" ht="12.75" customHeight="1" x14ac:dyDescent="0.2"/>
    <row r="22100" ht="12.75" customHeight="1" x14ac:dyDescent="0.2"/>
    <row r="22101" ht="12.75" customHeight="1" x14ac:dyDescent="0.2"/>
    <row r="22102" ht="12.75" customHeight="1" x14ac:dyDescent="0.2"/>
    <row r="22103" ht="12.75" customHeight="1" x14ac:dyDescent="0.2"/>
    <row r="22104" ht="12.75" customHeight="1" x14ac:dyDescent="0.2"/>
    <row r="22105" ht="12.75" customHeight="1" x14ac:dyDescent="0.2"/>
    <row r="22106" ht="12.75" customHeight="1" x14ac:dyDescent="0.2"/>
    <row r="22107" ht="12.75" customHeight="1" x14ac:dyDescent="0.2"/>
    <row r="22108" ht="12.75" customHeight="1" x14ac:dyDescent="0.2"/>
    <row r="22109" ht="12.75" customHeight="1" x14ac:dyDescent="0.2"/>
    <row r="22110" ht="12.75" customHeight="1" x14ac:dyDescent="0.2"/>
    <row r="22111" ht="12.75" customHeight="1" x14ac:dyDescent="0.2"/>
    <row r="22112" ht="12.75" customHeight="1" x14ac:dyDescent="0.2"/>
    <row r="22113" ht="12.75" customHeight="1" x14ac:dyDescent="0.2"/>
    <row r="22114" ht="12.75" customHeight="1" x14ac:dyDescent="0.2"/>
    <row r="22115" ht="12.75" customHeight="1" x14ac:dyDescent="0.2"/>
    <row r="22116" ht="12.75" customHeight="1" x14ac:dyDescent="0.2"/>
    <row r="22117" ht="12.75" customHeight="1" x14ac:dyDescent="0.2"/>
    <row r="22118" ht="12.75" customHeight="1" x14ac:dyDescent="0.2"/>
    <row r="22119" ht="12.75" customHeight="1" x14ac:dyDescent="0.2"/>
    <row r="22120" ht="12.75" customHeight="1" x14ac:dyDescent="0.2"/>
    <row r="22121" ht="12.75" customHeight="1" x14ac:dyDescent="0.2"/>
    <row r="22122" ht="12.75" customHeight="1" x14ac:dyDescent="0.2"/>
    <row r="22123" ht="12.75" customHeight="1" x14ac:dyDescent="0.2"/>
    <row r="22124" ht="12.75" customHeight="1" x14ac:dyDescent="0.2"/>
    <row r="22125" ht="12.75" customHeight="1" x14ac:dyDescent="0.2"/>
    <row r="22126" ht="12.75" customHeight="1" x14ac:dyDescent="0.2"/>
    <row r="22127" ht="12.75" customHeight="1" x14ac:dyDescent="0.2"/>
    <row r="22128" ht="12.75" customHeight="1" x14ac:dyDescent="0.2"/>
    <row r="22129" ht="12.75" customHeight="1" x14ac:dyDescent="0.2"/>
    <row r="22130" ht="12.75" customHeight="1" x14ac:dyDescent="0.2"/>
    <row r="22131" ht="12.75" customHeight="1" x14ac:dyDescent="0.2"/>
    <row r="22132" ht="12.75" customHeight="1" x14ac:dyDescent="0.2"/>
    <row r="22133" ht="12.75" customHeight="1" x14ac:dyDescent="0.2"/>
    <row r="22134" ht="12.75" customHeight="1" x14ac:dyDescent="0.2"/>
    <row r="22135" ht="12.75" customHeight="1" x14ac:dyDescent="0.2"/>
    <row r="22136" ht="12.75" customHeight="1" x14ac:dyDescent="0.2"/>
    <row r="22137" ht="12.75" customHeight="1" x14ac:dyDescent="0.2"/>
    <row r="22138" ht="12.75" customHeight="1" x14ac:dyDescent="0.2"/>
    <row r="22139" ht="12.75" customHeight="1" x14ac:dyDescent="0.2"/>
    <row r="22140" ht="12.75" customHeight="1" x14ac:dyDescent="0.2"/>
    <row r="22141" ht="12.75" customHeight="1" x14ac:dyDescent="0.2"/>
    <row r="22142" ht="12.75" customHeight="1" x14ac:dyDescent="0.2"/>
    <row r="22143" ht="12.75" customHeight="1" x14ac:dyDescent="0.2"/>
    <row r="22144" ht="12.75" customHeight="1" x14ac:dyDescent="0.2"/>
    <row r="22145" ht="12.75" customHeight="1" x14ac:dyDescent="0.2"/>
    <row r="22146" ht="12.75" customHeight="1" x14ac:dyDescent="0.2"/>
    <row r="22147" ht="12.75" customHeight="1" x14ac:dyDescent="0.2"/>
    <row r="22148" ht="12.75" customHeight="1" x14ac:dyDescent="0.2"/>
    <row r="22149" ht="12.75" customHeight="1" x14ac:dyDescent="0.2"/>
    <row r="22150" ht="12.75" customHeight="1" x14ac:dyDescent="0.2"/>
    <row r="22151" ht="12.75" customHeight="1" x14ac:dyDescent="0.2"/>
    <row r="22152" ht="12.75" customHeight="1" x14ac:dyDescent="0.2"/>
    <row r="22153" ht="12.75" customHeight="1" x14ac:dyDescent="0.2"/>
    <row r="22154" ht="12.75" customHeight="1" x14ac:dyDescent="0.2"/>
    <row r="22155" ht="12.75" customHeight="1" x14ac:dyDescent="0.2"/>
    <row r="22156" ht="12.75" customHeight="1" x14ac:dyDescent="0.2"/>
    <row r="22157" ht="12.75" customHeight="1" x14ac:dyDescent="0.2"/>
    <row r="22158" ht="12.75" customHeight="1" x14ac:dyDescent="0.2"/>
    <row r="22159" ht="12.75" customHeight="1" x14ac:dyDescent="0.2"/>
    <row r="22160" ht="12.75" customHeight="1" x14ac:dyDescent="0.2"/>
    <row r="22161" ht="12.75" customHeight="1" x14ac:dyDescent="0.2"/>
    <row r="22162" ht="12.75" customHeight="1" x14ac:dyDescent="0.2"/>
    <row r="22163" ht="12.75" customHeight="1" x14ac:dyDescent="0.2"/>
    <row r="22164" ht="12.75" customHeight="1" x14ac:dyDescent="0.2"/>
    <row r="22165" ht="12.75" customHeight="1" x14ac:dyDescent="0.2"/>
    <row r="22166" ht="12.75" customHeight="1" x14ac:dyDescent="0.2"/>
    <row r="22167" ht="12.75" customHeight="1" x14ac:dyDescent="0.2"/>
    <row r="22168" ht="12.75" customHeight="1" x14ac:dyDescent="0.2"/>
    <row r="22169" ht="12.75" customHeight="1" x14ac:dyDescent="0.2"/>
    <row r="22170" ht="12.75" customHeight="1" x14ac:dyDescent="0.2"/>
    <row r="22171" ht="12.75" customHeight="1" x14ac:dyDescent="0.2"/>
    <row r="22172" ht="12.75" customHeight="1" x14ac:dyDescent="0.2"/>
    <row r="22173" ht="12.75" customHeight="1" x14ac:dyDescent="0.2"/>
    <row r="22174" ht="12.75" customHeight="1" x14ac:dyDescent="0.2"/>
    <row r="22175" ht="12.75" customHeight="1" x14ac:dyDescent="0.2"/>
    <row r="22176" ht="12.75" customHeight="1" x14ac:dyDescent="0.2"/>
    <row r="22177" ht="12.75" customHeight="1" x14ac:dyDescent="0.2"/>
    <row r="22178" ht="12.75" customHeight="1" x14ac:dyDescent="0.2"/>
    <row r="22179" ht="12.75" customHeight="1" x14ac:dyDescent="0.2"/>
    <row r="22180" ht="12.75" customHeight="1" x14ac:dyDescent="0.2"/>
    <row r="22181" ht="12.75" customHeight="1" x14ac:dyDescent="0.2"/>
    <row r="22182" ht="12.75" customHeight="1" x14ac:dyDescent="0.2"/>
    <row r="22183" ht="12.75" customHeight="1" x14ac:dyDescent="0.2"/>
    <row r="22184" ht="12.75" customHeight="1" x14ac:dyDescent="0.2"/>
    <row r="22185" ht="12.75" customHeight="1" x14ac:dyDescent="0.2"/>
    <row r="22186" ht="12.75" customHeight="1" x14ac:dyDescent="0.2"/>
    <row r="22187" ht="12.75" customHeight="1" x14ac:dyDescent="0.2"/>
    <row r="22188" ht="12.75" customHeight="1" x14ac:dyDescent="0.2"/>
    <row r="22189" ht="12.75" customHeight="1" x14ac:dyDescent="0.2"/>
    <row r="22190" ht="12.75" customHeight="1" x14ac:dyDescent="0.2"/>
    <row r="22191" ht="12.75" customHeight="1" x14ac:dyDescent="0.2"/>
    <row r="22192" ht="12.75" customHeight="1" x14ac:dyDescent="0.2"/>
    <row r="22193" ht="12.75" customHeight="1" x14ac:dyDescent="0.2"/>
    <row r="22194" ht="12.75" customHeight="1" x14ac:dyDescent="0.2"/>
    <row r="22195" ht="12.75" customHeight="1" x14ac:dyDescent="0.2"/>
    <row r="22196" ht="12.75" customHeight="1" x14ac:dyDescent="0.2"/>
    <row r="22197" ht="12.75" customHeight="1" x14ac:dyDescent="0.2"/>
    <row r="22198" ht="12.75" customHeight="1" x14ac:dyDescent="0.2"/>
    <row r="22199" ht="12.75" customHeight="1" x14ac:dyDescent="0.2"/>
    <row r="22200" ht="12.75" customHeight="1" x14ac:dyDescent="0.2"/>
    <row r="22201" ht="12.75" customHeight="1" x14ac:dyDescent="0.2"/>
    <row r="22202" ht="12.75" customHeight="1" x14ac:dyDescent="0.2"/>
    <row r="22203" ht="12.75" customHeight="1" x14ac:dyDescent="0.2"/>
    <row r="22204" ht="12.75" customHeight="1" x14ac:dyDescent="0.2"/>
    <row r="22205" ht="12.75" customHeight="1" x14ac:dyDescent="0.2"/>
    <row r="22206" ht="12.75" customHeight="1" x14ac:dyDescent="0.2"/>
    <row r="22207" ht="12.75" customHeight="1" x14ac:dyDescent="0.2"/>
    <row r="22208" ht="12.75" customHeight="1" x14ac:dyDescent="0.2"/>
    <row r="22209" ht="12.75" customHeight="1" x14ac:dyDescent="0.2"/>
    <row r="22210" ht="12.75" customHeight="1" x14ac:dyDescent="0.2"/>
    <row r="22211" ht="12.75" customHeight="1" x14ac:dyDescent="0.2"/>
    <row r="22212" ht="12.75" customHeight="1" x14ac:dyDescent="0.2"/>
    <row r="22213" ht="12.75" customHeight="1" x14ac:dyDescent="0.2"/>
    <row r="22214" ht="12.75" customHeight="1" x14ac:dyDescent="0.2"/>
    <row r="22215" ht="12.75" customHeight="1" x14ac:dyDescent="0.2"/>
    <row r="22216" ht="12.75" customHeight="1" x14ac:dyDescent="0.2"/>
    <row r="22217" ht="12.75" customHeight="1" x14ac:dyDescent="0.2"/>
    <row r="22218" ht="12.75" customHeight="1" x14ac:dyDescent="0.2"/>
    <row r="22219" ht="12.75" customHeight="1" x14ac:dyDescent="0.2"/>
    <row r="22220" ht="12.75" customHeight="1" x14ac:dyDescent="0.2"/>
    <row r="22221" ht="12.75" customHeight="1" x14ac:dyDescent="0.2"/>
    <row r="22222" ht="12.75" customHeight="1" x14ac:dyDescent="0.2"/>
    <row r="22223" ht="12.75" customHeight="1" x14ac:dyDescent="0.2"/>
    <row r="22224" ht="12.75" customHeight="1" x14ac:dyDescent="0.2"/>
    <row r="22225" ht="12.75" customHeight="1" x14ac:dyDescent="0.2"/>
    <row r="22226" ht="12.75" customHeight="1" x14ac:dyDescent="0.2"/>
    <row r="22227" ht="12.75" customHeight="1" x14ac:dyDescent="0.2"/>
    <row r="22228" ht="12.75" customHeight="1" x14ac:dyDescent="0.2"/>
    <row r="22229" ht="12.75" customHeight="1" x14ac:dyDescent="0.2"/>
    <row r="22230" ht="12.75" customHeight="1" x14ac:dyDescent="0.2"/>
    <row r="22231" ht="12.75" customHeight="1" x14ac:dyDescent="0.2"/>
    <row r="22232" ht="12.75" customHeight="1" x14ac:dyDescent="0.2"/>
    <row r="22233" ht="12.75" customHeight="1" x14ac:dyDescent="0.2"/>
    <row r="22234" ht="12.75" customHeight="1" x14ac:dyDescent="0.2"/>
    <row r="22235" ht="12.75" customHeight="1" x14ac:dyDescent="0.2"/>
    <row r="22236" ht="12.75" customHeight="1" x14ac:dyDescent="0.2"/>
    <row r="22237" ht="12.75" customHeight="1" x14ac:dyDescent="0.2"/>
    <row r="22238" ht="12.75" customHeight="1" x14ac:dyDescent="0.2"/>
    <row r="22239" ht="12.75" customHeight="1" x14ac:dyDescent="0.2"/>
    <row r="22240" ht="12.75" customHeight="1" x14ac:dyDescent="0.2"/>
    <row r="22241" ht="12.75" customHeight="1" x14ac:dyDescent="0.2"/>
    <row r="22242" ht="12.75" customHeight="1" x14ac:dyDescent="0.2"/>
    <row r="22243" ht="12.75" customHeight="1" x14ac:dyDescent="0.2"/>
    <row r="22244" ht="12.75" customHeight="1" x14ac:dyDescent="0.2"/>
    <row r="22245" ht="12.75" customHeight="1" x14ac:dyDescent="0.2"/>
    <row r="22246" ht="12.75" customHeight="1" x14ac:dyDescent="0.2"/>
    <row r="22247" ht="12.75" customHeight="1" x14ac:dyDescent="0.2"/>
    <row r="22248" ht="12.75" customHeight="1" x14ac:dyDescent="0.2"/>
    <row r="22249" ht="12.75" customHeight="1" x14ac:dyDescent="0.2"/>
    <row r="22250" ht="12.75" customHeight="1" x14ac:dyDescent="0.2"/>
    <row r="22251" ht="12.75" customHeight="1" x14ac:dyDescent="0.2"/>
    <row r="22252" ht="12.75" customHeight="1" x14ac:dyDescent="0.2"/>
    <row r="22253" ht="12.75" customHeight="1" x14ac:dyDescent="0.2"/>
    <row r="22254" ht="12.75" customHeight="1" x14ac:dyDescent="0.2"/>
    <row r="22255" ht="12.75" customHeight="1" x14ac:dyDescent="0.2"/>
    <row r="22256" ht="12.75" customHeight="1" x14ac:dyDescent="0.2"/>
    <row r="22257" ht="12.75" customHeight="1" x14ac:dyDescent="0.2"/>
    <row r="22258" ht="12.75" customHeight="1" x14ac:dyDescent="0.2"/>
    <row r="22259" ht="12.75" customHeight="1" x14ac:dyDescent="0.2"/>
    <row r="22260" ht="12.75" customHeight="1" x14ac:dyDescent="0.2"/>
    <row r="22261" ht="12.75" customHeight="1" x14ac:dyDescent="0.2"/>
    <row r="22262" ht="12.75" customHeight="1" x14ac:dyDescent="0.2"/>
    <row r="22263" ht="12.75" customHeight="1" x14ac:dyDescent="0.2"/>
    <row r="22264" ht="12.75" customHeight="1" x14ac:dyDescent="0.2"/>
    <row r="22265" ht="12.75" customHeight="1" x14ac:dyDescent="0.2"/>
    <row r="22266" ht="12.75" customHeight="1" x14ac:dyDescent="0.2"/>
    <row r="22267" ht="12.75" customHeight="1" x14ac:dyDescent="0.2"/>
    <row r="22268" ht="12.75" customHeight="1" x14ac:dyDescent="0.2"/>
    <row r="22269" ht="12.75" customHeight="1" x14ac:dyDescent="0.2"/>
    <row r="22270" ht="12.75" customHeight="1" x14ac:dyDescent="0.2"/>
    <row r="22271" ht="12.75" customHeight="1" x14ac:dyDescent="0.2"/>
    <row r="22272" ht="12.75" customHeight="1" x14ac:dyDescent="0.2"/>
    <row r="22273" ht="12.75" customHeight="1" x14ac:dyDescent="0.2"/>
    <row r="22274" ht="12.75" customHeight="1" x14ac:dyDescent="0.2"/>
    <row r="22275" ht="12.75" customHeight="1" x14ac:dyDescent="0.2"/>
    <row r="22276" ht="12.75" customHeight="1" x14ac:dyDescent="0.2"/>
    <row r="22277" ht="12.75" customHeight="1" x14ac:dyDescent="0.2"/>
    <row r="22278" ht="12.75" customHeight="1" x14ac:dyDescent="0.2"/>
    <row r="22279" ht="12.75" customHeight="1" x14ac:dyDescent="0.2"/>
    <row r="22280" ht="12.75" customHeight="1" x14ac:dyDescent="0.2"/>
    <row r="22281" ht="12.75" customHeight="1" x14ac:dyDescent="0.2"/>
    <row r="22282" ht="12.75" customHeight="1" x14ac:dyDescent="0.2"/>
    <row r="22283" ht="12.75" customHeight="1" x14ac:dyDescent="0.2"/>
    <row r="22284" ht="12.75" customHeight="1" x14ac:dyDescent="0.2"/>
    <row r="22285" ht="12.75" customHeight="1" x14ac:dyDescent="0.2"/>
    <row r="22286" ht="12.75" customHeight="1" x14ac:dyDescent="0.2"/>
    <row r="22287" ht="12.75" customHeight="1" x14ac:dyDescent="0.2"/>
    <row r="22288" ht="12.75" customHeight="1" x14ac:dyDescent="0.2"/>
    <row r="22289" ht="12.75" customHeight="1" x14ac:dyDescent="0.2"/>
    <row r="22290" ht="12.75" customHeight="1" x14ac:dyDescent="0.2"/>
    <row r="22291" ht="12.75" customHeight="1" x14ac:dyDescent="0.2"/>
    <row r="22292" ht="12.75" customHeight="1" x14ac:dyDescent="0.2"/>
    <row r="22293" ht="12.75" customHeight="1" x14ac:dyDescent="0.2"/>
    <row r="22294" ht="12.75" customHeight="1" x14ac:dyDescent="0.2"/>
    <row r="22295" ht="12.75" customHeight="1" x14ac:dyDescent="0.2"/>
    <row r="22296" ht="12.75" customHeight="1" x14ac:dyDescent="0.2"/>
    <row r="22297" ht="12.75" customHeight="1" x14ac:dyDescent="0.2"/>
    <row r="22298" ht="12.75" customHeight="1" x14ac:dyDescent="0.2"/>
    <row r="22299" ht="12.75" customHeight="1" x14ac:dyDescent="0.2"/>
    <row r="22300" ht="12.75" customHeight="1" x14ac:dyDescent="0.2"/>
    <row r="22301" ht="12.75" customHeight="1" x14ac:dyDescent="0.2"/>
    <row r="22302" ht="12.75" customHeight="1" x14ac:dyDescent="0.2"/>
    <row r="22303" ht="12.75" customHeight="1" x14ac:dyDescent="0.2"/>
    <row r="22304" ht="12.75" customHeight="1" x14ac:dyDescent="0.2"/>
    <row r="22305" ht="12.75" customHeight="1" x14ac:dyDescent="0.2"/>
    <row r="22306" ht="12.75" customHeight="1" x14ac:dyDescent="0.2"/>
    <row r="22307" ht="12.75" customHeight="1" x14ac:dyDescent="0.2"/>
    <row r="22308" ht="12.75" customHeight="1" x14ac:dyDescent="0.2"/>
    <row r="22309" ht="12.75" customHeight="1" x14ac:dyDescent="0.2"/>
    <row r="22310" ht="12.75" customHeight="1" x14ac:dyDescent="0.2"/>
    <row r="22311" ht="12.75" customHeight="1" x14ac:dyDescent="0.2"/>
    <row r="22312" ht="12.75" customHeight="1" x14ac:dyDescent="0.2"/>
    <row r="22313" ht="12.75" customHeight="1" x14ac:dyDescent="0.2"/>
    <row r="22314" ht="12.75" customHeight="1" x14ac:dyDescent="0.2"/>
    <row r="22315" ht="12.75" customHeight="1" x14ac:dyDescent="0.2"/>
    <row r="22316" ht="12.75" customHeight="1" x14ac:dyDescent="0.2"/>
    <row r="22317" ht="12.75" customHeight="1" x14ac:dyDescent="0.2"/>
    <row r="22318" ht="12.75" customHeight="1" x14ac:dyDescent="0.2"/>
    <row r="22319" ht="12.75" customHeight="1" x14ac:dyDescent="0.2"/>
    <row r="22320" ht="12.75" customHeight="1" x14ac:dyDescent="0.2"/>
    <row r="22321" ht="12.75" customHeight="1" x14ac:dyDescent="0.2"/>
    <row r="22322" ht="12.75" customHeight="1" x14ac:dyDescent="0.2"/>
    <row r="22323" ht="12.75" customHeight="1" x14ac:dyDescent="0.2"/>
    <row r="22324" ht="12.75" customHeight="1" x14ac:dyDescent="0.2"/>
    <row r="22325" ht="12.75" customHeight="1" x14ac:dyDescent="0.2"/>
    <row r="22326" ht="12.75" customHeight="1" x14ac:dyDescent="0.2"/>
    <row r="22327" ht="12.75" customHeight="1" x14ac:dyDescent="0.2"/>
    <row r="22328" ht="12.75" customHeight="1" x14ac:dyDescent="0.2"/>
    <row r="22329" ht="12.75" customHeight="1" x14ac:dyDescent="0.2"/>
    <row r="22330" ht="12.75" customHeight="1" x14ac:dyDescent="0.2"/>
    <row r="22331" ht="12.75" customHeight="1" x14ac:dyDescent="0.2"/>
    <row r="22332" ht="12.75" customHeight="1" x14ac:dyDescent="0.2"/>
    <row r="22333" ht="12.75" customHeight="1" x14ac:dyDescent="0.2"/>
    <row r="22334" ht="12.75" customHeight="1" x14ac:dyDescent="0.2"/>
    <row r="22335" ht="12.75" customHeight="1" x14ac:dyDescent="0.2"/>
    <row r="22336" ht="12.75" customHeight="1" x14ac:dyDescent="0.2"/>
    <row r="22337" ht="12.75" customHeight="1" x14ac:dyDescent="0.2"/>
    <row r="22338" ht="12.75" customHeight="1" x14ac:dyDescent="0.2"/>
    <row r="22339" ht="12.75" customHeight="1" x14ac:dyDescent="0.2"/>
    <row r="22340" ht="12.75" customHeight="1" x14ac:dyDescent="0.2"/>
    <row r="22341" ht="12.75" customHeight="1" x14ac:dyDescent="0.2"/>
    <row r="22342" ht="12.75" customHeight="1" x14ac:dyDescent="0.2"/>
    <row r="22343" ht="12.75" customHeight="1" x14ac:dyDescent="0.2"/>
    <row r="22344" ht="12.75" customHeight="1" x14ac:dyDescent="0.2"/>
    <row r="22345" ht="12.75" customHeight="1" x14ac:dyDescent="0.2"/>
    <row r="22346" ht="12.75" customHeight="1" x14ac:dyDescent="0.2"/>
    <row r="22347" ht="12.75" customHeight="1" x14ac:dyDescent="0.2"/>
    <row r="22348" ht="12.75" customHeight="1" x14ac:dyDescent="0.2"/>
    <row r="22349" ht="12.75" customHeight="1" x14ac:dyDescent="0.2"/>
    <row r="22350" ht="12.75" customHeight="1" x14ac:dyDescent="0.2"/>
    <row r="22351" ht="12.75" customHeight="1" x14ac:dyDescent="0.2"/>
    <row r="22352" ht="12.75" customHeight="1" x14ac:dyDescent="0.2"/>
    <row r="22353" ht="12.75" customHeight="1" x14ac:dyDescent="0.2"/>
    <row r="22354" ht="12.75" customHeight="1" x14ac:dyDescent="0.2"/>
    <row r="22355" ht="12.75" customHeight="1" x14ac:dyDescent="0.2"/>
    <row r="22356" ht="12.75" customHeight="1" x14ac:dyDescent="0.2"/>
    <row r="22357" ht="12.75" customHeight="1" x14ac:dyDescent="0.2"/>
    <row r="22358" ht="12.75" customHeight="1" x14ac:dyDescent="0.2"/>
    <row r="22359" ht="12.75" customHeight="1" x14ac:dyDescent="0.2"/>
    <row r="22360" ht="12.75" customHeight="1" x14ac:dyDescent="0.2"/>
    <row r="22361" ht="12.75" customHeight="1" x14ac:dyDescent="0.2"/>
    <row r="22362" ht="12.75" customHeight="1" x14ac:dyDescent="0.2"/>
    <row r="22363" ht="12.75" customHeight="1" x14ac:dyDescent="0.2"/>
    <row r="22364" ht="12.75" customHeight="1" x14ac:dyDescent="0.2"/>
    <row r="22365" ht="12.75" customHeight="1" x14ac:dyDescent="0.2"/>
    <row r="22366" ht="12.75" customHeight="1" x14ac:dyDescent="0.2"/>
    <row r="22367" ht="12.75" customHeight="1" x14ac:dyDescent="0.2"/>
    <row r="22368" ht="12.75" customHeight="1" x14ac:dyDescent="0.2"/>
    <row r="22369" ht="12.75" customHeight="1" x14ac:dyDescent="0.2"/>
    <row r="22370" ht="12.75" customHeight="1" x14ac:dyDescent="0.2"/>
    <row r="22371" ht="12.75" customHeight="1" x14ac:dyDescent="0.2"/>
    <row r="22372" ht="12.75" customHeight="1" x14ac:dyDescent="0.2"/>
    <row r="22373" ht="12.75" customHeight="1" x14ac:dyDescent="0.2"/>
    <row r="22374" ht="12.75" customHeight="1" x14ac:dyDescent="0.2"/>
    <row r="22375" ht="12.75" customHeight="1" x14ac:dyDescent="0.2"/>
    <row r="22376" ht="12.75" customHeight="1" x14ac:dyDescent="0.2"/>
    <row r="22377" ht="12.75" customHeight="1" x14ac:dyDescent="0.2"/>
    <row r="22378" ht="12.75" customHeight="1" x14ac:dyDescent="0.2"/>
    <row r="22379" ht="12.75" customHeight="1" x14ac:dyDescent="0.2"/>
    <row r="22380" ht="12.75" customHeight="1" x14ac:dyDescent="0.2"/>
    <row r="22381" ht="12.75" customHeight="1" x14ac:dyDescent="0.2"/>
    <row r="22382" ht="12.75" customHeight="1" x14ac:dyDescent="0.2"/>
    <row r="22383" ht="12.75" customHeight="1" x14ac:dyDescent="0.2"/>
    <row r="22384" ht="12.75" customHeight="1" x14ac:dyDescent="0.2"/>
    <row r="22385" ht="12.75" customHeight="1" x14ac:dyDescent="0.2"/>
    <row r="22386" ht="12.75" customHeight="1" x14ac:dyDescent="0.2"/>
    <row r="22387" ht="12.75" customHeight="1" x14ac:dyDescent="0.2"/>
    <row r="22388" ht="12.75" customHeight="1" x14ac:dyDescent="0.2"/>
    <row r="22389" ht="12.75" customHeight="1" x14ac:dyDescent="0.2"/>
    <row r="22390" ht="12.75" customHeight="1" x14ac:dyDescent="0.2"/>
    <row r="22391" ht="12.75" customHeight="1" x14ac:dyDescent="0.2"/>
    <row r="22392" ht="12.75" customHeight="1" x14ac:dyDescent="0.2"/>
    <row r="22393" ht="12.75" customHeight="1" x14ac:dyDescent="0.2"/>
    <row r="22394" ht="12.75" customHeight="1" x14ac:dyDescent="0.2"/>
    <row r="22395" ht="12.75" customHeight="1" x14ac:dyDescent="0.2"/>
    <row r="22396" ht="12.75" customHeight="1" x14ac:dyDescent="0.2"/>
    <row r="22397" ht="12.75" customHeight="1" x14ac:dyDescent="0.2"/>
    <row r="22398" ht="12.75" customHeight="1" x14ac:dyDescent="0.2"/>
    <row r="22399" ht="12.75" customHeight="1" x14ac:dyDescent="0.2"/>
    <row r="22400" ht="12.75" customHeight="1" x14ac:dyDescent="0.2"/>
    <row r="22401" ht="12.75" customHeight="1" x14ac:dyDescent="0.2"/>
    <row r="22402" ht="12.75" customHeight="1" x14ac:dyDescent="0.2"/>
    <row r="22403" ht="12.75" customHeight="1" x14ac:dyDescent="0.2"/>
    <row r="22404" ht="12.75" customHeight="1" x14ac:dyDescent="0.2"/>
    <row r="22405" ht="12.75" customHeight="1" x14ac:dyDescent="0.2"/>
    <row r="22406" ht="12.75" customHeight="1" x14ac:dyDescent="0.2"/>
    <row r="22407" ht="12.75" customHeight="1" x14ac:dyDescent="0.2"/>
    <row r="22408" ht="12.75" customHeight="1" x14ac:dyDescent="0.2"/>
    <row r="22409" ht="12.75" customHeight="1" x14ac:dyDescent="0.2"/>
    <row r="22410" ht="12.75" customHeight="1" x14ac:dyDescent="0.2"/>
    <row r="22411" ht="12.75" customHeight="1" x14ac:dyDescent="0.2"/>
    <row r="22412" ht="12.75" customHeight="1" x14ac:dyDescent="0.2"/>
    <row r="22413" ht="12.75" customHeight="1" x14ac:dyDescent="0.2"/>
    <row r="22414" ht="12.75" customHeight="1" x14ac:dyDescent="0.2"/>
    <row r="22415" ht="12.75" customHeight="1" x14ac:dyDescent="0.2"/>
    <row r="22416" ht="12.75" customHeight="1" x14ac:dyDescent="0.2"/>
    <row r="22417" ht="12.75" customHeight="1" x14ac:dyDescent="0.2"/>
    <row r="22418" ht="12.75" customHeight="1" x14ac:dyDescent="0.2"/>
    <row r="22419" ht="12.75" customHeight="1" x14ac:dyDescent="0.2"/>
    <row r="22420" ht="12.75" customHeight="1" x14ac:dyDescent="0.2"/>
    <row r="22421" ht="12.75" customHeight="1" x14ac:dyDescent="0.2"/>
    <row r="22422" ht="12.75" customHeight="1" x14ac:dyDescent="0.2"/>
    <row r="22423" ht="12.75" customHeight="1" x14ac:dyDescent="0.2"/>
    <row r="22424" ht="12.75" customHeight="1" x14ac:dyDescent="0.2"/>
    <row r="22425" ht="12.75" customHeight="1" x14ac:dyDescent="0.2"/>
    <row r="22426" ht="12.75" customHeight="1" x14ac:dyDescent="0.2"/>
    <row r="22427" ht="12.75" customHeight="1" x14ac:dyDescent="0.2"/>
    <row r="22428" ht="12.75" customHeight="1" x14ac:dyDescent="0.2"/>
    <row r="22429" ht="12.75" customHeight="1" x14ac:dyDescent="0.2"/>
    <row r="22430" ht="12.75" customHeight="1" x14ac:dyDescent="0.2"/>
    <row r="22431" ht="12.75" customHeight="1" x14ac:dyDescent="0.2"/>
    <row r="22432" ht="12.75" customHeight="1" x14ac:dyDescent="0.2"/>
    <row r="22433" ht="12.75" customHeight="1" x14ac:dyDescent="0.2"/>
    <row r="22434" ht="12.75" customHeight="1" x14ac:dyDescent="0.2"/>
    <row r="22435" ht="12.75" customHeight="1" x14ac:dyDescent="0.2"/>
    <row r="22436" ht="12.75" customHeight="1" x14ac:dyDescent="0.2"/>
    <row r="22437" ht="12.75" customHeight="1" x14ac:dyDescent="0.2"/>
    <row r="22438" ht="12.75" customHeight="1" x14ac:dyDescent="0.2"/>
    <row r="22439" ht="12.75" customHeight="1" x14ac:dyDescent="0.2"/>
    <row r="22440" ht="12.75" customHeight="1" x14ac:dyDescent="0.2"/>
    <row r="22441" ht="12.75" customHeight="1" x14ac:dyDescent="0.2"/>
    <row r="22442" ht="12.75" customHeight="1" x14ac:dyDescent="0.2"/>
    <row r="22443" ht="12.75" customHeight="1" x14ac:dyDescent="0.2"/>
    <row r="22444" ht="12.75" customHeight="1" x14ac:dyDescent="0.2"/>
    <row r="22445" ht="12.75" customHeight="1" x14ac:dyDescent="0.2"/>
    <row r="22446" ht="12.75" customHeight="1" x14ac:dyDescent="0.2"/>
    <row r="22447" ht="12.75" customHeight="1" x14ac:dyDescent="0.2"/>
    <row r="22448" ht="12.75" customHeight="1" x14ac:dyDescent="0.2"/>
    <row r="22449" ht="12.75" customHeight="1" x14ac:dyDescent="0.2"/>
    <row r="22450" ht="12.75" customHeight="1" x14ac:dyDescent="0.2"/>
    <row r="22451" ht="12.75" customHeight="1" x14ac:dyDescent="0.2"/>
    <row r="22452" ht="12.75" customHeight="1" x14ac:dyDescent="0.2"/>
    <row r="22453" ht="12.75" customHeight="1" x14ac:dyDescent="0.2"/>
    <row r="22454" ht="12.75" customHeight="1" x14ac:dyDescent="0.2"/>
    <row r="22455" ht="12.75" customHeight="1" x14ac:dyDescent="0.2"/>
    <row r="22456" ht="12.75" customHeight="1" x14ac:dyDescent="0.2"/>
    <row r="22457" ht="12.75" customHeight="1" x14ac:dyDescent="0.2"/>
    <row r="22458" ht="12.75" customHeight="1" x14ac:dyDescent="0.2"/>
    <row r="22459" ht="12.75" customHeight="1" x14ac:dyDescent="0.2"/>
    <row r="22460" ht="12.75" customHeight="1" x14ac:dyDescent="0.2"/>
    <row r="22461" ht="12.75" customHeight="1" x14ac:dyDescent="0.2"/>
    <row r="22462" ht="12.75" customHeight="1" x14ac:dyDescent="0.2"/>
    <row r="22463" ht="12.75" customHeight="1" x14ac:dyDescent="0.2"/>
    <row r="22464" ht="12.75" customHeight="1" x14ac:dyDescent="0.2"/>
    <row r="22465" ht="12.75" customHeight="1" x14ac:dyDescent="0.2"/>
    <row r="22466" ht="12.75" customHeight="1" x14ac:dyDescent="0.2"/>
    <row r="22467" ht="12.75" customHeight="1" x14ac:dyDescent="0.2"/>
    <row r="22468" ht="12.75" customHeight="1" x14ac:dyDescent="0.2"/>
    <row r="22469" ht="12.75" customHeight="1" x14ac:dyDescent="0.2"/>
    <row r="22470" ht="12.75" customHeight="1" x14ac:dyDescent="0.2"/>
    <row r="22471" ht="12.75" customHeight="1" x14ac:dyDescent="0.2"/>
    <row r="22472" ht="12.75" customHeight="1" x14ac:dyDescent="0.2"/>
    <row r="22473" ht="12.75" customHeight="1" x14ac:dyDescent="0.2"/>
    <row r="22474" ht="12.75" customHeight="1" x14ac:dyDescent="0.2"/>
    <row r="22475" ht="12.75" customHeight="1" x14ac:dyDescent="0.2"/>
    <row r="22476" ht="12.75" customHeight="1" x14ac:dyDescent="0.2"/>
    <row r="22477" ht="12.75" customHeight="1" x14ac:dyDescent="0.2"/>
    <row r="22478" ht="12.75" customHeight="1" x14ac:dyDescent="0.2"/>
    <row r="22479" ht="12.75" customHeight="1" x14ac:dyDescent="0.2"/>
    <row r="22480" ht="12.75" customHeight="1" x14ac:dyDescent="0.2"/>
    <row r="22481" ht="12.75" customHeight="1" x14ac:dyDescent="0.2"/>
    <row r="22482" ht="12.75" customHeight="1" x14ac:dyDescent="0.2"/>
    <row r="22483" ht="12.75" customHeight="1" x14ac:dyDescent="0.2"/>
    <row r="22484" ht="12.75" customHeight="1" x14ac:dyDescent="0.2"/>
    <row r="22485" ht="12.75" customHeight="1" x14ac:dyDescent="0.2"/>
    <row r="22486" ht="12.75" customHeight="1" x14ac:dyDescent="0.2"/>
    <row r="22487" ht="12.75" customHeight="1" x14ac:dyDescent="0.2"/>
    <row r="22488" ht="12.75" customHeight="1" x14ac:dyDescent="0.2"/>
    <row r="22489" ht="12.75" customHeight="1" x14ac:dyDescent="0.2"/>
    <row r="22490" ht="12.75" customHeight="1" x14ac:dyDescent="0.2"/>
    <row r="22491" ht="12.75" customHeight="1" x14ac:dyDescent="0.2"/>
    <row r="22492" ht="12.75" customHeight="1" x14ac:dyDescent="0.2"/>
    <row r="22493" ht="12.75" customHeight="1" x14ac:dyDescent="0.2"/>
    <row r="22494" ht="12.75" customHeight="1" x14ac:dyDescent="0.2"/>
    <row r="22495" ht="12.75" customHeight="1" x14ac:dyDescent="0.2"/>
    <row r="22496" ht="12.75" customHeight="1" x14ac:dyDescent="0.2"/>
    <row r="22497" ht="12.75" customHeight="1" x14ac:dyDescent="0.2"/>
    <row r="22498" ht="12.75" customHeight="1" x14ac:dyDescent="0.2"/>
    <row r="22499" ht="12.75" customHeight="1" x14ac:dyDescent="0.2"/>
    <row r="22500" ht="12.75" customHeight="1" x14ac:dyDescent="0.2"/>
    <row r="22501" ht="12.75" customHeight="1" x14ac:dyDescent="0.2"/>
    <row r="22502" ht="12.75" customHeight="1" x14ac:dyDescent="0.2"/>
    <row r="22503" ht="12.75" customHeight="1" x14ac:dyDescent="0.2"/>
    <row r="22504" ht="12.75" customHeight="1" x14ac:dyDescent="0.2"/>
    <row r="22505" ht="12.75" customHeight="1" x14ac:dyDescent="0.2"/>
    <row r="22506" ht="12.75" customHeight="1" x14ac:dyDescent="0.2"/>
    <row r="22507" ht="12.75" customHeight="1" x14ac:dyDescent="0.2"/>
    <row r="22508" ht="12.75" customHeight="1" x14ac:dyDescent="0.2"/>
    <row r="22509" ht="12.75" customHeight="1" x14ac:dyDescent="0.2"/>
    <row r="22510" ht="12.75" customHeight="1" x14ac:dyDescent="0.2"/>
    <row r="22511" ht="12.75" customHeight="1" x14ac:dyDescent="0.2"/>
    <row r="22512" ht="12.75" customHeight="1" x14ac:dyDescent="0.2"/>
    <row r="22513" ht="12.75" customHeight="1" x14ac:dyDescent="0.2"/>
    <row r="22514" ht="12.75" customHeight="1" x14ac:dyDescent="0.2"/>
    <row r="22515" ht="12.75" customHeight="1" x14ac:dyDescent="0.2"/>
    <row r="22516" ht="12.75" customHeight="1" x14ac:dyDescent="0.2"/>
    <row r="22517" ht="12.75" customHeight="1" x14ac:dyDescent="0.2"/>
    <row r="22518" ht="12.75" customHeight="1" x14ac:dyDescent="0.2"/>
    <row r="22519" ht="12.75" customHeight="1" x14ac:dyDescent="0.2"/>
    <row r="22520" ht="12.75" customHeight="1" x14ac:dyDescent="0.2"/>
    <row r="22521" ht="12.75" customHeight="1" x14ac:dyDescent="0.2"/>
    <row r="22522" ht="12.75" customHeight="1" x14ac:dyDescent="0.2"/>
    <row r="22523" ht="12.75" customHeight="1" x14ac:dyDescent="0.2"/>
    <row r="22524" ht="12.75" customHeight="1" x14ac:dyDescent="0.2"/>
    <row r="22525" ht="12.75" customHeight="1" x14ac:dyDescent="0.2"/>
    <row r="22526" ht="12.75" customHeight="1" x14ac:dyDescent="0.2"/>
    <row r="22527" ht="12.75" customHeight="1" x14ac:dyDescent="0.2"/>
    <row r="22528" ht="12.75" customHeight="1" x14ac:dyDescent="0.2"/>
    <row r="22529" ht="12.75" customHeight="1" x14ac:dyDescent="0.2"/>
    <row r="22530" ht="12.75" customHeight="1" x14ac:dyDescent="0.2"/>
    <row r="22531" ht="12.75" customHeight="1" x14ac:dyDescent="0.2"/>
    <row r="22532" ht="12.75" customHeight="1" x14ac:dyDescent="0.2"/>
    <row r="22533" ht="12.75" customHeight="1" x14ac:dyDescent="0.2"/>
    <row r="22534" ht="12.75" customHeight="1" x14ac:dyDescent="0.2"/>
    <row r="22535" ht="12.75" customHeight="1" x14ac:dyDescent="0.2"/>
    <row r="22536" ht="12.75" customHeight="1" x14ac:dyDescent="0.2"/>
    <row r="22537" ht="12.75" customHeight="1" x14ac:dyDescent="0.2"/>
    <row r="22538" ht="12.75" customHeight="1" x14ac:dyDescent="0.2"/>
    <row r="22539" ht="12.75" customHeight="1" x14ac:dyDescent="0.2"/>
    <row r="22540" ht="12.75" customHeight="1" x14ac:dyDescent="0.2"/>
    <row r="22541" ht="12.75" customHeight="1" x14ac:dyDescent="0.2"/>
    <row r="22542" ht="12.75" customHeight="1" x14ac:dyDescent="0.2"/>
    <row r="22543" ht="12.75" customHeight="1" x14ac:dyDescent="0.2"/>
    <row r="22544" ht="12.75" customHeight="1" x14ac:dyDescent="0.2"/>
    <row r="22545" ht="12.75" customHeight="1" x14ac:dyDescent="0.2"/>
    <row r="22546" ht="12.75" customHeight="1" x14ac:dyDescent="0.2"/>
    <row r="22547" ht="12.75" customHeight="1" x14ac:dyDescent="0.2"/>
    <row r="22548" ht="12.75" customHeight="1" x14ac:dyDescent="0.2"/>
    <row r="22549" ht="12.75" customHeight="1" x14ac:dyDescent="0.2"/>
    <row r="22550" ht="12.75" customHeight="1" x14ac:dyDescent="0.2"/>
    <row r="22551" ht="12.75" customHeight="1" x14ac:dyDescent="0.2"/>
    <row r="22552" ht="12.75" customHeight="1" x14ac:dyDescent="0.2"/>
    <row r="22553" ht="12.75" customHeight="1" x14ac:dyDescent="0.2"/>
    <row r="22554" ht="12.75" customHeight="1" x14ac:dyDescent="0.2"/>
    <row r="22555" ht="12.75" customHeight="1" x14ac:dyDescent="0.2"/>
    <row r="22556" ht="12.75" customHeight="1" x14ac:dyDescent="0.2"/>
    <row r="22557" ht="12.75" customHeight="1" x14ac:dyDescent="0.2"/>
    <row r="22558" ht="12.75" customHeight="1" x14ac:dyDescent="0.2"/>
    <row r="22559" ht="12.75" customHeight="1" x14ac:dyDescent="0.2"/>
    <row r="22560" ht="12.75" customHeight="1" x14ac:dyDescent="0.2"/>
    <row r="22561" ht="12.75" customHeight="1" x14ac:dyDescent="0.2"/>
    <row r="22562" ht="12.75" customHeight="1" x14ac:dyDescent="0.2"/>
    <row r="22563" ht="12.75" customHeight="1" x14ac:dyDescent="0.2"/>
    <row r="22564" ht="12.75" customHeight="1" x14ac:dyDescent="0.2"/>
    <row r="22565" ht="12.75" customHeight="1" x14ac:dyDescent="0.2"/>
    <row r="22566" ht="12.75" customHeight="1" x14ac:dyDescent="0.2"/>
    <row r="22567" ht="12.75" customHeight="1" x14ac:dyDescent="0.2"/>
    <row r="22568" ht="12.75" customHeight="1" x14ac:dyDescent="0.2"/>
    <row r="22569" ht="12.75" customHeight="1" x14ac:dyDescent="0.2"/>
    <row r="22570" ht="12.75" customHeight="1" x14ac:dyDescent="0.2"/>
    <row r="22571" ht="12.75" customHeight="1" x14ac:dyDescent="0.2"/>
    <row r="22572" ht="12.75" customHeight="1" x14ac:dyDescent="0.2"/>
    <row r="22573" ht="12.75" customHeight="1" x14ac:dyDescent="0.2"/>
    <row r="22574" ht="12.75" customHeight="1" x14ac:dyDescent="0.2"/>
    <row r="22575" ht="12.75" customHeight="1" x14ac:dyDescent="0.2"/>
    <row r="22576" ht="12.75" customHeight="1" x14ac:dyDescent="0.2"/>
    <row r="22577" ht="12.75" customHeight="1" x14ac:dyDescent="0.2"/>
    <row r="22578" ht="12.75" customHeight="1" x14ac:dyDescent="0.2"/>
    <row r="22579" ht="12.75" customHeight="1" x14ac:dyDescent="0.2"/>
    <row r="22580" ht="12.75" customHeight="1" x14ac:dyDescent="0.2"/>
    <row r="22581" ht="12.75" customHeight="1" x14ac:dyDescent="0.2"/>
    <row r="22582" ht="12.75" customHeight="1" x14ac:dyDescent="0.2"/>
    <row r="22583" ht="12.75" customHeight="1" x14ac:dyDescent="0.2"/>
    <row r="22584" ht="12.75" customHeight="1" x14ac:dyDescent="0.2"/>
    <row r="22585" ht="12.75" customHeight="1" x14ac:dyDescent="0.2"/>
    <row r="22586" ht="12.75" customHeight="1" x14ac:dyDescent="0.2"/>
    <row r="22587" ht="12.75" customHeight="1" x14ac:dyDescent="0.2"/>
    <row r="22588" ht="12.75" customHeight="1" x14ac:dyDescent="0.2"/>
    <row r="22589" ht="12.75" customHeight="1" x14ac:dyDescent="0.2"/>
    <row r="22590" ht="12.75" customHeight="1" x14ac:dyDescent="0.2"/>
    <row r="22591" ht="12.75" customHeight="1" x14ac:dyDescent="0.2"/>
    <row r="22592" ht="12.75" customHeight="1" x14ac:dyDescent="0.2"/>
    <row r="22593" ht="12.75" customHeight="1" x14ac:dyDescent="0.2"/>
    <row r="22594" ht="12.75" customHeight="1" x14ac:dyDescent="0.2"/>
    <row r="22595" ht="12.75" customHeight="1" x14ac:dyDescent="0.2"/>
    <row r="22596" ht="12.75" customHeight="1" x14ac:dyDescent="0.2"/>
    <row r="22597" ht="12.75" customHeight="1" x14ac:dyDescent="0.2"/>
    <row r="22598" ht="12.75" customHeight="1" x14ac:dyDescent="0.2"/>
    <row r="22599" ht="12.75" customHeight="1" x14ac:dyDescent="0.2"/>
    <row r="22600" ht="12.75" customHeight="1" x14ac:dyDescent="0.2"/>
    <row r="22601" ht="12.75" customHeight="1" x14ac:dyDescent="0.2"/>
    <row r="22602" ht="12.75" customHeight="1" x14ac:dyDescent="0.2"/>
    <row r="22603" ht="12.75" customHeight="1" x14ac:dyDescent="0.2"/>
    <row r="22604" ht="12.75" customHeight="1" x14ac:dyDescent="0.2"/>
    <row r="22605" ht="12.75" customHeight="1" x14ac:dyDescent="0.2"/>
    <row r="22606" ht="12.75" customHeight="1" x14ac:dyDescent="0.2"/>
    <row r="22607" ht="12.75" customHeight="1" x14ac:dyDescent="0.2"/>
    <row r="22608" ht="12.75" customHeight="1" x14ac:dyDescent="0.2"/>
    <row r="22609" ht="12.75" customHeight="1" x14ac:dyDescent="0.2"/>
    <row r="22610" ht="12.75" customHeight="1" x14ac:dyDescent="0.2"/>
    <row r="22611" ht="12.75" customHeight="1" x14ac:dyDescent="0.2"/>
    <row r="22612" ht="12.75" customHeight="1" x14ac:dyDescent="0.2"/>
    <row r="22613" ht="12.75" customHeight="1" x14ac:dyDescent="0.2"/>
    <row r="22614" ht="12.75" customHeight="1" x14ac:dyDescent="0.2"/>
    <row r="22615" ht="12.75" customHeight="1" x14ac:dyDescent="0.2"/>
    <row r="22616" ht="12.75" customHeight="1" x14ac:dyDescent="0.2"/>
    <row r="22617" ht="12.75" customHeight="1" x14ac:dyDescent="0.2"/>
    <row r="22618" ht="12.75" customHeight="1" x14ac:dyDescent="0.2"/>
    <row r="22619" ht="12.75" customHeight="1" x14ac:dyDescent="0.2"/>
    <row r="22620" ht="12.75" customHeight="1" x14ac:dyDescent="0.2"/>
    <row r="22621" ht="12.75" customHeight="1" x14ac:dyDescent="0.2"/>
    <row r="22622" ht="12.75" customHeight="1" x14ac:dyDescent="0.2"/>
    <row r="22623" ht="12.75" customHeight="1" x14ac:dyDescent="0.2"/>
    <row r="22624" ht="12.75" customHeight="1" x14ac:dyDescent="0.2"/>
    <row r="22625" ht="12.75" customHeight="1" x14ac:dyDescent="0.2"/>
    <row r="22626" ht="12.75" customHeight="1" x14ac:dyDescent="0.2"/>
    <row r="22627" ht="12.75" customHeight="1" x14ac:dyDescent="0.2"/>
    <row r="22628" ht="12.75" customHeight="1" x14ac:dyDescent="0.2"/>
    <row r="22629" ht="12.75" customHeight="1" x14ac:dyDescent="0.2"/>
    <row r="22630" ht="12.75" customHeight="1" x14ac:dyDescent="0.2"/>
    <row r="22631" ht="12.75" customHeight="1" x14ac:dyDescent="0.2"/>
    <row r="22632" ht="12.75" customHeight="1" x14ac:dyDescent="0.2"/>
    <row r="22633" ht="12.75" customHeight="1" x14ac:dyDescent="0.2"/>
    <row r="22634" ht="12.75" customHeight="1" x14ac:dyDescent="0.2"/>
    <row r="22635" ht="12.75" customHeight="1" x14ac:dyDescent="0.2"/>
    <row r="22636" ht="12.75" customHeight="1" x14ac:dyDescent="0.2"/>
    <row r="22637" ht="12.75" customHeight="1" x14ac:dyDescent="0.2"/>
    <row r="22638" ht="12.75" customHeight="1" x14ac:dyDescent="0.2"/>
    <row r="22639" ht="12.75" customHeight="1" x14ac:dyDescent="0.2"/>
    <row r="22640" ht="12.75" customHeight="1" x14ac:dyDescent="0.2"/>
    <row r="22641" ht="12.75" customHeight="1" x14ac:dyDescent="0.2"/>
    <row r="22642" ht="12.75" customHeight="1" x14ac:dyDescent="0.2"/>
    <row r="22643" ht="12.75" customHeight="1" x14ac:dyDescent="0.2"/>
    <row r="22644" ht="12.75" customHeight="1" x14ac:dyDescent="0.2"/>
    <row r="22645" ht="12.75" customHeight="1" x14ac:dyDescent="0.2"/>
    <row r="22646" ht="12.75" customHeight="1" x14ac:dyDescent="0.2"/>
    <row r="22647" ht="12.75" customHeight="1" x14ac:dyDescent="0.2"/>
    <row r="22648" ht="12.75" customHeight="1" x14ac:dyDescent="0.2"/>
    <row r="22649" ht="12.75" customHeight="1" x14ac:dyDescent="0.2"/>
    <row r="22650" ht="12.75" customHeight="1" x14ac:dyDescent="0.2"/>
    <row r="22651" ht="12.75" customHeight="1" x14ac:dyDescent="0.2"/>
    <row r="22652" ht="12.75" customHeight="1" x14ac:dyDescent="0.2"/>
    <row r="22653" ht="12.75" customHeight="1" x14ac:dyDescent="0.2"/>
    <row r="22654" ht="12.75" customHeight="1" x14ac:dyDescent="0.2"/>
    <row r="22655" ht="12.75" customHeight="1" x14ac:dyDescent="0.2"/>
    <row r="22656" ht="12.75" customHeight="1" x14ac:dyDescent="0.2"/>
    <row r="22657" ht="12.75" customHeight="1" x14ac:dyDescent="0.2"/>
    <row r="22658" ht="12.75" customHeight="1" x14ac:dyDescent="0.2"/>
    <row r="22659" ht="12.75" customHeight="1" x14ac:dyDescent="0.2"/>
    <row r="22660" ht="12.75" customHeight="1" x14ac:dyDescent="0.2"/>
    <row r="22661" ht="12.75" customHeight="1" x14ac:dyDescent="0.2"/>
    <row r="22662" ht="12.75" customHeight="1" x14ac:dyDescent="0.2"/>
    <row r="22663" ht="12.75" customHeight="1" x14ac:dyDescent="0.2"/>
    <row r="22664" ht="12.75" customHeight="1" x14ac:dyDescent="0.2"/>
    <row r="22665" ht="12.75" customHeight="1" x14ac:dyDescent="0.2"/>
    <row r="22666" ht="12.75" customHeight="1" x14ac:dyDescent="0.2"/>
    <row r="22667" ht="12.75" customHeight="1" x14ac:dyDescent="0.2"/>
    <row r="22668" ht="12.75" customHeight="1" x14ac:dyDescent="0.2"/>
    <row r="22669" ht="12.75" customHeight="1" x14ac:dyDescent="0.2"/>
    <row r="22670" ht="12.75" customHeight="1" x14ac:dyDescent="0.2"/>
    <row r="22671" ht="12.75" customHeight="1" x14ac:dyDescent="0.2"/>
    <row r="22672" ht="12.75" customHeight="1" x14ac:dyDescent="0.2"/>
    <row r="22673" ht="12.75" customHeight="1" x14ac:dyDescent="0.2"/>
    <row r="22674" ht="12.75" customHeight="1" x14ac:dyDescent="0.2"/>
    <row r="22675" ht="12.75" customHeight="1" x14ac:dyDescent="0.2"/>
    <row r="22676" ht="12.75" customHeight="1" x14ac:dyDescent="0.2"/>
    <row r="22677" ht="12.75" customHeight="1" x14ac:dyDescent="0.2"/>
    <row r="22678" ht="12.75" customHeight="1" x14ac:dyDescent="0.2"/>
    <row r="22679" ht="12.75" customHeight="1" x14ac:dyDescent="0.2"/>
    <row r="22680" ht="12.75" customHeight="1" x14ac:dyDescent="0.2"/>
    <row r="22681" ht="12.75" customHeight="1" x14ac:dyDescent="0.2"/>
    <row r="22682" ht="12.75" customHeight="1" x14ac:dyDescent="0.2"/>
    <row r="22683" ht="12.75" customHeight="1" x14ac:dyDescent="0.2"/>
    <row r="22684" ht="12.75" customHeight="1" x14ac:dyDescent="0.2"/>
    <row r="22685" ht="12.75" customHeight="1" x14ac:dyDescent="0.2"/>
    <row r="22686" ht="12.75" customHeight="1" x14ac:dyDescent="0.2"/>
    <row r="22687" ht="12.75" customHeight="1" x14ac:dyDescent="0.2"/>
    <row r="22688" ht="12.75" customHeight="1" x14ac:dyDescent="0.2"/>
    <row r="22689" ht="12.75" customHeight="1" x14ac:dyDescent="0.2"/>
    <row r="22690" ht="12.75" customHeight="1" x14ac:dyDescent="0.2"/>
    <row r="22691" ht="12.75" customHeight="1" x14ac:dyDescent="0.2"/>
    <row r="22692" ht="12.75" customHeight="1" x14ac:dyDescent="0.2"/>
    <row r="22693" ht="12.75" customHeight="1" x14ac:dyDescent="0.2"/>
    <row r="22694" ht="12.75" customHeight="1" x14ac:dyDescent="0.2"/>
    <row r="22695" ht="12.75" customHeight="1" x14ac:dyDescent="0.2"/>
    <row r="22696" ht="12.75" customHeight="1" x14ac:dyDescent="0.2"/>
    <row r="22697" ht="12.75" customHeight="1" x14ac:dyDescent="0.2"/>
    <row r="22698" ht="12.75" customHeight="1" x14ac:dyDescent="0.2"/>
    <row r="22699" ht="12.75" customHeight="1" x14ac:dyDescent="0.2"/>
    <row r="22700" ht="12.75" customHeight="1" x14ac:dyDescent="0.2"/>
    <row r="22701" ht="12.75" customHeight="1" x14ac:dyDescent="0.2"/>
    <row r="22702" ht="12.75" customHeight="1" x14ac:dyDescent="0.2"/>
    <row r="22703" ht="12.75" customHeight="1" x14ac:dyDescent="0.2"/>
    <row r="22704" ht="12.75" customHeight="1" x14ac:dyDescent="0.2"/>
    <row r="22705" ht="12.75" customHeight="1" x14ac:dyDescent="0.2"/>
    <row r="22706" ht="12.75" customHeight="1" x14ac:dyDescent="0.2"/>
    <row r="22707" ht="12.75" customHeight="1" x14ac:dyDescent="0.2"/>
    <row r="22708" ht="12.75" customHeight="1" x14ac:dyDescent="0.2"/>
    <row r="22709" ht="12.75" customHeight="1" x14ac:dyDescent="0.2"/>
    <row r="22710" ht="12.75" customHeight="1" x14ac:dyDescent="0.2"/>
    <row r="22711" ht="12.75" customHeight="1" x14ac:dyDescent="0.2"/>
    <row r="22712" ht="12.75" customHeight="1" x14ac:dyDescent="0.2"/>
    <row r="22713" ht="12.75" customHeight="1" x14ac:dyDescent="0.2"/>
    <row r="22714" ht="12.75" customHeight="1" x14ac:dyDescent="0.2"/>
    <row r="22715" ht="12.75" customHeight="1" x14ac:dyDescent="0.2"/>
    <row r="22716" ht="12.75" customHeight="1" x14ac:dyDescent="0.2"/>
    <row r="22717" ht="12.75" customHeight="1" x14ac:dyDescent="0.2"/>
    <row r="22718" ht="12.75" customHeight="1" x14ac:dyDescent="0.2"/>
    <row r="22719" ht="12.75" customHeight="1" x14ac:dyDescent="0.2"/>
    <row r="22720" ht="12.75" customHeight="1" x14ac:dyDescent="0.2"/>
    <row r="22721" ht="12.75" customHeight="1" x14ac:dyDescent="0.2"/>
    <row r="22722" ht="12.75" customHeight="1" x14ac:dyDescent="0.2"/>
    <row r="22723" ht="12.75" customHeight="1" x14ac:dyDescent="0.2"/>
    <row r="22724" ht="12.75" customHeight="1" x14ac:dyDescent="0.2"/>
    <row r="22725" ht="12.75" customHeight="1" x14ac:dyDescent="0.2"/>
    <row r="22726" ht="12.75" customHeight="1" x14ac:dyDescent="0.2"/>
    <row r="22727" ht="12.75" customHeight="1" x14ac:dyDescent="0.2"/>
    <row r="22728" ht="12.75" customHeight="1" x14ac:dyDescent="0.2"/>
    <row r="22729" ht="12.75" customHeight="1" x14ac:dyDescent="0.2"/>
    <row r="22730" ht="12.75" customHeight="1" x14ac:dyDescent="0.2"/>
    <row r="22731" ht="12.75" customHeight="1" x14ac:dyDescent="0.2"/>
    <row r="22732" ht="12.75" customHeight="1" x14ac:dyDescent="0.2"/>
    <row r="22733" ht="12.75" customHeight="1" x14ac:dyDescent="0.2"/>
    <row r="22734" ht="12.75" customHeight="1" x14ac:dyDescent="0.2"/>
    <row r="22735" ht="12.75" customHeight="1" x14ac:dyDescent="0.2"/>
    <row r="22736" ht="12.75" customHeight="1" x14ac:dyDescent="0.2"/>
    <row r="22737" ht="12.75" customHeight="1" x14ac:dyDescent="0.2"/>
    <row r="22738" ht="12.75" customHeight="1" x14ac:dyDescent="0.2"/>
    <row r="22739" ht="12.75" customHeight="1" x14ac:dyDescent="0.2"/>
    <row r="22740" ht="12.75" customHeight="1" x14ac:dyDescent="0.2"/>
    <row r="22741" ht="12.75" customHeight="1" x14ac:dyDescent="0.2"/>
    <row r="22742" ht="12.75" customHeight="1" x14ac:dyDescent="0.2"/>
    <row r="22743" ht="12.75" customHeight="1" x14ac:dyDescent="0.2"/>
    <row r="22744" ht="12.75" customHeight="1" x14ac:dyDescent="0.2"/>
    <row r="22745" ht="12.75" customHeight="1" x14ac:dyDescent="0.2"/>
    <row r="22746" ht="12.75" customHeight="1" x14ac:dyDescent="0.2"/>
    <row r="22747" ht="12.75" customHeight="1" x14ac:dyDescent="0.2"/>
    <row r="22748" ht="12.75" customHeight="1" x14ac:dyDescent="0.2"/>
    <row r="22749" ht="12.75" customHeight="1" x14ac:dyDescent="0.2"/>
    <row r="22750" ht="12.75" customHeight="1" x14ac:dyDescent="0.2"/>
    <row r="22751" ht="12.75" customHeight="1" x14ac:dyDescent="0.2"/>
    <row r="22752" ht="12.75" customHeight="1" x14ac:dyDescent="0.2"/>
    <row r="22753" ht="12.75" customHeight="1" x14ac:dyDescent="0.2"/>
    <row r="22754" ht="12.75" customHeight="1" x14ac:dyDescent="0.2"/>
    <row r="22755" ht="12.75" customHeight="1" x14ac:dyDescent="0.2"/>
    <row r="22756" ht="12.75" customHeight="1" x14ac:dyDescent="0.2"/>
    <row r="22757" ht="12.75" customHeight="1" x14ac:dyDescent="0.2"/>
    <row r="22758" ht="12.75" customHeight="1" x14ac:dyDescent="0.2"/>
    <row r="22759" ht="12.75" customHeight="1" x14ac:dyDescent="0.2"/>
    <row r="22760" ht="12.75" customHeight="1" x14ac:dyDescent="0.2"/>
    <row r="22761" ht="12.75" customHeight="1" x14ac:dyDescent="0.2"/>
    <row r="22762" ht="12.75" customHeight="1" x14ac:dyDescent="0.2"/>
    <row r="22763" ht="12.75" customHeight="1" x14ac:dyDescent="0.2"/>
    <row r="22764" ht="12.75" customHeight="1" x14ac:dyDescent="0.2"/>
    <row r="22765" ht="12.75" customHeight="1" x14ac:dyDescent="0.2"/>
    <row r="22766" ht="12.75" customHeight="1" x14ac:dyDescent="0.2"/>
    <row r="22767" ht="12.75" customHeight="1" x14ac:dyDescent="0.2"/>
    <row r="22768" ht="12.75" customHeight="1" x14ac:dyDescent="0.2"/>
    <row r="22769" ht="12.75" customHeight="1" x14ac:dyDescent="0.2"/>
    <row r="22770" ht="12.75" customHeight="1" x14ac:dyDescent="0.2"/>
    <row r="22771" ht="12.75" customHeight="1" x14ac:dyDescent="0.2"/>
    <row r="22772" ht="12.75" customHeight="1" x14ac:dyDescent="0.2"/>
    <row r="22773" ht="12.75" customHeight="1" x14ac:dyDescent="0.2"/>
    <row r="22774" ht="12.75" customHeight="1" x14ac:dyDescent="0.2"/>
    <row r="22775" ht="12.75" customHeight="1" x14ac:dyDescent="0.2"/>
    <row r="22776" ht="12.75" customHeight="1" x14ac:dyDescent="0.2"/>
    <row r="22777" ht="12.75" customHeight="1" x14ac:dyDescent="0.2"/>
    <row r="22778" ht="12.75" customHeight="1" x14ac:dyDescent="0.2"/>
    <row r="22779" ht="12.75" customHeight="1" x14ac:dyDescent="0.2"/>
    <row r="22780" ht="12.75" customHeight="1" x14ac:dyDescent="0.2"/>
    <row r="22781" ht="12.75" customHeight="1" x14ac:dyDescent="0.2"/>
    <row r="22782" ht="12.75" customHeight="1" x14ac:dyDescent="0.2"/>
    <row r="22783" ht="12.75" customHeight="1" x14ac:dyDescent="0.2"/>
    <row r="22784" ht="12.75" customHeight="1" x14ac:dyDescent="0.2"/>
    <row r="22785" ht="12.75" customHeight="1" x14ac:dyDescent="0.2"/>
    <row r="22786" ht="12.75" customHeight="1" x14ac:dyDescent="0.2"/>
    <row r="22787" ht="12.75" customHeight="1" x14ac:dyDescent="0.2"/>
    <row r="22788" ht="12.75" customHeight="1" x14ac:dyDescent="0.2"/>
    <row r="22789" ht="12.75" customHeight="1" x14ac:dyDescent="0.2"/>
    <row r="22790" ht="12.75" customHeight="1" x14ac:dyDescent="0.2"/>
    <row r="22791" ht="12.75" customHeight="1" x14ac:dyDescent="0.2"/>
    <row r="22792" ht="12.75" customHeight="1" x14ac:dyDescent="0.2"/>
    <row r="22793" ht="12.75" customHeight="1" x14ac:dyDescent="0.2"/>
    <row r="22794" ht="12.75" customHeight="1" x14ac:dyDescent="0.2"/>
    <row r="22795" ht="12.75" customHeight="1" x14ac:dyDescent="0.2"/>
    <row r="22796" ht="12.75" customHeight="1" x14ac:dyDescent="0.2"/>
    <row r="22797" ht="12.75" customHeight="1" x14ac:dyDescent="0.2"/>
    <row r="22798" ht="12.75" customHeight="1" x14ac:dyDescent="0.2"/>
    <row r="22799" ht="12.75" customHeight="1" x14ac:dyDescent="0.2"/>
    <row r="22800" ht="12.75" customHeight="1" x14ac:dyDescent="0.2"/>
    <row r="22801" ht="12.75" customHeight="1" x14ac:dyDescent="0.2"/>
    <row r="22802" ht="12.75" customHeight="1" x14ac:dyDescent="0.2"/>
    <row r="22803" ht="12.75" customHeight="1" x14ac:dyDescent="0.2"/>
    <row r="22804" ht="12.75" customHeight="1" x14ac:dyDescent="0.2"/>
    <row r="22805" ht="12.75" customHeight="1" x14ac:dyDescent="0.2"/>
    <row r="22806" ht="12.75" customHeight="1" x14ac:dyDescent="0.2"/>
    <row r="22807" ht="12.75" customHeight="1" x14ac:dyDescent="0.2"/>
    <row r="22808" ht="12.75" customHeight="1" x14ac:dyDescent="0.2"/>
    <row r="22809" ht="12.75" customHeight="1" x14ac:dyDescent="0.2"/>
    <row r="22810" ht="12.75" customHeight="1" x14ac:dyDescent="0.2"/>
    <row r="22811" ht="12.75" customHeight="1" x14ac:dyDescent="0.2"/>
    <row r="22812" ht="12.75" customHeight="1" x14ac:dyDescent="0.2"/>
    <row r="22813" ht="12.75" customHeight="1" x14ac:dyDescent="0.2"/>
    <row r="22814" ht="12.75" customHeight="1" x14ac:dyDescent="0.2"/>
    <row r="22815" ht="12.75" customHeight="1" x14ac:dyDescent="0.2"/>
    <row r="22816" ht="12.75" customHeight="1" x14ac:dyDescent="0.2"/>
    <row r="22817" ht="12.75" customHeight="1" x14ac:dyDescent="0.2"/>
    <row r="22818" ht="12.75" customHeight="1" x14ac:dyDescent="0.2"/>
    <row r="22819" ht="12.75" customHeight="1" x14ac:dyDescent="0.2"/>
    <row r="22820" ht="12.75" customHeight="1" x14ac:dyDescent="0.2"/>
    <row r="22821" ht="12.75" customHeight="1" x14ac:dyDescent="0.2"/>
    <row r="22822" ht="12.75" customHeight="1" x14ac:dyDescent="0.2"/>
    <row r="22823" ht="12.75" customHeight="1" x14ac:dyDescent="0.2"/>
    <row r="22824" ht="12.75" customHeight="1" x14ac:dyDescent="0.2"/>
    <row r="22825" ht="12.75" customHeight="1" x14ac:dyDescent="0.2"/>
    <row r="22826" ht="12.75" customHeight="1" x14ac:dyDescent="0.2"/>
    <row r="22827" ht="12.75" customHeight="1" x14ac:dyDescent="0.2"/>
    <row r="22828" ht="12.75" customHeight="1" x14ac:dyDescent="0.2"/>
    <row r="22829" ht="12.75" customHeight="1" x14ac:dyDescent="0.2"/>
    <row r="22830" ht="12.75" customHeight="1" x14ac:dyDescent="0.2"/>
    <row r="22831" ht="12.75" customHeight="1" x14ac:dyDescent="0.2"/>
    <row r="22832" ht="12.75" customHeight="1" x14ac:dyDescent="0.2"/>
    <row r="22833" ht="12.75" customHeight="1" x14ac:dyDescent="0.2"/>
    <row r="22834" ht="12.75" customHeight="1" x14ac:dyDescent="0.2"/>
    <row r="22835" ht="12.75" customHeight="1" x14ac:dyDescent="0.2"/>
    <row r="22836" ht="12.75" customHeight="1" x14ac:dyDescent="0.2"/>
    <row r="22837" ht="12.75" customHeight="1" x14ac:dyDescent="0.2"/>
    <row r="22838" ht="12.75" customHeight="1" x14ac:dyDescent="0.2"/>
    <row r="22839" ht="12.75" customHeight="1" x14ac:dyDescent="0.2"/>
    <row r="22840" ht="12.75" customHeight="1" x14ac:dyDescent="0.2"/>
    <row r="22841" ht="12.75" customHeight="1" x14ac:dyDescent="0.2"/>
    <row r="22842" ht="12.75" customHeight="1" x14ac:dyDescent="0.2"/>
    <row r="22843" ht="12.75" customHeight="1" x14ac:dyDescent="0.2"/>
    <row r="22844" ht="12.75" customHeight="1" x14ac:dyDescent="0.2"/>
    <row r="22845" ht="12.75" customHeight="1" x14ac:dyDescent="0.2"/>
    <row r="22846" ht="12.75" customHeight="1" x14ac:dyDescent="0.2"/>
    <row r="22847" ht="12.75" customHeight="1" x14ac:dyDescent="0.2"/>
    <row r="22848" ht="12.75" customHeight="1" x14ac:dyDescent="0.2"/>
    <row r="22849" ht="12.75" customHeight="1" x14ac:dyDescent="0.2"/>
    <row r="22850" ht="12.75" customHeight="1" x14ac:dyDescent="0.2"/>
    <row r="22851" ht="12.75" customHeight="1" x14ac:dyDescent="0.2"/>
    <row r="22852" ht="12.75" customHeight="1" x14ac:dyDescent="0.2"/>
    <row r="22853" ht="12.75" customHeight="1" x14ac:dyDescent="0.2"/>
    <row r="22854" ht="12.75" customHeight="1" x14ac:dyDescent="0.2"/>
    <row r="22855" ht="12.75" customHeight="1" x14ac:dyDescent="0.2"/>
    <row r="22856" ht="12.75" customHeight="1" x14ac:dyDescent="0.2"/>
    <row r="22857" ht="12.75" customHeight="1" x14ac:dyDescent="0.2"/>
    <row r="22858" ht="12.75" customHeight="1" x14ac:dyDescent="0.2"/>
    <row r="22859" ht="12.75" customHeight="1" x14ac:dyDescent="0.2"/>
    <row r="22860" ht="12.75" customHeight="1" x14ac:dyDescent="0.2"/>
    <row r="22861" ht="12.75" customHeight="1" x14ac:dyDescent="0.2"/>
    <row r="22862" ht="12.75" customHeight="1" x14ac:dyDescent="0.2"/>
    <row r="22863" ht="12.75" customHeight="1" x14ac:dyDescent="0.2"/>
    <row r="22864" ht="12.75" customHeight="1" x14ac:dyDescent="0.2"/>
    <row r="22865" ht="12.75" customHeight="1" x14ac:dyDescent="0.2"/>
    <row r="22866" ht="12.75" customHeight="1" x14ac:dyDescent="0.2"/>
    <row r="22867" ht="12.75" customHeight="1" x14ac:dyDescent="0.2"/>
    <row r="22868" ht="12.75" customHeight="1" x14ac:dyDescent="0.2"/>
    <row r="22869" ht="12.75" customHeight="1" x14ac:dyDescent="0.2"/>
    <row r="22870" ht="12.75" customHeight="1" x14ac:dyDescent="0.2"/>
    <row r="22871" ht="12.75" customHeight="1" x14ac:dyDescent="0.2"/>
    <row r="22872" ht="12.75" customHeight="1" x14ac:dyDescent="0.2"/>
    <row r="22873" ht="12.75" customHeight="1" x14ac:dyDescent="0.2"/>
    <row r="22874" ht="12.75" customHeight="1" x14ac:dyDescent="0.2"/>
    <row r="22875" ht="12.75" customHeight="1" x14ac:dyDescent="0.2"/>
    <row r="22876" ht="12.75" customHeight="1" x14ac:dyDescent="0.2"/>
    <row r="22877" ht="12.75" customHeight="1" x14ac:dyDescent="0.2"/>
    <row r="22878" ht="12.75" customHeight="1" x14ac:dyDescent="0.2"/>
    <row r="22879" ht="12.75" customHeight="1" x14ac:dyDescent="0.2"/>
    <row r="22880" ht="12.75" customHeight="1" x14ac:dyDescent="0.2"/>
    <row r="22881" ht="12.75" customHeight="1" x14ac:dyDescent="0.2"/>
    <row r="22882" ht="12.75" customHeight="1" x14ac:dyDescent="0.2"/>
    <row r="22883" ht="12.75" customHeight="1" x14ac:dyDescent="0.2"/>
    <row r="22884" ht="12.75" customHeight="1" x14ac:dyDescent="0.2"/>
    <row r="22885" ht="12.75" customHeight="1" x14ac:dyDescent="0.2"/>
    <row r="22886" ht="12.75" customHeight="1" x14ac:dyDescent="0.2"/>
    <row r="22887" ht="12.75" customHeight="1" x14ac:dyDescent="0.2"/>
    <row r="22888" ht="12.75" customHeight="1" x14ac:dyDescent="0.2"/>
    <row r="22889" ht="12.75" customHeight="1" x14ac:dyDescent="0.2"/>
    <row r="22890" ht="12.75" customHeight="1" x14ac:dyDescent="0.2"/>
    <row r="22891" ht="12.75" customHeight="1" x14ac:dyDescent="0.2"/>
    <row r="22892" ht="12.75" customHeight="1" x14ac:dyDescent="0.2"/>
    <row r="22893" ht="12.75" customHeight="1" x14ac:dyDescent="0.2"/>
    <row r="22894" ht="12.75" customHeight="1" x14ac:dyDescent="0.2"/>
    <row r="22895" ht="12.75" customHeight="1" x14ac:dyDescent="0.2"/>
    <row r="22896" ht="12.75" customHeight="1" x14ac:dyDescent="0.2"/>
    <row r="22897" ht="12.75" customHeight="1" x14ac:dyDescent="0.2"/>
    <row r="22898" ht="12.75" customHeight="1" x14ac:dyDescent="0.2"/>
    <row r="22899" ht="12.75" customHeight="1" x14ac:dyDescent="0.2"/>
    <row r="22900" ht="12.75" customHeight="1" x14ac:dyDescent="0.2"/>
    <row r="22901" ht="12.75" customHeight="1" x14ac:dyDescent="0.2"/>
    <row r="22902" ht="12.75" customHeight="1" x14ac:dyDescent="0.2"/>
    <row r="22903" ht="12.75" customHeight="1" x14ac:dyDescent="0.2"/>
    <row r="22904" ht="12.75" customHeight="1" x14ac:dyDescent="0.2"/>
    <row r="22905" ht="12.75" customHeight="1" x14ac:dyDescent="0.2"/>
    <row r="22906" ht="12.75" customHeight="1" x14ac:dyDescent="0.2"/>
    <row r="22907" ht="12.75" customHeight="1" x14ac:dyDescent="0.2"/>
    <row r="22908" ht="12.75" customHeight="1" x14ac:dyDescent="0.2"/>
    <row r="22909" ht="12.75" customHeight="1" x14ac:dyDescent="0.2"/>
    <row r="22910" ht="12.75" customHeight="1" x14ac:dyDescent="0.2"/>
    <row r="22911" ht="12.75" customHeight="1" x14ac:dyDescent="0.2"/>
    <row r="22912" ht="12.75" customHeight="1" x14ac:dyDescent="0.2"/>
    <row r="22913" ht="12.75" customHeight="1" x14ac:dyDescent="0.2"/>
    <row r="22914" ht="12.75" customHeight="1" x14ac:dyDescent="0.2"/>
    <row r="22915" ht="12.75" customHeight="1" x14ac:dyDescent="0.2"/>
    <row r="22916" ht="12.75" customHeight="1" x14ac:dyDescent="0.2"/>
    <row r="22917" ht="12.75" customHeight="1" x14ac:dyDescent="0.2"/>
    <row r="22918" ht="12.75" customHeight="1" x14ac:dyDescent="0.2"/>
    <row r="22919" ht="12.75" customHeight="1" x14ac:dyDescent="0.2"/>
    <row r="22920" ht="12.75" customHeight="1" x14ac:dyDescent="0.2"/>
    <row r="22921" ht="12.75" customHeight="1" x14ac:dyDescent="0.2"/>
    <row r="22922" ht="12.75" customHeight="1" x14ac:dyDescent="0.2"/>
    <row r="22923" ht="12.75" customHeight="1" x14ac:dyDescent="0.2"/>
    <row r="22924" ht="12.75" customHeight="1" x14ac:dyDescent="0.2"/>
    <row r="22925" ht="12.75" customHeight="1" x14ac:dyDescent="0.2"/>
    <row r="22926" ht="12.75" customHeight="1" x14ac:dyDescent="0.2"/>
    <row r="22927" ht="12.75" customHeight="1" x14ac:dyDescent="0.2"/>
    <row r="22928" ht="12.75" customHeight="1" x14ac:dyDescent="0.2"/>
    <row r="22929" ht="12.75" customHeight="1" x14ac:dyDescent="0.2"/>
    <row r="22930" ht="12.75" customHeight="1" x14ac:dyDescent="0.2"/>
    <row r="22931" ht="12.75" customHeight="1" x14ac:dyDescent="0.2"/>
    <row r="22932" ht="12.75" customHeight="1" x14ac:dyDescent="0.2"/>
    <row r="22933" ht="12.75" customHeight="1" x14ac:dyDescent="0.2"/>
    <row r="22934" ht="12.75" customHeight="1" x14ac:dyDescent="0.2"/>
    <row r="22935" ht="12.75" customHeight="1" x14ac:dyDescent="0.2"/>
    <row r="22936" ht="12.75" customHeight="1" x14ac:dyDescent="0.2"/>
    <row r="22937" ht="12.75" customHeight="1" x14ac:dyDescent="0.2"/>
    <row r="22938" ht="12.75" customHeight="1" x14ac:dyDescent="0.2"/>
    <row r="22939" ht="12.75" customHeight="1" x14ac:dyDescent="0.2"/>
    <row r="22940" ht="12.75" customHeight="1" x14ac:dyDescent="0.2"/>
    <row r="22941" ht="12.75" customHeight="1" x14ac:dyDescent="0.2"/>
    <row r="22942" ht="12.75" customHeight="1" x14ac:dyDescent="0.2"/>
    <row r="22943" ht="12.75" customHeight="1" x14ac:dyDescent="0.2"/>
    <row r="22944" ht="12.75" customHeight="1" x14ac:dyDescent="0.2"/>
    <row r="22945" ht="12.75" customHeight="1" x14ac:dyDescent="0.2"/>
    <row r="22946" ht="12.75" customHeight="1" x14ac:dyDescent="0.2"/>
    <row r="22947" ht="12.75" customHeight="1" x14ac:dyDescent="0.2"/>
    <row r="22948" ht="12.75" customHeight="1" x14ac:dyDescent="0.2"/>
    <row r="22949" ht="12.75" customHeight="1" x14ac:dyDescent="0.2"/>
    <row r="22950" ht="12.75" customHeight="1" x14ac:dyDescent="0.2"/>
    <row r="22951" ht="12.75" customHeight="1" x14ac:dyDescent="0.2"/>
    <row r="22952" ht="12.75" customHeight="1" x14ac:dyDescent="0.2"/>
    <row r="22953" ht="12.75" customHeight="1" x14ac:dyDescent="0.2"/>
    <row r="22954" ht="12.75" customHeight="1" x14ac:dyDescent="0.2"/>
    <row r="22955" ht="12.75" customHeight="1" x14ac:dyDescent="0.2"/>
    <row r="22956" ht="12.75" customHeight="1" x14ac:dyDescent="0.2"/>
    <row r="22957" ht="12.75" customHeight="1" x14ac:dyDescent="0.2"/>
    <row r="22958" ht="12.75" customHeight="1" x14ac:dyDescent="0.2"/>
    <row r="22959" ht="12.75" customHeight="1" x14ac:dyDescent="0.2"/>
    <row r="22960" ht="12.75" customHeight="1" x14ac:dyDescent="0.2"/>
    <row r="22961" ht="12.75" customHeight="1" x14ac:dyDescent="0.2"/>
    <row r="22962" ht="12.75" customHeight="1" x14ac:dyDescent="0.2"/>
    <row r="22963" ht="12.75" customHeight="1" x14ac:dyDescent="0.2"/>
    <row r="22964" ht="12.75" customHeight="1" x14ac:dyDescent="0.2"/>
    <row r="22965" ht="12.75" customHeight="1" x14ac:dyDescent="0.2"/>
    <row r="22966" ht="12.75" customHeight="1" x14ac:dyDescent="0.2"/>
    <row r="22967" ht="12.75" customHeight="1" x14ac:dyDescent="0.2"/>
    <row r="22968" ht="12.75" customHeight="1" x14ac:dyDescent="0.2"/>
    <row r="22969" ht="12.75" customHeight="1" x14ac:dyDescent="0.2"/>
    <row r="22970" ht="12.75" customHeight="1" x14ac:dyDescent="0.2"/>
    <row r="22971" ht="12.75" customHeight="1" x14ac:dyDescent="0.2"/>
    <row r="22972" ht="12.75" customHeight="1" x14ac:dyDescent="0.2"/>
    <row r="22973" ht="12.75" customHeight="1" x14ac:dyDescent="0.2"/>
    <row r="22974" ht="12.75" customHeight="1" x14ac:dyDescent="0.2"/>
    <row r="22975" ht="12.75" customHeight="1" x14ac:dyDescent="0.2"/>
    <row r="22976" ht="12.75" customHeight="1" x14ac:dyDescent="0.2"/>
    <row r="22977" ht="12.75" customHeight="1" x14ac:dyDescent="0.2"/>
    <row r="22978" ht="12.75" customHeight="1" x14ac:dyDescent="0.2"/>
    <row r="22979" ht="12.75" customHeight="1" x14ac:dyDescent="0.2"/>
    <row r="22980" ht="12.75" customHeight="1" x14ac:dyDescent="0.2"/>
    <row r="22981" ht="12.75" customHeight="1" x14ac:dyDescent="0.2"/>
    <row r="22982" ht="12.75" customHeight="1" x14ac:dyDescent="0.2"/>
    <row r="22983" ht="12.75" customHeight="1" x14ac:dyDescent="0.2"/>
    <row r="22984" ht="12.75" customHeight="1" x14ac:dyDescent="0.2"/>
    <row r="22985" ht="12.75" customHeight="1" x14ac:dyDescent="0.2"/>
    <row r="22986" ht="12.75" customHeight="1" x14ac:dyDescent="0.2"/>
    <row r="22987" ht="12.75" customHeight="1" x14ac:dyDescent="0.2"/>
    <row r="22988" ht="12.75" customHeight="1" x14ac:dyDescent="0.2"/>
    <row r="22989" ht="12.75" customHeight="1" x14ac:dyDescent="0.2"/>
    <row r="22990" ht="12.75" customHeight="1" x14ac:dyDescent="0.2"/>
    <row r="22991" ht="12.75" customHeight="1" x14ac:dyDescent="0.2"/>
    <row r="22992" ht="12.75" customHeight="1" x14ac:dyDescent="0.2"/>
    <row r="22993" ht="12.75" customHeight="1" x14ac:dyDescent="0.2"/>
    <row r="22994" ht="12.75" customHeight="1" x14ac:dyDescent="0.2"/>
    <row r="22995" ht="12.75" customHeight="1" x14ac:dyDescent="0.2"/>
    <row r="22996" ht="12.75" customHeight="1" x14ac:dyDescent="0.2"/>
    <row r="22997" ht="12.75" customHeight="1" x14ac:dyDescent="0.2"/>
    <row r="22998" ht="12.75" customHeight="1" x14ac:dyDescent="0.2"/>
    <row r="22999" ht="12.75" customHeight="1" x14ac:dyDescent="0.2"/>
    <row r="23000" ht="12.75" customHeight="1" x14ac:dyDescent="0.2"/>
    <row r="23001" ht="12.75" customHeight="1" x14ac:dyDescent="0.2"/>
    <row r="23002" ht="12.75" customHeight="1" x14ac:dyDescent="0.2"/>
    <row r="23003" ht="12.75" customHeight="1" x14ac:dyDescent="0.2"/>
    <row r="23004" ht="12.75" customHeight="1" x14ac:dyDescent="0.2"/>
    <row r="23005" ht="12.75" customHeight="1" x14ac:dyDescent="0.2"/>
    <row r="23006" ht="12.75" customHeight="1" x14ac:dyDescent="0.2"/>
    <row r="23007" ht="12.75" customHeight="1" x14ac:dyDescent="0.2"/>
    <row r="23008" ht="12.75" customHeight="1" x14ac:dyDescent="0.2"/>
    <row r="23009" ht="12.75" customHeight="1" x14ac:dyDescent="0.2"/>
    <row r="23010" ht="12.75" customHeight="1" x14ac:dyDescent="0.2"/>
    <row r="23011" ht="12.75" customHeight="1" x14ac:dyDescent="0.2"/>
    <row r="23012" ht="12.75" customHeight="1" x14ac:dyDescent="0.2"/>
    <row r="23013" ht="12.75" customHeight="1" x14ac:dyDescent="0.2"/>
    <row r="23014" ht="12.75" customHeight="1" x14ac:dyDescent="0.2"/>
    <row r="23015" ht="12.75" customHeight="1" x14ac:dyDescent="0.2"/>
    <row r="23016" ht="12.75" customHeight="1" x14ac:dyDescent="0.2"/>
    <row r="23017" ht="12.75" customHeight="1" x14ac:dyDescent="0.2"/>
    <row r="23018" ht="12.75" customHeight="1" x14ac:dyDescent="0.2"/>
    <row r="23019" ht="12.75" customHeight="1" x14ac:dyDescent="0.2"/>
    <row r="23020" ht="12.75" customHeight="1" x14ac:dyDescent="0.2"/>
    <row r="23021" ht="12.75" customHeight="1" x14ac:dyDescent="0.2"/>
    <row r="23022" ht="12.75" customHeight="1" x14ac:dyDescent="0.2"/>
    <row r="23023" ht="12.75" customHeight="1" x14ac:dyDescent="0.2"/>
    <row r="23024" ht="12.75" customHeight="1" x14ac:dyDescent="0.2"/>
    <row r="23025" ht="12.75" customHeight="1" x14ac:dyDescent="0.2"/>
    <row r="23026" ht="12.75" customHeight="1" x14ac:dyDescent="0.2"/>
    <row r="23027" ht="12.75" customHeight="1" x14ac:dyDescent="0.2"/>
    <row r="23028" ht="12.75" customHeight="1" x14ac:dyDescent="0.2"/>
    <row r="23029" ht="12.75" customHeight="1" x14ac:dyDescent="0.2"/>
    <row r="23030" ht="12.75" customHeight="1" x14ac:dyDescent="0.2"/>
    <row r="23031" ht="12.75" customHeight="1" x14ac:dyDescent="0.2"/>
    <row r="23032" ht="12.75" customHeight="1" x14ac:dyDescent="0.2"/>
    <row r="23033" ht="12.75" customHeight="1" x14ac:dyDescent="0.2"/>
    <row r="23034" ht="12.75" customHeight="1" x14ac:dyDescent="0.2"/>
    <row r="23035" ht="12.75" customHeight="1" x14ac:dyDescent="0.2"/>
    <row r="23036" ht="12.75" customHeight="1" x14ac:dyDescent="0.2"/>
    <row r="23037" ht="12.75" customHeight="1" x14ac:dyDescent="0.2"/>
    <row r="23038" ht="12.75" customHeight="1" x14ac:dyDescent="0.2"/>
    <row r="23039" ht="12.75" customHeight="1" x14ac:dyDescent="0.2"/>
    <row r="23040" ht="12.75" customHeight="1" x14ac:dyDescent="0.2"/>
    <row r="23041" ht="12.75" customHeight="1" x14ac:dyDescent="0.2"/>
    <row r="23042" ht="12.75" customHeight="1" x14ac:dyDescent="0.2"/>
    <row r="23043" ht="12.75" customHeight="1" x14ac:dyDescent="0.2"/>
    <row r="23044" ht="12.75" customHeight="1" x14ac:dyDescent="0.2"/>
    <row r="23045" ht="12.75" customHeight="1" x14ac:dyDescent="0.2"/>
    <row r="23046" ht="12.75" customHeight="1" x14ac:dyDescent="0.2"/>
    <row r="23047" ht="12.75" customHeight="1" x14ac:dyDescent="0.2"/>
    <row r="23048" ht="12.75" customHeight="1" x14ac:dyDescent="0.2"/>
    <row r="23049" ht="12.75" customHeight="1" x14ac:dyDescent="0.2"/>
    <row r="23050" ht="12.75" customHeight="1" x14ac:dyDescent="0.2"/>
    <row r="23051" ht="12.75" customHeight="1" x14ac:dyDescent="0.2"/>
    <row r="23052" ht="12.75" customHeight="1" x14ac:dyDescent="0.2"/>
    <row r="23053" ht="12.75" customHeight="1" x14ac:dyDescent="0.2"/>
    <row r="23054" ht="12.75" customHeight="1" x14ac:dyDescent="0.2"/>
    <row r="23055" ht="12.75" customHeight="1" x14ac:dyDescent="0.2"/>
    <row r="23056" ht="12.75" customHeight="1" x14ac:dyDescent="0.2"/>
    <row r="23057" ht="12.75" customHeight="1" x14ac:dyDescent="0.2"/>
    <row r="23058" ht="12.75" customHeight="1" x14ac:dyDescent="0.2"/>
    <row r="23059" ht="12.75" customHeight="1" x14ac:dyDescent="0.2"/>
    <row r="23060" ht="12.75" customHeight="1" x14ac:dyDescent="0.2"/>
    <row r="23061" ht="12.75" customHeight="1" x14ac:dyDescent="0.2"/>
    <row r="23062" ht="12.75" customHeight="1" x14ac:dyDescent="0.2"/>
    <row r="23063" ht="12.75" customHeight="1" x14ac:dyDescent="0.2"/>
    <row r="23064" ht="12.75" customHeight="1" x14ac:dyDescent="0.2"/>
    <row r="23065" ht="12.75" customHeight="1" x14ac:dyDescent="0.2"/>
    <row r="23066" ht="12.75" customHeight="1" x14ac:dyDescent="0.2"/>
    <row r="23067" ht="12.75" customHeight="1" x14ac:dyDescent="0.2"/>
    <row r="23068" ht="12.75" customHeight="1" x14ac:dyDescent="0.2"/>
    <row r="23069" ht="12.75" customHeight="1" x14ac:dyDescent="0.2"/>
    <row r="23070" ht="12.75" customHeight="1" x14ac:dyDescent="0.2"/>
    <row r="23071" ht="12.75" customHeight="1" x14ac:dyDescent="0.2"/>
    <row r="23072" ht="12.75" customHeight="1" x14ac:dyDescent="0.2"/>
    <row r="23073" ht="12.75" customHeight="1" x14ac:dyDescent="0.2"/>
    <row r="23074" ht="12.75" customHeight="1" x14ac:dyDescent="0.2"/>
    <row r="23075" ht="12.75" customHeight="1" x14ac:dyDescent="0.2"/>
    <row r="23076" ht="12.75" customHeight="1" x14ac:dyDescent="0.2"/>
    <row r="23077" ht="12.75" customHeight="1" x14ac:dyDescent="0.2"/>
    <row r="23078" ht="12.75" customHeight="1" x14ac:dyDescent="0.2"/>
    <row r="23079" ht="12.75" customHeight="1" x14ac:dyDescent="0.2"/>
    <row r="23080" ht="12.75" customHeight="1" x14ac:dyDescent="0.2"/>
    <row r="23081" ht="12.75" customHeight="1" x14ac:dyDescent="0.2"/>
    <row r="23082" ht="12.75" customHeight="1" x14ac:dyDescent="0.2"/>
    <row r="23083" ht="12.75" customHeight="1" x14ac:dyDescent="0.2"/>
    <row r="23084" ht="12.75" customHeight="1" x14ac:dyDescent="0.2"/>
    <row r="23085" ht="12.75" customHeight="1" x14ac:dyDescent="0.2"/>
    <row r="23086" ht="12.75" customHeight="1" x14ac:dyDescent="0.2"/>
    <row r="23087" ht="12.75" customHeight="1" x14ac:dyDescent="0.2"/>
    <row r="23088" ht="12.75" customHeight="1" x14ac:dyDescent="0.2"/>
    <row r="23089" ht="12.75" customHeight="1" x14ac:dyDescent="0.2"/>
    <row r="23090" ht="12.75" customHeight="1" x14ac:dyDescent="0.2"/>
    <row r="23091" ht="12.75" customHeight="1" x14ac:dyDescent="0.2"/>
    <row r="23092" ht="12.75" customHeight="1" x14ac:dyDescent="0.2"/>
    <row r="23093" ht="12.75" customHeight="1" x14ac:dyDescent="0.2"/>
    <row r="23094" ht="12.75" customHeight="1" x14ac:dyDescent="0.2"/>
    <row r="23095" ht="12.75" customHeight="1" x14ac:dyDescent="0.2"/>
    <row r="23096" ht="12.75" customHeight="1" x14ac:dyDescent="0.2"/>
    <row r="23097" ht="12.75" customHeight="1" x14ac:dyDescent="0.2"/>
    <row r="23098" ht="12.75" customHeight="1" x14ac:dyDescent="0.2"/>
    <row r="23099" ht="12.75" customHeight="1" x14ac:dyDescent="0.2"/>
    <row r="23100" ht="12.75" customHeight="1" x14ac:dyDescent="0.2"/>
    <row r="23101" ht="12.75" customHeight="1" x14ac:dyDescent="0.2"/>
    <row r="23102" ht="12.75" customHeight="1" x14ac:dyDescent="0.2"/>
    <row r="23103" ht="12.75" customHeight="1" x14ac:dyDescent="0.2"/>
    <row r="23104" ht="12.75" customHeight="1" x14ac:dyDescent="0.2"/>
    <row r="23105" ht="12.75" customHeight="1" x14ac:dyDescent="0.2"/>
    <row r="23106" ht="12.75" customHeight="1" x14ac:dyDescent="0.2"/>
    <row r="23107" ht="12.75" customHeight="1" x14ac:dyDescent="0.2"/>
    <row r="23108" ht="12.75" customHeight="1" x14ac:dyDescent="0.2"/>
    <row r="23109" ht="12.75" customHeight="1" x14ac:dyDescent="0.2"/>
    <row r="23110" ht="12.75" customHeight="1" x14ac:dyDescent="0.2"/>
    <row r="23111" ht="12.75" customHeight="1" x14ac:dyDescent="0.2"/>
    <row r="23112" ht="12.75" customHeight="1" x14ac:dyDescent="0.2"/>
    <row r="23113" ht="12.75" customHeight="1" x14ac:dyDescent="0.2"/>
    <row r="23114" ht="12.75" customHeight="1" x14ac:dyDescent="0.2"/>
    <row r="23115" ht="12.75" customHeight="1" x14ac:dyDescent="0.2"/>
    <row r="23116" ht="12.75" customHeight="1" x14ac:dyDescent="0.2"/>
    <row r="23117" ht="12.75" customHeight="1" x14ac:dyDescent="0.2"/>
    <row r="23118" ht="12.75" customHeight="1" x14ac:dyDescent="0.2"/>
    <row r="23119" ht="12.75" customHeight="1" x14ac:dyDescent="0.2"/>
    <row r="23120" ht="12.75" customHeight="1" x14ac:dyDescent="0.2"/>
    <row r="23121" ht="12.75" customHeight="1" x14ac:dyDescent="0.2"/>
    <row r="23122" ht="12.75" customHeight="1" x14ac:dyDescent="0.2"/>
    <row r="23123" ht="12.75" customHeight="1" x14ac:dyDescent="0.2"/>
    <row r="23124" ht="12.75" customHeight="1" x14ac:dyDescent="0.2"/>
    <row r="23125" ht="12.75" customHeight="1" x14ac:dyDescent="0.2"/>
    <row r="23126" ht="12.75" customHeight="1" x14ac:dyDescent="0.2"/>
    <row r="23127" ht="12.75" customHeight="1" x14ac:dyDescent="0.2"/>
    <row r="23128" ht="12.75" customHeight="1" x14ac:dyDescent="0.2"/>
    <row r="23129" ht="12.75" customHeight="1" x14ac:dyDescent="0.2"/>
    <row r="23130" ht="12.75" customHeight="1" x14ac:dyDescent="0.2"/>
    <row r="23131" ht="12.75" customHeight="1" x14ac:dyDescent="0.2"/>
    <row r="23132" ht="12.75" customHeight="1" x14ac:dyDescent="0.2"/>
    <row r="23133" ht="12.75" customHeight="1" x14ac:dyDescent="0.2"/>
    <row r="23134" ht="12.75" customHeight="1" x14ac:dyDescent="0.2"/>
    <row r="23135" ht="12.75" customHeight="1" x14ac:dyDescent="0.2"/>
    <row r="23136" ht="12.75" customHeight="1" x14ac:dyDescent="0.2"/>
    <row r="23137" ht="12.75" customHeight="1" x14ac:dyDescent="0.2"/>
    <row r="23138" ht="12.75" customHeight="1" x14ac:dyDescent="0.2"/>
    <row r="23139" ht="12.75" customHeight="1" x14ac:dyDescent="0.2"/>
    <row r="23140" ht="12.75" customHeight="1" x14ac:dyDescent="0.2"/>
    <row r="23141" ht="12.75" customHeight="1" x14ac:dyDescent="0.2"/>
    <row r="23142" ht="12.75" customHeight="1" x14ac:dyDescent="0.2"/>
    <row r="23143" ht="12.75" customHeight="1" x14ac:dyDescent="0.2"/>
    <row r="23144" ht="12.75" customHeight="1" x14ac:dyDescent="0.2"/>
    <row r="23145" ht="12.75" customHeight="1" x14ac:dyDescent="0.2"/>
    <row r="23146" ht="12.75" customHeight="1" x14ac:dyDescent="0.2"/>
    <row r="23147" ht="12.75" customHeight="1" x14ac:dyDescent="0.2"/>
    <row r="23148" ht="12.75" customHeight="1" x14ac:dyDescent="0.2"/>
    <row r="23149" ht="12.75" customHeight="1" x14ac:dyDescent="0.2"/>
    <row r="23150" ht="12.75" customHeight="1" x14ac:dyDescent="0.2"/>
    <row r="23151" ht="12.75" customHeight="1" x14ac:dyDescent="0.2"/>
    <row r="23152" ht="12.75" customHeight="1" x14ac:dyDescent="0.2"/>
    <row r="23153" ht="12.75" customHeight="1" x14ac:dyDescent="0.2"/>
    <row r="23154" ht="12.75" customHeight="1" x14ac:dyDescent="0.2"/>
    <row r="23155" ht="12.75" customHeight="1" x14ac:dyDescent="0.2"/>
    <row r="23156" ht="12.75" customHeight="1" x14ac:dyDescent="0.2"/>
    <row r="23157" ht="12.75" customHeight="1" x14ac:dyDescent="0.2"/>
    <row r="23158" ht="12.75" customHeight="1" x14ac:dyDescent="0.2"/>
    <row r="23159" ht="12.75" customHeight="1" x14ac:dyDescent="0.2"/>
    <row r="23160" ht="12.75" customHeight="1" x14ac:dyDescent="0.2"/>
    <row r="23161" ht="12.75" customHeight="1" x14ac:dyDescent="0.2"/>
    <row r="23162" ht="12.75" customHeight="1" x14ac:dyDescent="0.2"/>
    <row r="23163" ht="12.75" customHeight="1" x14ac:dyDescent="0.2"/>
    <row r="23164" ht="12.75" customHeight="1" x14ac:dyDescent="0.2"/>
    <row r="23165" ht="12.75" customHeight="1" x14ac:dyDescent="0.2"/>
    <row r="23166" ht="12.75" customHeight="1" x14ac:dyDescent="0.2"/>
    <row r="23167" ht="12.75" customHeight="1" x14ac:dyDescent="0.2"/>
    <row r="23168" ht="12.75" customHeight="1" x14ac:dyDescent="0.2"/>
    <row r="23169" ht="12.75" customHeight="1" x14ac:dyDescent="0.2"/>
    <row r="23170" ht="12.75" customHeight="1" x14ac:dyDescent="0.2"/>
    <row r="23171" ht="12.75" customHeight="1" x14ac:dyDescent="0.2"/>
    <row r="23172" ht="12.75" customHeight="1" x14ac:dyDescent="0.2"/>
    <row r="23173" ht="12.75" customHeight="1" x14ac:dyDescent="0.2"/>
    <row r="23174" ht="12.75" customHeight="1" x14ac:dyDescent="0.2"/>
    <row r="23175" ht="12.75" customHeight="1" x14ac:dyDescent="0.2"/>
    <row r="23176" ht="12.75" customHeight="1" x14ac:dyDescent="0.2"/>
    <row r="23177" ht="12.75" customHeight="1" x14ac:dyDescent="0.2"/>
    <row r="23178" ht="12.75" customHeight="1" x14ac:dyDescent="0.2"/>
    <row r="23179" ht="12.75" customHeight="1" x14ac:dyDescent="0.2"/>
    <row r="23180" ht="12.75" customHeight="1" x14ac:dyDescent="0.2"/>
    <row r="23181" ht="12.75" customHeight="1" x14ac:dyDescent="0.2"/>
    <row r="23182" ht="12.75" customHeight="1" x14ac:dyDescent="0.2"/>
    <row r="23183" ht="12.75" customHeight="1" x14ac:dyDescent="0.2"/>
    <row r="23184" ht="12.75" customHeight="1" x14ac:dyDescent="0.2"/>
    <row r="23185" ht="12.75" customHeight="1" x14ac:dyDescent="0.2"/>
    <row r="23186" ht="12.75" customHeight="1" x14ac:dyDescent="0.2"/>
    <row r="23187" ht="12.75" customHeight="1" x14ac:dyDescent="0.2"/>
    <row r="23188" ht="12.75" customHeight="1" x14ac:dyDescent="0.2"/>
    <row r="23189" ht="12.75" customHeight="1" x14ac:dyDescent="0.2"/>
    <row r="23190" ht="12.75" customHeight="1" x14ac:dyDescent="0.2"/>
    <row r="23191" ht="12.75" customHeight="1" x14ac:dyDescent="0.2"/>
    <row r="23192" ht="12.75" customHeight="1" x14ac:dyDescent="0.2"/>
    <row r="23193" ht="12.75" customHeight="1" x14ac:dyDescent="0.2"/>
    <row r="23194" ht="12.75" customHeight="1" x14ac:dyDescent="0.2"/>
    <row r="23195" ht="12.75" customHeight="1" x14ac:dyDescent="0.2"/>
    <row r="23196" ht="12.75" customHeight="1" x14ac:dyDescent="0.2"/>
    <row r="23197" ht="12.75" customHeight="1" x14ac:dyDescent="0.2"/>
    <row r="23198" ht="12.75" customHeight="1" x14ac:dyDescent="0.2"/>
    <row r="23199" ht="12.75" customHeight="1" x14ac:dyDescent="0.2"/>
    <row r="23200" ht="12.75" customHeight="1" x14ac:dyDescent="0.2"/>
    <row r="23201" ht="12.75" customHeight="1" x14ac:dyDescent="0.2"/>
    <row r="23202" ht="12.75" customHeight="1" x14ac:dyDescent="0.2"/>
    <row r="23203" ht="12.75" customHeight="1" x14ac:dyDescent="0.2"/>
    <row r="23204" ht="12.75" customHeight="1" x14ac:dyDescent="0.2"/>
    <row r="23205" ht="12.75" customHeight="1" x14ac:dyDescent="0.2"/>
    <row r="23206" ht="12.75" customHeight="1" x14ac:dyDescent="0.2"/>
    <row r="23207" ht="12.75" customHeight="1" x14ac:dyDescent="0.2"/>
    <row r="23208" ht="12.75" customHeight="1" x14ac:dyDescent="0.2"/>
    <row r="23209" ht="12.75" customHeight="1" x14ac:dyDescent="0.2"/>
    <row r="23210" ht="12.75" customHeight="1" x14ac:dyDescent="0.2"/>
    <row r="23211" ht="12.75" customHeight="1" x14ac:dyDescent="0.2"/>
    <row r="23212" ht="12.75" customHeight="1" x14ac:dyDescent="0.2"/>
    <row r="23213" ht="12.75" customHeight="1" x14ac:dyDescent="0.2"/>
    <row r="23214" ht="12.75" customHeight="1" x14ac:dyDescent="0.2"/>
    <row r="23215" ht="12.75" customHeight="1" x14ac:dyDescent="0.2"/>
    <row r="23216" ht="12.75" customHeight="1" x14ac:dyDescent="0.2"/>
    <row r="23217" ht="12.75" customHeight="1" x14ac:dyDescent="0.2"/>
    <row r="23218" ht="12.75" customHeight="1" x14ac:dyDescent="0.2"/>
    <row r="23219" ht="12.75" customHeight="1" x14ac:dyDescent="0.2"/>
    <row r="23220" ht="12.75" customHeight="1" x14ac:dyDescent="0.2"/>
    <row r="23221" ht="12.75" customHeight="1" x14ac:dyDescent="0.2"/>
    <row r="23222" ht="12.75" customHeight="1" x14ac:dyDescent="0.2"/>
    <row r="23223" ht="12.75" customHeight="1" x14ac:dyDescent="0.2"/>
    <row r="23224" ht="12.75" customHeight="1" x14ac:dyDescent="0.2"/>
    <row r="23225" ht="12.75" customHeight="1" x14ac:dyDescent="0.2"/>
    <row r="23226" ht="12.75" customHeight="1" x14ac:dyDescent="0.2"/>
    <row r="23227" ht="12.75" customHeight="1" x14ac:dyDescent="0.2"/>
    <row r="23228" ht="12.75" customHeight="1" x14ac:dyDescent="0.2"/>
    <row r="23229" ht="12.75" customHeight="1" x14ac:dyDescent="0.2"/>
    <row r="23230" ht="12.75" customHeight="1" x14ac:dyDescent="0.2"/>
    <row r="23231" ht="12.75" customHeight="1" x14ac:dyDescent="0.2"/>
    <row r="23232" ht="12.75" customHeight="1" x14ac:dyDescent="0.2"/>
    <row r="23233" ht="12.75" customHeight="1" x14ac:dyDescent="0.2"/>
    <row r="23234" ht="12.75" customHeight="1" x14ac:dyDescent="0.2"/>
    <row r="23235" ht="12.75" customHeight="1" x14ac:dyDescent="0.2"/>
    <row r="23236" ht="12.75" customHeight="1" x14ac:dyDescent="0.2"/>
    <row r="23237" ht="12.75" customHeight="1" x14ac:dyDescent="0.2"/>
    <row r="23238" ht="12.75" customHeight="1" x14ac:dyDescent="0.2"/>
    <row r="23239" ht="12.75" customHeight="1" x14ac:dyDescent="0.2"/>
    <row r="23240" ht="12.75" customHeight="1" x14ac:dyDescent="0.2"/>
    <row r="23241" ht="12.75" customHeight="1" x14ac:dyDescent="0.2"/>
    <row r="23242" ht="12.75" customHeight="1" x14ac:dyDescent="0.2"/>
    <row r="23243" ht="12.75" customHeight="1" x14ac:dyDescent="0.2"/>
    <row r="23244" ht="12.75" customHeight="1" x14ac:dyDescent="0.2"/>
    <row r="23245" ht="12.75" customHeight="1" x14ac:dyDescent="0.2"/>
    <row r="23246" ht="12.75" customHeight="1" x14ac:dyDescent="0.2"/>
    <row r="23247" ht="12.75" customHeight="1" x14ac:dyDescent="0.2"/>
    <row r="23248" ht="12.75" customHeight="1" x14ac:dyDescent="0.2"/>
    <row r="23249" ht="12.75" customHeight="1" x14ac:dyDescent="0.2"/>
    <row r="23250" ht="12.75" customHeight="1" x14ac:dyDescent="0.2"/>
    <row r="23251" ht="12.75" customHeight="1" x14ac:dyDescent="0.2"/>
    <row r="23252" ht="12.75" customHeight="1" x14ac:dyDescent="0.2"/>
    <row r="23253" ht="12.75" customHeight="1" x14ac:dyDescent="0.2"/>
    <row r="23254" ht="12.75" customHeight="1" x14ac:dyDescent="0.2"/>
    <row r="23255" ht="12.75" customHeight="1" x14ac:dyDescent="0.2"/>
    <row r="23256" ht="12.75" customHeight="1" x14ac:dyDescent="0.2"/>
    <row r="23257" ht="12.75" customHeight="1" x14ac:dyDescent="0.2"/>
    <row r="23258" ht="12.75" customHeight="1" x14ac:dyDescent="0.2"/>
    <row r="23259" ht="12.75" customHeight="1" x14ac:dyDescent="0.2"/>
    <row r="23260" ht="12.75" customHeight="1" x14ac:dyDescent="0.2"/>
    <row r="23261" ht="12.75" customHeight="1" x14ac:dyDescent="0.2"/>
    <row r="23262" ht="12.75" customHeight="1" x14ac:dyDescent="0.2"/>
    <row r="23263" ht="12.75" customHeight="1" x14ac:dyDescent="0.2"/>
    <row r="23264" ht="12.75" customHeight="1" x14ac:dyDescent="0.2"/>
    <row r="23265" ht="12.75" customHeight="1" x14ac:dyDescent="0.2"/>
    <row r="23266" ht="12.75" customHeight="1" x14ac:dyDescent="0.2"/>
    <row r="23267" ht="12.75" customHeight="1" x14ac:dyDescent="0.2"/>
    <row r="23268" ht="12.75" customHeight="1" x14ac:dyDescent="0.2"/>
    <row r="23269" ht="12.75" customHeight="1" x14ac:dyDescent="0.2"/>
    <row r="23270" ht="12.75" customHeight="1" x14ac:dyDescent="0.2"/>
    <row r="23271" ht="12.75" customHeight="1" x14ac:dyDescent="0.2"/>
    <row r="23272" ht="12.75" customHeight="1" x14ac:dyDescent="0.2"/>
    <row r="23273" ht="12.75" customHeight="1" x14ac:dyDescent="0.2"/>
    <row r="23274" ht="12.75" customHeight="1" x14ac:dyDescent="0.2"/>
    <row r="23275" ht="12.75" customHeight="1" x14ac:dyDescent="0.2"/>
    <row r="23276" ht="12.75" customHeight="1" x14ac:dyDescent="0.2"/>
    <row r="23277" ht="12.75" customHeight="1" x14ac:dyDescent="0.2"/>
    <row r="23278" ht="12.75" customHeight="1" x14ac:dyDescent="0.2"/>
    <row r="23279" ht="12.75" customHeight="1" x14ac:dyDescent="0.2"/>
    <row r="23280" ht="12.75" customHeight="1" x14ac:dyDescent="0.2"/>
    <row r="23281" ht="12.75" customHeight="1" x14ac:dyDescent="0.2"/>
    <row r="23282" ht="12.75" customHeight="1" x14ac:dyDescent="0.2"/>
    <row r="23283" ht="12.75" customHeight="1" x14ac:dyDescent="0.2"/>
    <row r="23284" ht="12.75" customHeight="1" x14ac:dyDescent="0.2"/>
    <row r="23285" ht="12.75" customHeight="1" x14ac:dyDescent="0.2"/>
    <row r="23286" ht="12.75" customHeight="1" x14ac:dyDescent="0.2"/>
    <row r="23287" ht="12.75" customHeight="1" x14ac:dyDescent="0.2"/>
    <row r="23288" ht="12.75" customHeight="1" x14ac:dyDescent="0.2"/>
    <row r="23289" ht="12.75" customHeight="1" x14ac:dyDescent="0.2"/>
    <row r="23290" ht="12.75" customHeight="1" x14ac:dyDescent="0.2"/>
    <row r="23291" ht="12.75" customHeight="1" x14ac:dyDescent="0.2"/>
    <row r="23292" ht="12.75" customHeight="1" x14ac:dyDescent="0.2"/>
    <row r="23293" ht="12.75" customHeight="1" x14ac:dyDescent="0.2"/>
    <row r="23294" ht="12.75" customHeight="1" x14ac:dyDescent="0.2"/>
    <row r="23295" ht="12.75" customHeight="1" x14ac:dyDescent="0.2"/>
    <row r="23296" ht="12.75" customHeight="1" x14ac:dyDescent="0.2"/>
    <row r="23297" ht="12.75" customHeight="1" x14ac:dyDescent="0.2"/>
    <row r="23298" ht="12.75" customHeight="1" x14ac:dyDescent="0.2"/>
    <row r="23299" ht="12.75" customHeight="1" x14ac:dyDescent="0.2"/>
    <row r="23300" ht="12.75" customHeight="1" x14ac:dyDescent="0.2"/>
    <row r="23301" ht="12.75" customHeight="1" x14ac:dyDescent="0.2"/>
    <row r="23302" ht="12.75" customHeight="1" x14ac:dyDescent="0.2"/>
    <row r="23303" ht="12.75" customHeight="1" x14ac:dyDescent="0.2"/>
    <row r="23304" ht="12.75" customHeight="1" x14ac:dyDescent="0.2"/>
    <row r="23305" ht="12.75" customHeight="1" x14ac:dyDescent="0.2"/>
    <row r="23306" ht="12.75" customHeight="1" x14ac:dyDescent="0.2"/>
    <row r="23307" ht="12.75" customHeight="1" x14ac:dyDescent="0.2"/>
    <row r="23308" ht="12.75" customHeight="1" x14ac:dyDescent="0.2"/>
    <row r="23309" ht="12.75" customHeight="1" x14ac:dyDescent="0.2"/>
    <row r="23310" ht="12.75" customHeight="1" x14ac:dyDescent="0.2"/>
    <row r="23311" ht="12.75" customHeight="1" x14ac:dyDescent="0.2"/>
    <row r="23312" ht="12.75" customHeight="1" x14ac:dyDescent="0.2"/>
    <row r="23313" ht="12.75" customHeight="1" x14ac:dyDescent="0.2"/>
    <row r="23314" ht="12.75" customHeight="1" x14ac:dyDescent="0.2"/>
    <row r="23315" ht="12.75" customHeight="1" x14ac:dyDescent="0.2"/>
    <row r="23316" ht="12.75" customHeight="1" x14ac:dyDescent="0.2"/>
    <row r="23317" ht="12.75" customHeight="1" x14ac:dyDescent="0.2"/>
    <row r="23318" ht="12.75" customHeight="1" x14ac:dyDescent="0.2"/>
    <row r="23319" ht="12.75" customHeight="1" x14ac:dyDescent="0.2"/>
    <row r="23320" ht="12.75" customHeight="1" x14ac:dyDescent="0.2"/>
    <row r="23321" ht="12.75" customHeight="1" x14ac:dyDescent="0.2"/>
    <row r="23322" ht="12.75" customHeight="1" x14ac:dyDescent="0.2"/>
    <row r="23323" ht="12.75" customHeight="1" x14ac:dyDescent="0.2"/>
    <row r="23324" ht="12.75" customHeight="1" x14ac:dyDescent="0.2"/>
    <row r="23325" ht="12.75" customHeight="1" x14ac:dyDescent="0.2"/>
    <row r="23326" ht="12.75" customHeight="1" x14ac:dyDescent="0.2"/>
    <row r="23327" ht="12.75" customHeight="1" x14ac:dyDescent="0.2"/>
    <row r="23328" ht="12.75" customHeight="1" x14ac:dyDescent="0.2"/>
    <row r="23329" ht="12.75" customHeight="1" x14ac:dyDescent="0.2"/>
    <row r="23330" ht="12.75" customHeight="1" x14ac:dyDescent="0.2"/>
    <row r="23331" ht="12.75" customHeight="1" x14ac:dyDescent="0.2"/>
    <row r="23332" ht="12.75" customHeight="1" x14ac:dyDescent="0.2"/>
    <row r="23333" ht="12.75" customHeight="1" x14ac:dyDescent="0.2"/>
    <row r="23334" ht="12.75" customHeight="1" x14ac:dyDescent="0.2"/>
    <row r="23335" ht="12.75" customHeight="1" x14ac:dyDescent="0.2"/>
    <row r="23336" ht="12.75" customHeight="1" x14ac:dyDescent="0.2"/>
    <row r="23337" ht="12.75" customHeight="1" x14ac:dyDescent="0.2"/>
    <row r="23338" ht="12.75" customHeight="1" x14ac:dyDescent="0.2"/>
    <row r="23339" ht="12.75" customHeight="1" x14ac:dyDescent="0.2"/>
    <row r="23340" ht="12.75" customHeight="1" x14ac:dyDescent="0.2"/>
    <row r="23341" ht="12.75" customHeight="1" x14ac:dyDescent="0.2"/>
    <row r="23342" ht="12.75" customHeight="1" x14ac:dyDescent="0.2"/>
    <row r="23343" ht="12.75" customHeight="1" x14ac:dyDescent="0.2"/>
    <row r="23344" ht="12.75" customHeight="1" x14ac:dyDescent="0.2"/>
    <row r="23345" ht="12.75" customHeight="1" x14ac:dyDescent="0.2"/>
    <row r="23346" ht="12.75" customHeight="1" x14ac:dyDescent="0.2"/>
    <row r="23347" ht="12.75" customHeight="1" x14ac:dyDescent="0.2"/>
    <row r="23348" ht="12.75" customHeight="1" x14ac:dyDescent="0.2"/>
    <row r="23349" ht="12.75" customHeight="1" x14ac:dyDescent="0.2"/>
    <row r="23350" ht="12.75" customHeight="1" x14ac:dyDescent="0.2"/>
    <row r="23351" ht="12.75" customHeight="1" x14ac:dyDescent="0.2"/>
    <row r="23352" ht="12.75" customHeight="1" x14ac:dyDescent="0.2"/>
    <row r="23353" ht="12.75" customHeight="1" x14ac:dyDescent="0.2"/>
    <row r="23354" ht="12.75" customHeight="1" x14ac:dyDescent="0.2"/>
    <row r="23355" ht="12.75" customHeight="1" x14ac:dyDescent="0.2"/>
    <row r="23356" ht="12.75" customHeight="1" x14ac:dyDescent="0.2"/>
    <row r="23357" ht="12.75" customHeight="1" x14ac:dyDescent="0.2"/>
    <row r="23358" ht="12.75" customHeight="1" x14ac:dyDescent="0.2"/>
    <row r="23359" ht="12.75" customHeight="1" x14ac:dyDescent="0.2"/>
    <row r="23360" ht="12.75" customHeight="1" x14ac:dyDescent="0.2"/>
    <row r="23361" ht="12.75" customHeight="1" x14ac:dyDescent="0.2"/>
    <row r="23362" ht="12.75" customHeight="1" x14ac:dyDescent="0.2"/>
    <row r="23363" ht="12.75" customHeight="1" x14ac:dyDescent="0.2"/>
    <row r="23364" ht="12.75" customHeight="1" x14ac:dyDescent="0.2"/>
    <row r="23365" ht="12.75" customHeight="1" x14ac:dyDescent="0.2"/>
    <row r="23366" ht="12.75" customHeight="1" x14ac:dyDescent="0.2"/>
    <row r="23367" ht="12.75" customHeight="1" x14ac:dyDescent="0.2"/>
    <row r="23368" ht="12.75" customHeight="1" x14ac:dyDescent="0.2"/>
    <row r="23369" ht="12.75" customHeight="1" x14ac:dyDescent="0.2"/>
    <row r="23370" ht="12.75" customHeight="1" x14ac:dyDescent="0.2"/>
    <row r="23371" ht="12.75" customHeight="1" x14ac:dyDescent="0.2"/>
    <row r="23372" ht="12.75" customHeight="1" x14ac:dyDescent="0.2"/>
    <row r="23373" ht="12.75" customHeight="1" x14ac:dyDescent="0.2"/>
    <row r="23374" ht="12.75" customHeight="1" x14ac:dyDescent="0.2"/>
    <row r="23375" ht="12.75" customHeight="1" x14ac:dyDescent="0.2"/>
    <row r="23376" ht="12.75" customHeight="1" x14ac:dyDescent="0.2"/>
    <row r="23377" ht="12.75" customHeight="1" x14ac:dyDescent="0.2"/>
    <row r="23378" ht="12.75" customHeight="1" x14ac:dyDescent="0.2"/>
    <row r="23379" ht="12.75" customHeight="1" x14ac:dyDescent="0.2"/>
    <row r="23380" ht="12.75" customHeight="1" x14ac:dyDescent="0.2"/>
    <row r="23381" ht="12.75" customHeight="1" x14ac:dyDescent="0.2"/>
    <row r="23382" ht="12.75" customHeight="1" x14ac:dyDescent="0.2"/>
    <row r="23383" ht="12.75" customHeight="1" x14ac:dyDescent="0.2"/>
    <row r="23384" ht="12.75" customHeight="1" x14ac:dyDescent="0.2"/>
    <row r="23385" ht="12.75" customHeight="1" x14ac:dyDescent="0.2"/>
    <row r="23386" ht="12.75" customHeight="1" x14ac:dyDescent="0.2"/>
    <row r="23387" ht="12.75" customHeight="1" x14ac:dyDescent="0.2"/>
    <row r="23388" ht="12.75" customHeight="1" x14ac:dyDescent="0.2"/>
    <row r="23389" ht="12.75" customHeight="1" x14ac:dyDescent="0.2"/>
    <row r="23390" ht="12.75" customHeight="1" x14ac:dyDescent="0.2"/>
    <row r="23391" ht="12.75" customHeight="1" x14ac:dyDescent="0.2"/>
    <row r="23392" ht="12.75" customHeight="1" x14ac:dyDescent="0.2"/>
    <row r="23393" ht="12.75" customHeight="1" x14ac:dyDescent="0.2"/>
    <row r="23394" ht="12.75" customHeight="1" x14ac:dyDescent="0.2"/>
    <row r="23395" ht="12.75" customHeight="1" x14ac:dyDescent="0.2"/>
    <row r="23396" ht="12.75" customHeight="1" x14ac:dyDescent="0.2"/>
    <row r="23397" ht="12.75" customHeight="1" x14ac:dyDescent="0.2"/>
    <row r="23398" ht="12.75" customHeight="1" x14ac:dyDescent="0.2"/>
    <row r="23399" ht="12.75" customHeight="1" x14ac:dyDescent="0.2"/>
    <row r="23400" ht="12.75" customHeight="1" x14ac:dyDescent="0.2"/>
    <row r="23401" ht="12.75" customHeight="1" x14ac:dyDescent="0.2"/>
    <row r="23402" ht="12.75" customHeight="1" x14ac:dyDescent="0.2"/>
    <row r="23403" ht="12.75" customHeight="1" x14ac:dyDescent="0.2"/>
    <row r="23404" ht="12.75" customHeight="1" x14ac:dyDescent="0.2"/>
    <row r="23405" ht="12.75" customHeight="1" x14ac:dyDescent="0.2"/>
    <row r="23406" ht="12.75" customHeight="1" x14ac:dyDescent="0.2"/>
    <row r="23407" ht="12.75" customHeight="1" x14ac:dyDescent="0.2"/>
    <row r="23408" ht="12.75" customHeight="1" x14ac:dyDescent="0.2"/>
    <row r="23409" ht="12.75" customHeight="1" x14ac:dyDescent="0.2"/>
    <row r="23410" ht="12.75" customHeight="1" x14ac:dyDescent="0.2"/>
    <row r="23411" ht="12.75" customHeight="1" x14ac:dyDescent="0.2"/>
    <row r="23412" ht="12.75" customHeight="1" x14ac:dyDescent="0.2"/>
    <row r="23413" ht="12.75" customHeight="1" x14ac:dyDescent="0.2"/>
    <row r="23414" ht="12.75" customHeight="1" x14ac:dyDescent="0.2"/>
    <row r="23415" ht="12.75" customHeight="1" x14ac:dyDescent="0.2"/>
    <row r="23416" ht="12.75" customHeight="1" x14ac:dyDescent="0.2"/>
    <row r="23417" ht="12.75" customHeight="1" x14ac:dyDescent="0.2"/>
    <row r="23418" ht="12.75" customHeight="1" x14ac:dyDescent="0.2"/>
    <row r="23419" ht="12.75" customHeight="1" x14ac:dyDescent="0.2"/>
    <row r="23420" ht="12.75" customHeight="1" x14ac:dyDescent="0.2"/>
    <row r="23421" ht="12.75" customHeight="1" x14ac:dyDescent="0.2"/>
    <row r="23422" ht="12.75" customHeight="1" x14ac:dyDescent="0.2"/>
    <row r="23423" ht="12.75" customHeight="1" x14ac:dyDescent="0.2"/>
    <row r="23424" ht="12.75" customHeight="1" x14ac:dyDescent="0.2"/>
    <row r="23425" ht="12.75" customHeight="1" x14ac:dyDescent="0.2"/>
    <row r="23426" ht="12.75" customHeight="1" x14ac:dyDescent="0.2"/>
    <row r="23427" ht="12.75" customHeight="1" x14ac:dyDescent="0.2"/>
    <row r="23428" ht="12.75" customHeight="1" x14ac:dyDescent="0.2"/>
    <row r="23429" ht="12.75" customHeight="1" x14ac:dyDescent="0.2"/>
    <row r="23430" ht="12.75" customHeight="1" x14ac:dyDescent="0.2"/>
    <row r="23431" ht="12.75" customHeight="1" x14ac:dyDescent="0.2"/>
    <row r="23432" ht="12.75" customHeight="1" x14ac:dyDescent="0.2"/>
    <row r="23433" ht="12.75" customHeight="1" x14ac:dyDescent="0.2"/>
    <row r="23434" ht="12.75" customHeight="1" x14ac:dyDescent="0.2"/>
    <row r="23435" ht="12.75" customHeight="1" x14ac:dyDescent="0.2"/>
    <row r="23436" ht="12.75" customHeight="1" x14ac:dyDescent="0.2"/>
    <row r="23437" ht="12.75" customHeight="1" x14ac:dyDescent="0.2"/>
    <row r="23438" ht="12.75" customHeight="1" x14ac:dyDescent="0.2"/>
    <row r="23439" ht="12.75" customHeight="1" x14ac:dyDescent="0.2"/>
    <row r="23440" ht="12.75" customHeight="1" x14ac:dyDescent="0.2"/>
    <row r="23441" ht="12.75" customHeight="1" x14ac:dyDescent="0.2"/>
    <row r="23442" ht="12.75" customHeight="1" x14ac:dyDescent="0.2"/>
    <row r="23443" ht="12.75" customHeight="1" x14ac:dyDescent="0.2"/>
    <row r="23444" ht="12.75" customHeight="1" x14ac:dyDescent="0.2"/>
    <row r="23445" ht="12.75" customHeight="1" x14ac:dyDescent="0.2"/>
    <row r="23446" ht="12.75" customHeight="1" x14ac:dyDescent="0.2"/>
    <row r="23447" ht="12.75" customHeight="1" x14ac:dyDescent="0.2"/>
    <row r="23448" ht="12.75" customHeight="1" x14ac:dyDescent="0.2"/>
    <row r="23449" ht="12.75" customHeight="1" x14ac:dyDescent="0.2"/>
    <row r="23450" ht="12.75" customHeight="1" x14ac:dyDescent="0.2"/>
    <row r="23451" ht="12.75" customHeight="1" x14ac:dyDescent="0.2"/>
    <row r="23452" ht="12.75" customHeight="1" x14ac:dyDescent="0.2"/>
    <row r="23453" ht="12.75" customHeight="1" x14ac:dyDescent="0.2"/>
    <row r="23454" ht="12.75" customHeight="1" x14ac:dyDescent="0.2"/>
    <row r="23455" ht="12.75" customHeight="1" x14ac:dyDescent="0.2"/>
    <row r="23456" ht="12.75" customHeight="1" x14ac:dyDescent="0.2"/>
    <row r="23457" ht="12.75" customHeight="1" x14ac:dyDescent="0.2"/>
    <row r="23458" ht="12.75" customHeight="1" x14ac:dyDescent="0.2"/>
    <row r="23459" ht="12.75" customHeight="1" x14ac:dyDescent="0.2"/>
    <row r="23460" ht="12.75" customHeight="1" x14ac:dyDescent="0.2"/>
    <row r="23461" ht="12.75" customHeight="1" x14ac:dyDescent="0.2"/>
    <row r="23462" ht="12.75" customHeight="1" x14ac:dyDescent="0.2"/>
    <row r="23463" ht="12.75" customHeight="1" x14ac:dyDescent="0.2"/>
    <row r="23464" ht="12.75" customHeight="1" x14ac:dyDescent="0.2"/>
    <row r="23465" ht="12.75" customHeight="1" x14ac:dyDescent="0.2"/>
    <row r="23466" ht="12.75" customHeight="1" x14ac:dyDescent="0.2"/>
    <row r="23467" ht="12.75" customHeight="1" x14ac:dyDescent="0.2"/>
    <row r="23468" ht="12.75" customHeight="1" x14ac:dyDescent="0.2"/>
    <row r="23469" ht="12.75" customHeight="1" x14ac:dyDescent="0.2"/>
    <row r="23470" ht="12.75" customHeight="1" x14ac:dyDescent="0.2"/>
    <row r="23471" ht="12.75" customHeight="1" x14ac:dyDescent="0.2"/>
    <row r="23472" ht="12.75" customHeight="1" x14ac:dyDescent="0.2"/>
    <row r="23473" ht="12.75" customHeight="1" x14ac:dyDescent="0.2"/>
    <row r="23474" ht="12.75" customHeight="1" x14ac:dyDescent="0.2"/>
    <row r="23475" ht="12.75" customHeight="1" x14ac:dyDescent="0.2"/>
    <row r="23476" ht="12.75" customHeight="1" x14ac:dyDescent="0.2"/>
    <row r="23477" ht="12.75" customHeight="1" x14ac:dyDescent="0.2"/>
    <row r="23478" ht="12.75" customHeight="1" x14ac:dyDescent="0.2"/>
    <row r="23479" ht="12.75" customHeight="1" x14ac:dyDescent="0.2"/>
    <row r="23480" ht="12.75" customHeight="1" x14ac:dyDescent="0.2"/>
    <row r="23481" ht="12.75" customHeight="1" x14ac:dyDescent="0.2"/>
    <row r="23482" ht="12.75" customHeight="1" x14ac:dyDescent="0.2"/>
    <row r="23483" ht="12.75" customHeight="1" x14ac:dyDescent="0.2"/>
    <row r="23484" ht="12.75" customHeight="1" x14ac:dyDescent="0.2"/>
    <row r="23485" ht="12.75" customHeight="1" x14ac:dyDescent="0.2"/>
    <row r="23486" ht="12.75" customHeight="1" x14ac:dyDescent="0.2"/>
    <row r="23487" ht="12.75" customHeight="1" x14ac:dyDescent="0.2"/>
    <row r="23488" ht="12.75" customHeight="1" x14ac:dyDescent="0.2"/>
    <row r="23489" ht="12.75" customHeight="1" x14ac:dyDescent="0.2"/>
    <row r="23490" ht="12.75" customHeight="1" x14ac:dyDescent="0.2"/>
    <row r="23491" ht="12.75" customHeight="1" x14ac:dyDescent="0.2"/>
    <row r="23492" ht="12.75" customHeight="1" x14ac:dyDescent="0.2"/>
    <row r="23493" ht="12.75" customHeight="1" x14ac:dyDescent="0.2"/>
    <row r="23494" ht="12.75" customHeight="1" x14ac:dyDescent="0.2"/>
    <row r="23495" ht="12.75" customHeight="1" x14ac:dyDescent="0.2"/>
    <row r="23496" ht="12.75" customHeight="1" x14ac:dyDescent="0.2"/>
    <row r="23497" ht="12.75" customHeight="1" x14ac:dyDescent="0.2"/>
    <row r="23498" ht="12.75" customHeight="1" x14ac:dyDescent="0.2"/>
    <row r="23499" ht="12.75" customHeight="1" x14ac:dyDescent="0.2"/>
    <row r="23500" ht="12.75" customHeight="1" x14ac:dyDescent="0.2"/>
    <row r="23501" ht="12.75" customHeight="1" x14ac:dyDescent="0.2"/>
    <row r="23502" ht="12.75" customHeight="1" x14ac:dyDescent="0.2"/>
    <row r="23503" ht="12.75" customHeight="1" x14ac:dyDescent="0.2"/>
    <row r="23504" ht="12.75" customHeight="1" x14ac:dyDescent="0.2"/>
    <row r="23505" ht="12.75" customHeight="1" x14ac:dyDescent="0.2"/>
    <row r="23506" ht="12.75" customHeight="1" x14ac:dyDescent="0.2"/>
    <row r="23507" ht="12.75" customHeight="1" x14ac:dyDescent="0.2"/>
    <row r="23508" ht="12.75" customHeight="1" x14ac:dyDescent="0.2"/>
    <row r="23509" ht="12.75" customHeight="1" x14ac:dyDescent="0.2"/>
    <row r="23510" ht="12.75" customHeight="1" x14ac:dyDescent="0.2"/>
    <row r="23511" ht="12.75" customHeight="1" x14ac:dyDescent="0.2"/>
    <row r="23512" ht="12.75" customHeight="1" x14ac:dyDescent="0.2"/>
    <row r="23513" ht="12.75" customHeight="1" x14ac:dyDescent="0.2"/>
    <row r="23514" ht="12.75" customHeight="1" x14ac:dyDescent="0.2"/>
    <row r="23515" ht="12.75" customHeight="1" x14ac:dyDescent="0.2"/>
    <row r="23516" ht="12.75" customHeight="1" x14ac:dyDescent="0.2"/>
    <row r="23517" ht="12.75" customHeight="1" x14ac:dyDescent="0.2"/>
    <row r="23518" ht="12.75" customHeight="1" x14ac:dyDescent="0.2"/>
    <row r="23519" ht="12.75" customHeight="1" x14ac:dyDescent="0.2"/>
    <row r="23520" ht="12.75" customHeight="1" x14ac:dyDescent="0.2"/>
    <row r="23521" ht="12.75" customHeight="1" x14ac:dyDescent="0.2"/>
    <row r="23522" ht="12.75" customHeight="1" x14ac:dyDescent="0.2"/>
    <row r="23523" ht="12.75" customHeight="1" x14ac:dyDescent="0.2"/>
    <row r="23524" ht="12.75" customHeight="1" x14ac:dyDescent="0.2"/>
    <row r="23525" ht="12.75" customHeight="1" x14ac:dyDescent="0.2"/>
    <row r="23526" ht="12.75" customHeight="1" x14ac:dyDescent="0.2"/>
    <row r="23527" ht="12.75" customHeight="1" x14ac:dyDescent="0.2"/>
    <row r="23528" ht="12.75" customHeight="1" x14ac:dyDescent="0.2"/>
    <row r="23529" ht="12.75" customHeight="1" x14ac:dyDescent="0.2"/>
    <row r="23530" ht="12.75" customHeight="1" x14ac:dyDescent="0.2"/>
    <row r="23531" ht="12.75" customHeight="1" x14ac:dyDescent="0.2"/>
    <row r="23532" ht="12.75" customHeight="1" x14ac:dyDescent="0.2"/>
    <row r="23533" ht="12.75" customHeight="1" x14ac:dyDescent="0.2"/>
    <row r="23534" ht="12.75" customHeight="1" x14ac:dyDescent="0.2"/>
    <row r="23535" ht="12.75" customHeight="1" x14ac:dyDescent="0.2"/>
    <row r="23536" ht="12.75" customHeight="1" x14ac:dyDescent="0.2"/>
    <row r="23537" ht="12.75" customHeight="1" x14ac:dyDescent="0.2"/>
    <row r="23538" ht="12.75" customHeight="1" x14ac:dyDescent="0.2"/>
  </sheetData>
  <mergeCells count="401">
    <mergeCell ref="Q983:Q984"/>
    <mergeCell ref="R983:R984"/>
    <mergeCell ref="B982:J982"/>
    <mergeCell ref="A983:A984"/>
    <mergeCell ref="B983:J983"/>
    <mergeCell ref="K983:K984"/>
    <mergeCell ref="L983:L984"/>
    <mergeCell ref="M983:M984"/>
    <mergeCell ref="N983:N984"/>
    <mergeCell ref="O983:O984"/>
    <mergeCell ref="P983:P984"/>
    <mergeCell ref="Q961:Q962"/>
    <mergeCell ref="R961:R962"/>
    <mergeCell ref="B960:J960"/>
    <mergeCell ref="A961:A962"/>
    <mergeCell ref="B961:J961"/>
    <mergeCell ref="K961:K962"/>
    <mergeCell ref="L961:L962"/>
    <mergeCell ref="M961:M962"/>
    <mergeCell ref="N961:N962"/>
    <mergeCell ref="O961:O962"/>
    <mergeCell ref="P961:P962"/>
    <mergeCell ref="Q939:Q940"/>
    <mergeCell ref="R939:R940"/>
    <mergeCell ref="B938:J938"/>
    <mergeCell ref="A939:A940"/>
    <mergeCell ref="B939:J939"/>
    <mergeCell ref="K939:K940"/>
    <mergeCell ref="L939:L940"/>
    <mergeCell ref="M939:M940"/>
    <mergeCell ref="N939:N940"/>
    <mergeCell ref="O939:O940"/>
    <mergeCell ref="P939:P940"/>
    <mergeCell ref="Q917:Q918"/>
    <mergeCell ref="R917:R918"/>
    <mergeCell ref="B916:J916"/>
    <mergeCell ref="A917:A918"/>
    <mergeCell ref="B917:J917"/>
    <mergeCell ref="K917:K918"/>
    <mergeCell ref="L917:L918"/>
    <mergeCell ref="M917:M918"/>
    <mergeCell ref="N917:N918"/>
    <mergeCell ref="O917:O918"/>
    <mergeCell ref="P917:P918"/>
    <mergeCell ref="N807:N808"/>
    <mergeCell ref="O807:O808"/>
    <mergeCell ref="P807:P808"/>
    <mergeCell ref="Q807:Q808"/>
    <mergeCell ref="R807:R808"/>
    <mergeCell ref="B806:J806"/>
    <mergeCell ref="A807:A808"/>
    <mergeCell ref="B807:J807"/>
    <mergeCell ref="K807:K808"/>
    <mergeCell ref="L807:L808"/>
    <mergeCell ref="M807:M808"/>
    <mergeCell ref="N785:N786"/>
    <mergeCell ref="O785:O786"/>
    <mergeCell ref="P785:P786"/>
    <mergeCell ref="Q785:Q786"/>
    <mergeCell ref="R785:R786"/>
    <mergeCell ref="B784:J784"/>
    <mergeCell ref="A785:A786"/>
    <mergeCell ref="B785:J785"/>
    <mergeCell ref="K785:K786"/>
    <mergeCell ref="L785:L786"/>
    <mergeCell ref="M785:M786"/>
    <mergeCell ref="N763:N764"/>
    <mergeCell ref="O763:O764"/>
    <mergeCell ref="P763:P764"/>
    <mergeCell ref="Q763:Q764"/>
    <mergeCell ref="R763:R764"/>
    <mergeCell ref="B762:J762"/>
    <mergeCell ref="A763:A764"/>
    <mergeCell ref="B763:J763"/>
    <mergeCell ref="K763:K764"/>
    <mergeCell ref="L763:L764"/>
    <mergeCell ref="M763:M764"/>
    <mergeCell ref="N741:N742"/>
    <mergeCell ref="O741:O742"/>
    <mergeCell ref="P741:P742"/>
    <mergeCell ref="Q741:Q742"/>
    <mergeCell ref="R741:R742"/>
    <mergeCell ref="B740:J740"/>
    <mergeCell ref="A741:A742"/>
    <mergeCell ref="B741:J741"/>
    <mergeCell ref="K741:K742"/>
    <mergeCell ref="L741:L742"/>
    <mergeCell ref="M741:M742"/>
    <mergeCell ref="N719:N720"/>
    <mergeCell ref="O719:O720"/>
    <mergeCell ref="P719:P720"/>
    <mergeCell ref="Q719:Q720"/>
    <mergeCell ref="R719:R720"/>
    <mergeCell ref="B718:J718"/>
    <mergeCell ref="A719:A720"/>
    <mergeCell ref="B719:J719"/>
    <mergeCell ref="K719:K720"/>
    <mergeCell ref="L719:L720"/>
    <mergeCell ref="M719:M720"/>
    <mergeCell ref="N697:N698"/>
    <mergeCell ref="O697:O698"/>
    <mergeCell ref="P697:P698"/>
    <mergeCell ref="Q697:Q698"/>
    <mergeCell ref="R697:R698"/>
    <mergeCell ref="B696:J696"/>
    <mergeCell ref="A697:A698"/>
    <mergeCell ref="B697:J697"/>
    <mergeCell ref="K697:K698"/>
    <mergeCell ref="L697:L698"/>
    <mergeCell ref="M697:M698"/>
    <mergeCell ref="N674:N675"/>
    <mergeCell ref="O674:O675"/>
    <mergeCell ref="P674:P675"/>
    <mergeCell ref="Q674:Q675"/>
    <mergeCell ref="R674:R675"/>
    <mergeCell ref="B673:J673"/>
    <mergeCell ref="A674:A675"/>
    <mergeCell ref="B674:J674"/>
    <mergeCell ref="K674:K675"/>
    <mergeCell ref="L674:L675"/>
    <mergeCell ref="M674:M675"/>
    <mergeCell ref="N873:N874"/>
    <mergeCell ref="O873:O874"/>
    <mergeCell ref="P873:P874"/>
    <mergeCell ref="Q873:Q874"/>
    <mergeCell ref="R873:R874"/>
    <mergeCell ref="B872:J872"/>
    <mergeCell ref="A873:A874"/>
    <mergeCell ref="B873:J873"/>
    <mergeCell ref="K873:K874"/>
    <mergeCell ref="L873:L874"/>
    <mergeCell ref="M873:M874"/>
    <mergeCell ref="N329:N330"/>
    <mergeCell ref="O329:O330"/>
    <mergeCell ref="P329:P330"/>
    <mergeCell ref="Q329:Q330"/>
    <mergeCell ref="R329:R330"/>
    <mergeCell ref="B328:J328"/>
    <mergeCell ref="A329:A330"/>
    <mergeCell ref="B329:J329"/>
    <mergeCell ref="K329:K330"/>
    <mergeCell ref="L329:L330"/>
    <mergeCell ref="M329:M330"/>
    <mergeCell ref="P306:P307"/>
    <mergeCell ref="Q306:Q307"/>
    <mergeCell ref="R306:R307"/>
    <mergeCell ref="B249:J249"/>
    <mergeCell ref="B265:J265"/>
    <mergeCell ref="B285:J285"/>
    <mergeCell ref="B305:J305"/>
    <mergeCell ref="A306:A307"/>
    <mergeCell ref="B306:J306"/>
    <mergeCell ref="K306:K307"/>
    <mergeCell ref="B166:J166"/>
    <mergeCell ref="B182:J182"/>
    <mergeCell ref="B197:J197"/>
    <mergeCell ref="B214:J214"/>
    <mergeCell ref="B232:J232"/>
    <mergeCell ref="L306:L307"/>
    <mergeCell ref="M306:M307"/>
    <mergeCell ref="N306:N307"/>
    <mergeCell ref="O306:O307"/>
    <mergeCell ref="B18:J18"/>
    <mergeCell ref="B35:J35"/>
    <mergeCell ref="B53:J53"/>
    <mergeCell ref="B70:J70"/>
    <mergeCell ref="B86:J86"/>
    <mergeCell ref="B101:J101"/>
    <mergeCell ref="B116:J116"/>
    <mergeCell ref="B133:J133"/>
    <mergeCell ref="B150:J150"/>
    <mergeCell ref="N851:N852"/>
    <mergeCell ref="O851:O852"/>
    <mergeCell ref="P851:P852"/>
    <mergeCell ref="Q851:Q852"/>
    <mergeCell ref="R851:R852"/>
    <mergeCell ref="B850:J850"/>
    <mergeCell ref="A851:A852"/>
    <mergeCell ref="B851:J851"/>
    <mergeCell ref="K851:K852"/>
    <mergeCell ref="L851:L852"/>
    <mergeCell ref="M851:M852"/>
    <mergeCell ref="N829:N830"/>
    <mergeCell ref="O829:O830"/>
    <mergeCell ref="P829:P830"/>
    <mergeCell ref="Q829:Q830"/>
    <mergeCell ref="R829:R830"/>
    <mergeCell ref="B828:J828"/>
    <mergeCell ref="A829:A830"/>
    <mergeCell ref="B829:J829"/>
    <mergeCell ref="K829:K830"/>
    <mergeCell ref="L829:L830"/>
    <mergeCell ref="M829:M830"/>
    <mergeCell ref="B627:J627"/>
    <mergeCell ref="B624:J624"/>
    <mergeCell ref="N651:N652"/>
    <mergeCell ref="O651:O652"/>
    <mergeCell ref="P651:P652"/>
    <mergeCell ref="Q651:Q652"/>
    <mergeCell ref="R651:R652"/>
    <mergeCell ref="B650:J650"/>
    <mergeCell ref="A651:A652"/>
    <mergeCell ref="B651:J651"/>
    <mergeCell ref="K651:K652"/>
    <mergeCell ref="L651:L652"/>
    <mergeCell ref="M651:M652"/>
    <mergeCell ref="B647:J647"/>
    <mergeCell ref="M628:M629"/>
    <mergeCell ref="N628:N629"/>
    <mergeCell ref="O628:O629"/>
    <mergeCell ref="P628:P629"/>
    <mergeCell ref="Q628:Q629"/>
    <mergeCell ref="R628:R629"/>
    <mergeCell ref="A628:A629"/>
    <mergeCell ref="B628:J628"/>
    <mergeCell ref="K628:K629"/>
    <mergeCell ref="L628:L629"/>
    <mergeCell ref="B578:J578"/>
    <mergeCell ref="M605:M606"/>
    <mergeCell ref="N605:N606"/>
    <mergeCell ref="O605:O606"/>
    <mergeCell ref="P605:P606"/>
    <mergeCell ref="Q605:Q606"/>
    <mergeCell ref="R605:R606"/>
    <mergeCell ref="A605:A606"/>
    <mergeCell ref="B605:J605"/>
    <mergeCell ref="K605:K606"/>
    <mergeCell ref="L605:L606"/>
    <mergeCell ref="B604:J604"/>
    <mergeCell ref="B601:J601"/>
    <mergeCell ref="N582:N583"/>
    <mergeCell ref="O582:O583"/>
    <mergeCell ref="P582:P583"/>
    <mergeCell ref="Q582:Q583"/>
    <mergeCell ref="R582:R583"/>
    <mergeCell ref="B581:J581"/>
    <mergeCell ref="A582:A583"/>
    <mergeCell ref="B582:J582"/>
    <mergeCell ref="K582:K583"/>
    <mergeCell ref="L582:L583"/>
    <mergeCell ref="M582:M583"/>
    <mergeCell ref="B532:J532"/>
    <mergeCell ref="N559:N560"/>
    <mergeCell ref="O559:O560"/>
    <mergeCell ref="P559:P560"/>
    <mergeCell ref="Q559:Q560"/>
    <mergeCell ref="R559:R560"/>
    <mergeCell ref="B558:J558"/>
    <mergeCell ref="A559:A560"/>
    <mergeCell ref="B559:J559"/>
    <mergeCell ref="K559:K560"/>
    <mergeCell ref="L559:L560"/>
    <mergeCell ref="M559:M560"/>
    <mergeCell ref="B555:J555"/>
    <mergeCell ref="N536:N537"/>
    <mergeCell ref="O536:O537"/>
    <mergeCell ref="P536:P537"/>
    <mergeCell ref="Q536:Q537"/>
    <mergeCell ref="R536:R537"/>
    <mergeCell ref="B535:J535"/>
    <mergeCell ref="A536:A537"/>
    <mergeCell ref="B536:J536"/>
    <mergeCell ref="K536:K537"/>
    <mergeCell ref="L536:L537"/>
    <mergeCell ref="M536:M537"/>
    <mergeCell ref="N513:N514"/>
    <mergeCell ref="O513:O514"/>
    <mergeCell ref="P513:P514"/>
    <mergeCell ref="Q513:Q514"/>
    <mergeCell ref="R513:R514"/>
    <mergeCell ref="B512:J512"/>
    <mergeCell ref="A513:A514"/>
    <mergeCell ref="B513:J513"/>
    <mergeCell ref="K513:K514"/>
    <mergeCell ref="L513:L514"/>
    <mergeCell ref="M513:M514"/>
    <mergeCell ref="N490:N491"/>
    <mergeCell ref="O490:O491"/>
    <mergeCell ref="P490:P491"/>
    <mergeCell ref="Q490:Q491"/>
    <mergeCell ref="R490:R491"/>
    <mergeCell ref="B489:J489"/>
    <mergeCell ref="A490:A491"/>
    <mergeCell ref="B490:J490"/>
    <mergeCell ref="K490:K491"/>
    <mergeCell ref="L490:L491"/>
    <mergeCell ref="M490:M491"/>
    <mergeCell ref="N467:N468"/>
    <mergeCell ref="O467:O468"/>
    <mergeCell ref="P467:P468"/>
    <mergeCell ref="Q467:Q468"/>
    <mergeCell ref="R467:R468"/>
    <mergeCell ref="B466:J466"/>
    <mergeCell ref="A467:A468"/>
    <mergeCell ref="B467:J467"/>
    <mergeCell ref="K467:K468"/>
    <mergeCell ref="L467:L468"/>
    <mergeCell ref="M467:M468"/>
    <mergeCell ref="N444:N445"/>
    <mergeCell ref="O444:O445"/>
    <mergeCell ref="P444:P445"/>
    <mergeCell ref="Q444:Q445"/>
    <mergeCell ref="R444:R445"/>
    <mergeCell ref="B443:J443"/>
    <mergeCell ref="A444:A445"/>
    <mergeCell ref="B444:J444"/>
    <mergeCell ref="K444:K445"/>
    <mergeCell ref="L444:L445"/>
    <mergeCell ref="M444:M445"/>
    <mergeCell ref="N421:N422"/>
    <mergeCell ref="O421:O422"/>
    <mergeCell ref="P421:P422"/>
    <mergeCell ref="Q421:Q422"/>
    <mergeCell ref="R421:R422"/>
    <mergeCell ref="B420:J420"/>
    <mergeCell ref="A421:A422"/>
    <mergeCell ref="B421:J421"/>
    <mergeCell ref="K421:K422"/>
    <mergeCell ref="L421:L422"/>
    <mergeCell ref="M421:M422"/>
    <mergeCell ref="N398:N399"/>
    <mergeCell ref="O398:O399"/>
    <mergeCell ref="P398:P399"/>
    <mergeCell ref="Q398:Q399"/>
    <mergeCell ref="R398:R399"/>
    <mergeCell ref="B397:J397"/>
    <mergeCell ref="A398:A399"/>
    <mergeCell ref="B398:J398"/>
    <mergeCell ref="K398:K399"/>
    <mergeCell ref="L398:L399"/>
    <mergeCell ref="M398:M399"/>
    <mergeCell ref="N375:N376"/>
    <mergeCell ref="O375:O376"/>
    <mergeCell ref="P375:P376"/>
    <mergeCell ref="Q375:Q376"/>
    <mergeCell ref="R375:R376"/>
    <mergeCell ref="B374:J374"/>
    <mergeCell ref="A375:A376"/>
    <mergeCell ref="B375:J375"/>
    <mergeCell ref="K375:K376"/>
    <mergeCell ref="L375:L376"/>
    <mergeCell ref="M375:M376"/>
    <mergeCell ref="N352:N353"/>
    <mergeCell ref="O352:O353"/>
    <mergeCell ref="P352:P353"/>
    <mergeCell ref="Q352:Q353"/>
    <mergeCell ref="R352:R353"/>
    <mergeCell ref="B351:J351"/>
    <mergeCell ref="A352:A353"/>
    <mergeCell ref="B352:J352"/>
    <mergeCell ref="K352:K353"/>
    <mergeCell ref="L352:L353"/>
    <mergeCell ref="M352:M353"/>
    <mergeCell ref="Q895:Q896"/>
    <mergeCell ref="R895:R896"/>
    <mergeCell ref="B894:J894"/>
    <mergeCell ref="A895:A896"/>
    <mergeCell ref="B895:J895"/>
    <mergeCell ref="K895:K896"/>
    <mergeCell ref="L895:L896"/>
    <mergeCell ref="M895:M896"/>
    <mergeCell ref="N895:N896"/>
    <mergeCell ref="O895:O896"/>
    <mergeCell ref="P895:P896"/>
    <mergeCell ref="B325:J325"/>
    <mergeCell ref="B348:J348"/>
    <mergeCell ref="B371:J371"/>
    <mergeCell ref="B394:J394"/>
    <mergeCell ref="B417:J417"/>
    <mergeCell ref="B440:J440"/>
    <mergeCell ref="B463:J463"/>
    <mergeCell ref="B486:J486"/>
    <mergeCell ref="B509:J509"/>
    <mergeCell ref="B891:J891"/>
    <mergeCell ref="B913:J913"/>
    <mergeCell ref="B935:J935"/>
    <mergeCell ref="B957:J957"/>
    <mergeCell ref="B979:J979"/>
    <mergeCell ref="B1001:J1001"/>
    <mergeCell ref="B670:J670"/>
    <mergeCell ref="B693:J693"/>
    <mergeCell ref="B715:J715"/>
    <mergeCell ref="B737:J737"/>
    <mergeCell ref="B759:J759"/>
    <mergeCell ref="B781:J781"/>
    <mergeCell ref="B803:J803"/>
    <mergeCell ref="B825:J825"/>
    <mergeCell ref="B847:J847"/>
    <mergeCell ref="B869:J869"/>
    <mergeCell ref="Q1005:Q1006"/>
    <mergeCell ref="R1005:R1006"/>
    <mergeCell ref="B1023:J1023"/>
    <mergeCell ref="B1004:J1004"/>
    <mergeCell ref="A1005:A1006"/>
    <mergeCell ref="B1005:J1005"/>
    <mergeCell ref="K1005:K1006"/>
    <mergeCell ref="L1005:L1006"/>
    <mergeCell ref="M1005:M1006"/>
    <mergeCell ref="N1005:N1006"/>
    <mergeCell ref="O1005:O1006"/>
    <mergeCell ref="P1005:P1006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D20709"/>
  <sheetViews>
    <sheetView topLeftCell="A358" workbookViewId="0">
      <selection activeCell="O375" sqref="O375"/>
    </sheetView>
  </sheetViews>
  <sheetFormatPr baseColWidth="10" defaultColWidth="12.5703125" defaultRowHeight="15" customHeight="1" x14ac:dyDescent="0.2"/>
  <cols>
    <col min="1" max="1" width="8.5703125" customWidth="1"/>
    <col min="2" max="9" width="7.140625" customWidth="1"/>
    <col min="10" max="10" width="15.7109375" style="141" customWidth="1"/>
    <col min="11" max="17" width="12.85546875" customWidth="1"/>
    <col min="18" max="18" width="10" customWidth="1"/>
    <col min="19" max="19" width="11.5703125" customWidth="1"/>
    <col min="20" max="30" width="10" customWidth="1"/>
  </cols>
  <sheetData>
    <row r="1" spans="1:19" ht="12.75" x14ac:dyDescent="0.2">
      <c r="J1"/>
      <c r="K1" s="141"/>
    </row>
    <row r="2" spans="1:19" ht="12.75" x14ac:dyDescent="0.2">
      <c r="J2"/>
      <c r="K2" s="141"/>
    </row>
    <row r="3" spans="1:19" ht="12.75" x14ac:dyDescent="0.2">
      <c r="J3"/>
      <c r="K3" s="141"/>
    </row>
    <row r="4" spans="1:19" ht="12.75" x14ac:dyDescent="0.2">
      <c r="J4"/>
      <c r="K4" s="141"/>
    </row>
    <row r="5" spans="1:19" ht="12.75" x14ac:dyDescent="0.2">
      <c r="J5"/>
      <c r="K5" s="141"/>
    </row>
    <row r="6" spans="1:19" ht="12.75" x14ac:dyDescent="0.2">
      <c r="J6"/>
      <c r="K6" s="141"/>
    </row>
    <row r="7" spans="1:19" ht="12.75" x14ac:dyDescent="0.2">
      <c r="J7"/>
      <c r="K7" s="141"/>
    </row>
    <row r="8" spans="1:19" ht="12.75" x14ac:dyDescent="0.2">
      <c r="J8"/>
      <c r="K8" s="141"/>
    </row>
    <row r="9" spans="1:19" ht="12.75" x14ac:dyDescent="0.2">
      <c r="J9"/>
      <c r="K9" s="141"/>
    </row>
    <row r="10" spans="1:19" ht="12.75" x14ac:dyDescent="0.2">
      <c r="J10"/>
      <c r="K10" s="141"/>
    </row>
    <row r="11" spans="1:19" ht="12.75" x14ac:dyDescent="0.2">
      <c r="J11"/>
      <c r="K11" s="141"/>
    </row>
    <row r="12" spans="1:19" ht="12.75" customHeight="1" x14ac:dyDescent="0.2">
      <c r="R12" s="1"/>
      <c r="S12" s="8" t="s">
        <v>44</v>
      </c>
    </row>
    <row r="13" spans="1:19" ht="12.75" customHeight="1" x14ac:dyDescent="0.2">
      <c r="R13" s="36" t="s">
        <v>13</v>
      </c>
      <c r="S13" s="30" t="s">
        <v>46</v>
      </c>
    </row>
    <row r="14" spans="1:19" ht="12.75" customHeight="1" x14ac:dyDescent="0.3">
      <c r="R14" s="37" t="s">
        <v>17</v>
      </c>
      <c r="S14" s="31">
        <f>O20/O18</f>
        <v>0.8125</v>
      </c>
    </row>
    <row r="15" spans="1:19" ht="12.75" customHeight="1" x14ac:dyDescent="0.3">
      <c r="A15" s="3" t="s">
        <v>70</v>
      </c>
      <c r="K15" s="2"/>
      <c r="L15" s="2"/>
      <c r="N15" s="2"/>
    </row>
    <row r="16" spans="1:19" ht="25.5" customHeight="1" x14ac:dyDescent="0.2">
      <c r="B16" s="175" t="s">
        <v>1</v>
      </c>
      <c r="C16" s="176"/>
      <c r="D16" s="176"/>
      <c r="E16" s="176"/>
      <c r="F16" s="176"/>
      <c r="G16" s="176"/>
      <c r="H16" s="176"/>
      <c r="I16" s="176"/>
      <c r="K16" s="4" t="s">
        <v>2</v>
      </c>
      <c r="L16" s="4" t="s">
        <v>3</v>
      </c>
      <c r="M16" s="5" t="s">
        <v>4</v>
      </c>
      <c r="N16" s="4" t="s">
        <v>5</v>
      </c>
      <c r="O16" s="6" t="s">
        <v>6</v>
      </c>
      <c r="P16" s="6" t="s">
        <v>7</v>
      </c>
      <c r="Q16" s="7" t="s">
        <v>8</v>
      </c>
    </row>
    <row r="17" spans="1:21" ht="12.75" customHeight="1" x14ac:dyDescent="0.2">
      <c r="A17" s="9" t="s">
        <v>9</v>
      </c>
      <c r="B17" s="10">
        <v>1</v>
      </c>
      <c r="C17" s="10">
        <v>2</v>
      </c>
      <c r="D17" s="10">
        <v>3</v>
      </c>
      <c r="E17" s="10">
        <v>4</v>
      </c>
      <c r="F17" s="10">
        <v>5</v>
      </c>
      <c r="G17" s="10">
        <v>6</v>
      </c>
      <c r="H17" s="10">
        <v>7</v>
      </c>
      <c r="I17" s="10">
        <v>8</v>
      </c>
      <c r="J17" s="142" t="s">
        <v>10</v>
      </c>
      <c r="K17" s="12"/>
      <c r="L17" s="12"/>
      <c r="M17" s="13"/>
      <c r="N17" s="14"/>
      <c r="O17" s="15"/>
      <c r="P17" s="15"/>
      <c r="Q17" s="2"/>
    </row>
    <row r="18" spans="1:21" ht="12.75" customHeight="1" x14ac:dyDescent="0.2">
      <c r="A18" s="28" t="s">
        <v>46</v>
      </c>
      <c r="B18" s="19">
        <v>16</v>
      </c>
      <c r="C18" s="19"/>
      <c r="D18" s="19"/>
      <c r="E18" s="19"/>
      <c r="F18" s="19"/>
      <c r="G18" s="19"/>
      <c r="H18" s="19"/>
      <c r="I18" s="19"/>
      <c r="J18" s="143"/>
      <c r="K18" s="12"/>
      <c r="L18" s="12"/>
      <c r="M18" s="13"/>
      <c r="N18" s="14"/>
      <c r="O18" s="21">
        <f>B18</f>
        <v>16</v>
      </c>
      <c r="P18" s="15"/>
      <c r="Q18" s="2"/>
    </row>
    <row r="19" spans="1:21" ht="12.75" customHeight="1" x14ac:dyDescent="0.2">
      <c r="A19" s="28" t="s">
        <v>47</v>
      </c>
      <c r="C19" s="1">
        <v>14</v>
      </c>
      <c r="J19" s="143"/>
      <c r="K19" s="2"/>
      <c r="L19" s="2"/>
      <c r="N19" s="14">
        <f>C19/B18</f>
        <v>0.875</v>
      </c>
      <c r="O19" s="24">
        <v>14</v>
      </c>
      <c r="P19" s="25">
        <f t="shared" ref="P19:P25" si="0">O19/O18</f>
        <v>0.875</v>
      </c>
      <c r="Q19" s="2">
        <f t="shared" ref="Q19:Q25" si="1">100%-P19</f>
        <v>0.125</v>
      </c>
    </row>
    <row r="20" spans="1:21" ht="12.75" customHeight="1" x14ac:dyDescent="0.2">
      <c r="A20" s="1">
        <v>1002</v>
      </c>
      <c r="D20" s="1">
        <v>13</v>
      </c>
      <c r="J20" s="143"/>
      <c r="K20" s="2"/>
      <c r="L20" s="2"/>
      <c r="N20" s="2">
        <f>D20/C19</f>
        <v>0.9285714285714286</v>
      </c>
      <c r="O20" s="24">
        <v>13</v>
      </c>
      <c r="P20" s="25">
        <f t="shared" si="0"/>
        <v>0.9285714285714286</v>
      </c>
      <c r="Q20" s="2">
        <f t="shared" si="1"/>
        <v>7.1428571428571397E-2</v>
      </c>
    </row>
    <row r="21" spans="1:21" ht="12.75" customHeight="1" x14ac:dyDescent="0.2">
      <c r="A21" s="1">
        <v>1101</v>
      </c>
      <c r="E21" s="1">
        <v>13</v>
      </c>
      <c r="J21" s="143"/>
      <c r="N21" s="2">
        <f>E21/D20</f>
        <v>1</v>
      </c>
      <c r="O21" s="24">
        <v>13</v>
      </c>
      <c r="P21" s="25">
        <f t="shared" si="0"/>
        <v>1</v>
      </c>
      <c r="Q21" s="2">
        <f t="shared" si="1"/>
        <v>0</v>
      </c>
    </row>
    <row r="22" spans="1:21" ht="12.75" customHeight="1" x14ac:dyDescent="0.2">
      <c r="A22" s="1">
        <v>1102</v>
      </c>
      <c r="F22" s="1">
        <v>13</v>
      </c>
      <c r="J22" s="143"/>
      <c r="N22" s="2">
        <f>F22/E21</f>
        <v>1</v>
      </c>
      <c r="O22" s="24">
        <v>13</v>
      </c>
      <c r="P22" s="25">
        <f t="shared" si="0"/>
        <v>1</v>
      </c>
      <c r="Q22" s="2">
        <f t="shared" si="1"/>
        <v>0</v>
      </c>
    </row>
    <row r="23" spans="1:21" ht="12.75" customHeight="1" x14ac:dyDescent="0.2">
      <c r="A23" s="1">
        <v>1201</v>
      </c>
      <c r="G23" s="1">
        <v>13</v>
      </c>
      <c r="J23" s="143"/>
      <c r="N23" s="2">
        <f>G23/F22</f>
        <v>1</v>
      </c>
      <c r="O23" s="24">
        <v>13</v>
      </c>
      <c r="P23" s="25">
        <f t="shared" si="0"/>
        <v>1</v>
      </c>
      <c r="Q23" s="2">
        <f t="shared" si="1"/>
        <v>0</v>
      </c>
    </row>
    <row r="24" spans="1:21" ht="12.75" customHeight="1" x14ac:dyDescent="0.2">
      <c r="A24" s="1">
        <v>1202</v>
      </c>
      <c r="H24" s="1">
        <v>12</v>
      </c>
      <c r="J24" s="143"/>
      <c r="N24" s="2">
        <f>H24/G23</f>
        <v>0.92307692307692313</v>
      </c>
      <c r="O24" s="24">
        <v>12</v>
      </c>
      <c r="P24" s="25">
        <f t="shared" si="0"/>
        <v>0.92307692307692313</v>
      </c>
      <c r="Q24" s="2">
        <f t="shared" si="1"/>
        <v>7.6923076923076872E-2</v>
      </c>
    </row>
    <row r="25" spans="1:21" ht="12.75" customHeight="1" x14ac:dyDescent="0.2">
      <c r="A25" s="1">
        <v>1301</v>
      </c>
      <c r="I25" s="1">
        <v>12</v>
      </c>
      <c r="J25" s="144">
        <v>11</v>
      </c>
      <c r="N25" s="2">
        <f>I25/H24</f>
        <v>1</v>
      </c>
      <c r="O25" s="24">
        <v>13</v>
      </c>
      <c r="P25" s="25">
        <f t="shared" si="0"/>
        <v>1.0833333333333333</v>
      </c>
      <c r="Q25" s="2">
        <f t="shared" si="1"/>
        <v>-8.3333333333333259E-2</v>
      </c>
    </row>
    <row r="26" spans="1:21" ht="12.75" customHeight="1" x14ac:dyDescent="0.2">
      <c r="A26" s="1">
        <v>1302</v>
      </c>
      <c r="I26" s="1">
        <v>1</v>
      </c>
      <c r="J26" s="144">
        <v>1</v>
      </c>
      <c r="N26" s="2"/>
      <c r="O26" s="24">
        <v>2</v>
      </c>
      <c r="P26" s="25"/>
      <c r="Q26" s="2"/>
    </row>
    <row r="27" spans="1:21" ht="12.75" customHeight="1" x14ac:dyDescent="0.2">
      <c r="A27" s="1">
        <v>1401</v>
      </c>
      <c r="I27" s="1">
        <v>1</v>
      </c>
      <c r="J27" s="144">
        <v>2</v>
      </c>
      <c r="N27" s="2"/>
      <c r="O27" s="24">
        <v>1</v>
      </c>
      <c r="P27" s="25"/>
      <c r="Q27" s="2"/>
      <c r="R27" s="1" t="s">
        <v>58</v>
      </c>
      <c r="S27" s="1">
        <v>13</v>
      </c>
      <c r="T27" s="1">
        <f>SUM(J25:J27)</f>
        <v>14</v>
      </c>
      <c r="U27" s="1" t="s">
        <v>10</v>
      </c>
    </row>
    <row r="28" spans="1:21" ht="12.75" customHeight="1" x14ac:dyDescent="0.2">
      <c r="J28" s="89">
        <f>SUM(J25:J27)</f>
        <v>14</v>
      </c>
      <c r="K28" s="35">
        <f>J25/B18</f>
        <v>0.6875</v>
      </c>
      <c r="L28" s="35">
        <f>J28/B18</f>
        <v>0.875</v>
      </c>
      <c r="M28" s="35">
        <f>L28-K28</f>
        <v>0.1875</v>
      </c>
      <c r="R28" s="1" t="s">
        <v>60</v>
      </c>
      <c r="S28" s="25">
        <f>S27/B18</f>
        <v>0.8125</v>
      </c>
      <c r="T28" s="25">
        <f>S27/T27</f>
        <v>0.9285714285714286</v>
      </c>
      <c r="U28" s="1" t="s">
        <v>61</v>
      </c>
    </row>
    <row r="29" spans="1:21" ht="12.75" customHeight="1" x14ac:dyDescent="0.2">
      <c r="K29" s="35"/>
      <c r="L29" s="35"/>
      <c r="M29" s="35"/>
      <c r="R29" s="1"/>
      <c r="S29" s="25"/>
      <c r="T29" s="25"/>
      <c r="U29" s="1"/>
    </row>
    <row r="30" spans="1:21" ht="12.75" customHeight="1" x14ac:dyDescent="0.2">
      <c r="K30" s="35"/>
      <c r="L30" s="35"/>
      <c r="M30" s="35"/>
      <c r="R30" s="1"/>
      <c r="S30" s="1"/>
      <c r="T30" s="1"/>
      <c r="U30" s="1"/>
    </row>
    <row r="31" spans="1:21" ht="26.25" customHeight="1" x14ac:dyDescent="0.4">
      <c r="A31" s="106"/>
      <c r="B31" s="166" t="s">
        <v>72</v>
      </c>
      <c r="C31" s="166"/>
      <c r="D31" s="166"/>
      <c r="E31" s="166"/>
      <c r="F31" s="166"/>
      <c r="G31" s="166"/>
      <c r="H31" s="166"/>
      <c r="I31" s="166"/>
      <c r="J31" s="105" t="s">
        <v>48</v>
      </c>
      <c r="K31" s="1"/>
      <c r="L31" s="2"/>
      <c r="M31" s="2"/>
      <c r="N31" s="1"/>
      <c r="O31" s="2"/>
      <c r="P31" s="1"/>
      <c r="Q31" s="1"/>
      <c r="R31" s="1"/>
      <c r="S31" s="1"/>
      <c r="T31" s="1"/>
      <c r="U31" s="1"/>
    </row>
    <row r="32" spans="1:21" ht="20.25" customHeight="1" x14ac:dyDescent="0.2">
      <c r="A32" s="168" t="s">
        <v>9</v>
      </c>
      <c r="B32" s="169" t="s">
        <v>73</v>
      </c>
      <c r="C32" s="170"/>
      <c r="D32" s="170"/>
      <c r="E32" s="170"/>
      <c r="F32" s="170"/>
      <c r="G32" s="170"/>
      <c r="H32" s="170"/>
      <c r="I32" s="171"/>
      <c r="J32" s="172" t="s">
        <v>10</v>
      </c>
      <c r="K32" s="164" t="s">
        <v>2</v>
      </c>
      <c r="L32" s="164" t="s">
        <v>3</v>
      </c>
      <c r="M32" s="174" t="s">
        <v>4</v>
      </c>
      <c r="N32" s="164" t="s">
        <v>5</v>
      </c>
      <c r="O32" s="162" t="s">
        <v>6</v>
      </c>
      <c r="P32" s="162" t="s">
        <v>7</v>
      </c>
      <c r="Q32" s="164" t="s">
        <v>8</v>
      </c>
      <c r="S32" s="1"/>
      <c r="T32" s="1"/>
      <c r="U32" s="1"/>
    </row>
    <row r="33" spans="1:30" ht="15.75" customHeight="1" x14ac:dyDescent="0.25">
      <c r="A33" s="163"/>
      <c r="B33" s="39" t="s">
        <v>74</v>
      </c>
      <c r="C33" s="39" t="s">
        <v>75</v>
      </c>
      <c r="D33" s="39" t="s">
        <v>76</v>
      </c>
      <c r="E33" s="39" t="s">
        <v>77</v>
      </c>
      <c r="F33" s="39" t="s">
        <v>78</v>
      </c>
      <c r="G33" s="39" t="s">
        <v>79</v>
      </c>
      <c r="H33" s="39" t="s">
        <v>80</v>
      </c>
      <c r="I33" s="39" t="s">
        <v>81</v>
      </c>
      <c r="J33" s="173"/>
      <c r="K33" s="163"/>
      <c r="L33" s="163"/>
      <c r="M33" s="163"/>
      <c r="N33" s="163"/>
      <c r="O33" s="163"/>
      <c r="P33" s="163"/>
      <c r="Q33" s="163"/>
      <c r="S33" s="1"/>
      <c r="T33" s="1"/>
      <c r="U33" s="1"/>
    </row>
    <row r="34" spans="1:30" ht="15.75" customHeight="1" x14ac:dyDescent="0.25">
      <c r="A34" s="39">
        <v>1002</v>
      </c>
      <c r="B34" s="40">
        <v>17</v>
      </c>
      <c r="C34" s="40"/>
      <c r="D34" s="40"/>
      <c r="E34" s="40"/>
      <c r="F34" s="40"/>
      <c r="G34" s="40"/>
      <c r="H34" s="40"/>
      <c r="I34" s="40"/>
      <c r="J34" s="78"/>
      <c r="K34" s="124"/>
      <c r="L34" s="125"/>
      <c r="M34" s="126"/>
      <c r="N34" s="108"/>
      <c r="O34" s="43">
        <f>B34</f>
        <v>17</v>
      </c>
      <c r="P34" s="109"/>
      <c r="Q34" s="108"/>
      <c r="S34" s="1"/>
      <c r="T34" s="1"/>
      <c r="U34" s="1"/>
    </row>
    <row r="35" spans="1:30" ht="15.75" customHeight="1" x14ac:dyDescent="0.25">
      <c r="A35" s="39">
        <v>1101</v>
      </c>
      <c r="B35" s="40"/>
      <c r="C35" s="40">
        <v>16</v>
      </c>
      <c r="D35" s="40"/>
      <c r="E35" s="40"/>
      <c r="F35" s="40"/>
      <c r="G35" s="40"/>
      <c r="H35" s="40"/>
      <c r="I35" s="40"/>
      <c r="J35" s="78"/>
      <c r="K35" s="127"/>
      <c r="L35" s="118"/>
      <c r="M35" s="128"/>
      <c r="N35" s="45">
        <f>IF(C35=0,"",C35/B34)</f>
        <v>0.94117647058823528</v>
      </c>
      <c r="O35" s="46">
        <v>16</v>
      </c>
      <c r="P35" s="110">
        <f t="shared" ref="P35:P41" si="2">IF(O35=0,"",O35/O34)</f>
        <v>0.94117647058823528</v>
      </c>
      <c r="Q35" s="110">
        <f t="shared" ref="Q35:Q41" si="3">IF(O35=0,"",100%-P35)</f>
        <v>5.8823529411764719E-2</v>
      </c>
      <c r="S35" s="1"/>
      <c r="T35" s="1"/>
      <c r="U35" s="1"/>
    </row>
    <row r="36" spans="1:30" ht="15.75" customHeight="1" x14ac:dyDescent="0.25">
      <c r="A36" s="39">
        <v>1102</v>
      </c>
      <c r="B36" s="40"/>
      <c r="C36" s="40"/>
      <c r="D36" s="40">
        <v>12</v>
      </c>
      <c r="E36" s="40"/>
      <c r="F36" s="40"/>
      <c r="G36" s="40"/>
      <c r="H36" s="40"/>
      <c r="I36" s="40"/>
      <c r="J36" s="78"/>
      <c r="K36" s="127"/>
      <c r="L36" s="118"/>
      <c r="M36" s="128"/>
      <c r="N36" s="45">
        <f>IF(D36=0,"",D36/C35)</f>
        <v>0.75</v>
      </c>
      <c r="O36" s="46">
        <v>14</v>
      </c>
      <c r="P36" s="110">
        <f t="shared" si="2"/>
        <v>0.875</v>
      </c>
      <c r="Q36" s="110">
        <f t="shared" si="3"/>
        <v>0.125</v>
      </c>
      <c r="R36" s="69">
        <f>O36/O34</f>
        <v>0.82352941176470584</v>
      </c>
      <c r="S36" s="1"/>
      <c r="T36" s="1"/>
      <c r="U36" s="1"/>
    </row>
    <row r="37" spans="1:30" ht="15.75" customHeight="1" x14ac:dyDescent="0.25">
      <c r="A37" s="39">
        <v>1201</v>
      </c>
      <c r="B37" s="40"/>
      <c r="C37" s="40"/>
      <c r="D37" s="40"/>
      <c r="E37" s="40">
        <v>11</v>
      </c>
      <c r="F37" s="40"/>
      <c r="G37" s="40"/>
      <c r="H37" s="40"/>
      <c r="I37" s="40"/>
      <c r="J37" s="78"/>
      <c r="K37" s="127"/>
      <c r="L37" s="118"/>
      <c r="M37" s="128"/>
      <c r="N37" s="45">
        <f>IF(E37=0,"",E37/D36)</f>
        <v>0.91666666666666663</v>
      </c>
      <c r="O37" s="46">
        <v>13</v>
      </c>
      <c r="P37" s="110">
        <f t="shared" si="2"/>
        <v>0.9285714285714286</v>
      </c>
      <c r="Q37" s="110">
        <f t="shared" si="3"/>
        <v>7.1428571428571397E-2</v>
      </c>
      <c r="S37" s="1"/>
      <c r="T37" s="1"/>
      <c r="U37" s="1"/>
      <c r="AC37" s="38" t="s">
        <v>46</v>
      </c>
      <c r="AD37" s="1">
        <v>12</v>
      </c>
    </row>
    <row r="38" spans="1:30" ht="15.75" customHeight="1" x14ac:dyDescent="0.25">
      <c r="A38" s="39">
        <v>1202</v>
      </c>
      <c r="B38" s="40"/>
      <c r="C38" s="40"/>
      <c r="D38" s="40"/>
      <c r="E38" s="40"/>
      <c r="F38" s="40">
        <v>10</v>
      </c>
      <c r="G38" s="40"/>
      <c r="H38" s="40"/>
      <c r="I38" s="40"/>
      <c r="J38" s="78"/>
      <c r="K38" s="127"/>
      <c r="L38" s="118"/>
      <c r="M38" s="128"/>
      <c r="N38" s="45">
        <f>IF(F38=0,"",F38/E37)</f>
        <v>0.90909090909090906</v>
      </c>
      <c r="O38" s="46">
        <v>13</v>
      </c>
      <c r="P38" s="110">
        <f t="shared" si="2"/>
        <v>1</v>
      </c>
      <c r="Q38" s="110">
        <f t="shared" si="3"/>
        <v>0</v>
      </c>
      <c r="S38" s="1"/>
      <c r="T38" s="1"/>
      <c r="U38" s="1"/>
      <c r="AC38" s="38" t="s">
        <v>48</v>
      </c>
      <c r="AD38" s="1">
        <v>2</v>
      </c>
    </row>
    <row r="39" spans="1:30" ht="15.75" customHeight="1" x14ac:dyDescent="0.25">
      <c r="A39" s="39">
        <v>1301</v>
      </c>
      <c r="B39" s="40"/>
      <c r="C39" s="40"/>
      <c r="D39" s="40"/>
      <c r="E39" s="40"/>
      <c r="F39" s="40"/>
      <c r="G39" s="40">
        <v>10</v>
      </c>
      <c r="H39" s="40"/>
      <c r="I39" s="40"/>
      <c r="J39" s="78"/>
      <c r="K39" s="127"/>
      <c r="L39" s="118"/>
      <c r="M39" s="128"/>
      <c r="N39" s="45">
        <f>IF(G39=0,"",G39/F38)</f>
        <v>1</v>
      </c>
      <c r="O39" s="46">
        <v>13</v>
      </c>
      <c r="P39" s="110">
        <f t="shared" si="2"/>
        <v>1</v>
      </c>
      <c r="Q39" s="110">
        <f t="shared" si="3"/>
        <v>0</v>
      </c>
      <c r="S39" s="1"/>
      <c r="T39" s="1"/>
      <c r="U39" s="1"/>
    </row>
    <row r="40" spans="1:30" ht="15.75" customHeight="1" x14ac:dyDescent="0.25">
      <c r="A40" s="39">
        <v>1302</v>
      </c>
      <c r="B40" s="40"/>
      <c r="C40" s="40"/>
      <c r="D40" s="40"/>
      <c r="E40" s="40"/>
      <c r="F40" s="40"/>
      <c r="G40" s="40"/>
      <c r="H40" s="40">
        <v>10</v>
      </c>
      <c r="I40" s="40"/>
      <c r="J40" s="78"/>
      <c r="K40" s="127"/>
      <c r="L40" s="118"/>
      <c r="M40" s="128"/>
      <c r="N40" s="45">
        <f>IF(H40=0,"",H40/G39)</f>
        <v>1</v>
      </c>
      <c r="O40" s="46">
        <v>11</v>
      </c>
      <c r="P40" s="110">
        <f t="shared" si="2"/>
        <v>0.84615384615384615</v>
      </c>
      <c r="Q40" s="110">
        <f t="shared" si="3"/>
        <v>0.15384615384615385</v>
      </c>
      <c r="S40" s="1"/>
      <c r="T40" s="1"/>
      <c r="U40" s="1"/>
    </row>
    <row r="41" spans="1:30" ht="15.75" customHeight="1" x14ac:dyDescent="0.25">
      <c r="A41" s="39">
        <v>1401</v>
      </c>
      <c r="B41" s="40"/>
      <c r="C41" s="40"/>
      <c r="D41" s="40"/>
      <c r="E41" s="40"/>
      <c r="F41" s="40"/>
      <c r="G41" s="40"/>
      <c r="H41" s="40"/>
      <c r="I41" s="40">
        <v>10</v>
      </c>
      <c r="J41" s="78">
        <v>8</v>
      </c>
      <c r="K41" s="127"/>
      <c r="L41" s="118"/>
      <c r="M41" s="128"/>
      <c r="N41" s="45">
        <f>IF(I41=0,"",I41/H40)</f>
        <v>1</v>
      </c>
      <c r="O41" s="46">
        <v>8</v>
      </c>
      <c r="P41" s="110">
        <f t="shared" si="2"/>
        <v>0.72727272727272729</v>
      </c>
      <c r="Q41" s="110">
        <f t="shared" si="3"/>
        <v>0.27272727272727271</v>
      </c>
      <c r="S41" s="1"/>
      <c r="T41" s="1"/>
      <c r="U41" s="1"/>
    </row>
    <row r="42" spans="1:30" ht="15.75" customHeight="1" x14ac:dyDescent="0.25">
      <c r="A42" s="39">
        <v>1402</v>
      </c>
      <c r="B42" s="40"/>
      <c r="C42" s="40"/>
      <c r="D42" s="40"/>
      <c r="E42" s="40"/>
      <c r="F42" s="40"/>
      <c r="G42" s="40"/>
      <c r="H42" s="40"/>
      <c r="I42" s="40">
        <v>2</v>
      </c>
      <c r="J42" s="78">
        <v>2</v>
      </c>
      <c r="K42" s="127"/>
      <c r="L42" s="118"/>
      <c r="M42" s="118"/>
      <c r="N42" s="121"/>
      <c r="O42" s="46">
        <v>3</v>
      </c>
      <c r="P42" s="134"/>
      <c r="Q42" s="121"/>
      <c r="S42" s="1"/>
      <c r="T42" s="1"/>
      <c r="U42" s="1"/>
    </row>
    <row r="43" spans="1:30" ht="15.75" customHeight="1" x14ac:dyDescent="0.25">
      <c r="A43" s="39">
        <v>1501</v>
      </c>
      <c r="B43" s="40"/>
      <c r="C43" s="40"/>
      <c r="D43" s="40"/>
      <c r="E43" s="40"/>
      <c r="F43" s="40"/>
      <c r="G43" s="40"/>
      <c r="H43" s="40"/>
      <c r="I43" s="40">
        <v>1</v>
      </c>
      <c r="J43" s="78">
        <v>1</v>
      </c>
      <c r="K43" s="127"/>
      <c r="L43" s="118"/>
      <c r="M43" s="118"/>
      <c r="N43" s="121"/>
      <c r="O43" s="46">
        <v>1</v>
      </c>
      <c r="P43" s="134"/>
      <c r="Q43" s="121"/>
      <c r="S43" s="1"/>
      <c r="T43" s="1"/>
      <c r="U43" s="1"/>
    </row>
    <row r="44" spans="1:30" ht="15.75" customHeight="1" x14ac:dyDescent="0.25">
      <c r="A44" s="39">
        <v>1502</v>
      </c>
      <c r="B44" s="40"/>
      <c r="C44" s="40"/>
      <c r="D44" s="40"/>
      <c r="E44" s="40"/>
      <c r="F44" s="40"/>
      <c r="G44" s="40"/>
      <c r="H44" s="40"/>
      <c r="I44" s="40"/>
      <c r="J44" s="78"/>
      <c r="K44" s="127"/>
      <c r="L44" s="118"/>
      <c r="M44" s="118"/>
      <c r="N44" s="121"/>
      <c r="O44" s="74"/>
      <c r="P44" s="134"/>
      <c r="Q44" s="121"/>
      <c r="S44" s="1"/>
      <c r="T44" s="1"/>
      <c r="U44" s="1"/>
    </row>
    <row r="45" spans="1:30" ht="15.75" customHeight="1" x14ac:dyDescent="0.25">
      <c r="A45" s="39">
        <v>1601</v>
      </c>
      <c r="B45" s="40"/>
      <c r="C45" s="40"/>
      <c r="D45" s="40"/>
      <c r="E45" s="40"/>
      <c r="F45" s="40"/>
      <c r="G45" s="40"/>
      <c r="H45" s="40"/>
      <c r="I45" s="40"/>
      <c r="J45" s="78"/>
      <c r="K45" s="127"/>
      <c r="L45" s="118"/>
      <c r="M45" s="118"/>
      <c r="N45" s="121"/>
      <c r="O45" s="74"/>
      <c r="P45" s="134"/>
      <c r="Q45" s="121"/>
      <c r="S45" s="1"/>
      <c r="T45" s="1"/>
      <c r="U45" s="1"/>
    </row>
    <row r="46" spans="1:30" ht="15.75" customHeight="1" x14ac:dyDescent="0.25">
      <c r="A46" s="39">
        <v>1602</v>
      </c>
      <c r="B46" s="40"/>
      <c r="C46" s="40"/>
      <c r="D46" s="40"/>
      <c r="E46" s="40"/>
      <c r="F46" s="40"/>
      <c r="G46" s="40"/>
      <c r="H46" s="40"/>
      <c r="I46" s="40"/>
      <c r="J46" s="78"/>
      <c r="K46" s="127"/>
      <c r="L46" s="118"/>
      <c r="M46" s="118"/>
      <c r="N46" s="121"/>
      <c r="O46" s="74"/>
      <c r="P46" s="134"/>
      <c r="Q46" s="121"/>
      <c r="S46" s="1"/>
      <c r="T46" s="1"/>
      <c r="U46" s="1"/>
    </row>
    <row r="47" spans="1:30" ht="15.75" customHeight="1" x14ac:dyDescent="0.25">
      <c r="A47" s="39">
        <v>1701</v>
      </c>
      <c r="B47" s="40"/>
      <c r="C47" s="40"/>
      <c r="D47" s="40"/>
      <c r="E47" s="40"/>
      <c r="F47" s="40"/>
      <c r="G47" s="40"/>
      <c r="H47" s="40"/>
      <c r="I47" s="40"/>
      <c r="J47" s="78"/>
      <c r="K47" s="127"/>
      <c r="L47" s="118"/>
      <c r="M47" s="119"/>
      <c r="N47" s="118"/>
      <c r="O47" s="119"/>
      <c r="P47" s="120"/>
      <c r="Q47" s="121"/>
      <c r="S47" s="1"/>
      <c r="T47" s="1"/>
      <c r="U47" s="1"/>
    </row>
    <row r="48" spans="1:30" ht="15.75" customHeight="1" x14ac:dyDescent="0.25">
      <c r="A48" s="39">
        <v>1702</v>
      </c>
      <c r="B48" s="40"/>
      <c r="C48" s="40"/>
      <c r="D48" s="40"/>
      <c r="E48" s="40"/>
      <c r="F48" s="40"/>
      <c r="G48" s="40"/>
      <c r="H48" s="40"/>
      <c r="I48" s="40"/>
      <c r="J48" s="78"/>
      <c r="K48" s="127"/>
      <c r="L48" s="118"/>
      <c r="M48" s="119"/>
      <c r="N48" s="54" t="s">
        <v>58</v>
      </c>
      <c r="O48" s="55">
        <v>11</v>
      </c>
      <c r="P48" s="56">
        <f>IF(SUM(J36:J48)=0,"",SUM(J36:J48))</f>
        <v>11</v>
      </c>
      <c r="Q48" s="57" t="s">
        <v>10</v>
      </c>
      <c r="S48" s="1"/>
      <c r="T48" s="1"/>
      <c r="U48" s="1"/>
    </row>
    <row r="49" spans="1:21" ht="15.75" customHeight="1" x14ac:dyDescent="0.25">
      <c r="A49" s="39">
        <v>1801</v>
      </c>
      <c r="B49" s="40"/>
      <c r="C49" s="40"/>
      <c r="D49" s="40"/>
      <c r="E49" s="40"/>
      <c r="F49" s="40"/>
      <c r="G49" s="40"/>
      <c r="H49" s="40"/>
      <c r="I49" s="40"/>
      <c r="J49" s="78"/>
      <c r="K49" s="127"/>
      <c r="L49" s="118"/>
      <c r="M49" s="119"/>
      <c r="N49" s="58" t="s">
        <v>60</v>
      </c>
      <c r="O49" s="59">
        <f>IF(O48/B34=0,"",O48/B34)</f>
        <v>0.6470588235294118</v>
      </c>
      <c r="P49" s="60">
        <f>IF(O48/P48=0,"",O48/P48)</f>
        <v>1</v>
      </c>
      <c r="Q49" s="61" t="s">
        <v>61</v>
      </c>
      <c r="S49" s="1"/>
      <c r="T49" s="1"/>
      <c r="U49" s="1"/>
    </row>
    <row r="50" spans="1:21" ht="15.75" customHeight="1" x14ac:dyDescent="0.25">
      <c r="A50" s="39">
        <v>1802</v>
      </c>
      <c r="B50" s="40"/>
      <c r="C50" s="40"/>
      <c r="D50" s="40"/>
      <c r="E50" s="40"/>
      <c r="F50" s="40"/>
      <c r="G50" s="40"/>
      <c r="H50" s="40"/>
      <c r="I50" s="40"/>
      <c r="J50" s="78"/>
      <c r="K50" s="130"/>
      <c r="L50" s="131"/>
      <c r="M50" s="132"/>
      <c r="N50" s="63"/>
      <c r="O50" s="64"/>
      <c r="P50" s="64"/>
      <c r="Q50" s="65"/>
      <c r="S50" s="1"/>
      <c r="T50" s="1"/>
      <c r="U50" s="1"/>
    </row>
    <row r="51" spans="1:21" ht="18" customHeight="1" x14ac:dyDescent="0.25">
      <c r="A51" s="28"/>
      <c r="B51" s="165" t="s">
        <v>83</v>
      </c>
      <c r="C51" s="165"/>
      <c r="D51" s="165"/>
      <c r="E51" s="165"/>
      <c r="F51" s="165"/>
      <c r="G51" s="165"/>
      <c r="H51" s="165"/>
      <c r="I51" s="165"/>
      <c r="J51" s="66">
        <f>SUM(J39:J47)</f>
        <v>11</v>
      </c>
      <c r="K51" s="67">
        <f>IF(J41=0,"",J41/B34)</f>
        <v>0.47058823529411764</v>
      </c>
      <c r="L51" s="67">
        <f>IF(J51=0,"",J51/B34)</f>
        <v>0.6470588235294118</v>
      </c>
      <c r="M51" s="67">
        <f>IF(J43=0,"",L51-K51)</f>
        <v>0.17647058823529416</v>
      </c>
      <c r="N51" s="2"/>
      <c r="O51" s="1"/>
      <c r="P51" s="25"/>
      <c r="Q51" s="2"/>
      <c r="S51" s="1"/>
      <c r="T51" s="1"/>
      <c r="U51" s="1"/>
    </row>
    <row r="52" spans="1:21" ht="12.75" customHeight="1" x14ac:dyDescent="0.2">
      <c r="K52" s="35"/>
      <c r="L52" s="35"/>
      <c r="M52" s="35"/>
      <c r="R52" s="1"/>
      <c r="S52" s="1"/>
      <c r="T52" s="1"/>
      <c r="U52" s="1"/>
    </row>
    <row r="53" spans="1:21" ht="12.75" customHeight="1" x14ac:dyDescent="0.2">
      <c r="K53" s="35"/>
      <c r="L53" s="35"/>
      <c r="M53" s="35"/>
    </row>
    <row r="54" spans="1:21" ht="26.25" customHeight="1" x14ac:dyDescent="0.4">
      <c r="A54" s="106"/>
      <c r="B54" s="166" t="s">
        <v>72</v>
      </c>
      <c r="C54" s="166"/>
      <c r="D54" s="166"/>
      <c r="E54" s="166"/>
      <c r="F54" s="166"/>
      <c r="G54" s="166"/>
      <c r="H54" s="166"/>
      <c r="I54" s="166"/>
      <c r="J54" s="105" t="s">
        <v>51</v>
      </c>
      <c r="K54" s="1"/>
      <c r="L54" s="2"/>
      <c r="M54" s="2"/>
      <c r="N54" s="1"/>
      <c r="O54" s="2"/>
      <c r="P54" s="1"/>
      <c r="Q54" s="1"/>
      <c r="R54" s="1"/>
    </row>
    <row r="55" spans="1:21" ht="20.25" customHeight="1" x14ac:dyDescent="0.2">
      <c r="A55" s="168" t="s">
        <v>9</v>
      </c>
      <c r="B55" s="169" t="s">
        <v>73</v>
      </c>
      <c r="C55" s="170"/>
      <c r="D55" s="170"/>
      <c r="E55" s="170"/>
      <c r="F55" s="170"/>
      <c r="G55" s="170"/>
      <c r="H55" s="170"/>
      <c r="I55" s="171"/>
      <c r="J55" s="172" t="s">
        <v>10</v>
      </c>
      <c r="K55" s="164" t="s">
        <v>2</v>
      </c>
      <c r="L55" s="164" t="s">
        <v>3</v>
      </c>
      <c r="M55" s="174" t="s">
        <v>4</v>
      </c>
      <c r="N55" s="164" t="s">
        <v>5</v>
      </c>
      <c r="O55" s="162" t="s">
        <v>6</v>
      </c>
      <c r="P55" s="162" t="s">
        <v>7</v>
      </c>
      <c r="Q55" s="164" t="s">
        <v>8</v>
      </c>
    </row>
    <row r="56" spans="1:21" ht="15.75" customHeight="1" x14ac:dyDescent="0.25">
      <c r="A56" s="163"/>
      <c r="B56" s="39" t="s">
        <v>74</v>
      </c>
      <c r="C56" s="39" t="s">
        <v>75</v>
      </c>
      <c r="D56" s="39" t="s">
        <v>76</v>
      </c>
      <c r="E56" s="39" t="s">
        <v>77</v>
      </c>
      <c r="F56" s="39" t="s">
        <v>78</v>
      </c>
      <c r="G56" s="39" t="s">
        <v>79</v>
      </c>
      <c r="H56" s="39" t="s">
        <v>80</v>
      </c>
      <c r="I56" s="39" t="s">
        <v>81</v>
      </c>
      <c r="J56" s="173"/>
      <c r="K56" s="163"/>
      <c r="L56" s="163"/>
      <c r="M56" s="163"/>
      <c r="N56" s="163"/>
      <c r="O56" s="163"/>
      <c r="P56" s="163"/>
      <c r="Q56" s="163"/>
    </row>
    <row r="57" spans="1:21" ht="15.75" customHeight="1" x14ac:dyDescent="0.25">
      <c r="A57" s="39">
        <v>1101</v>
      </c>
      <c r="B57" s="40">
        <v>12</v>
      </c>
      <c r="C57" s="40"/>
      <c r="D57" s="40"/>
      <c r="E57" s="40"/>
      <c r="F57" s="40"/>
      <c r="G57" s="40"/>
      <c r="H57" s="40"/>
      <c r="I57" s="40"/>
      <c r="J57" s="78"/>
      <c r="K57" s="124"/>
      <c r="L57" s="125"/>
      <c r="M57" s="126"/>
      <c r="N57" s="108"/>
      <c r="O57" s="43">
        <f>B57</f>
        <v>12</v>
      </c>
      <c r="P57" s="109"/>
      <c r="Q57" s="108"/>
    </row>
    <row r="58" spans="1:21" ht="15.75" customHeight="1" x14ac:dyDescent="0.25">
      <c r="A58" s="39">
        <v>1102</v>
      </c>
      <c r="B58" s="40"/>
      <c r="C58" s="40">
        <v>10</v>
      </c>
      <c r="D58" s="40"/>
      <c r="E58" s="40"/>
      <c r="F58" s="40"/>
      <c r="G58" s="40"/>
      <c r="H58" s="40"/>
      <c r="I58" s="40"/>
      <c r="J58" s="78"/>
      <c r="K58" s="127"/>
      <c r="L58" s="118"/>
      <c r="M58" s="128"/>
      <c r="N58" s="45">
        <f>IF(C58=0,"",C58/B57)</f>
        <v>0.83333333333333337</v>
      </c>
      <c r="O58" s="46">
        <v>10</v>
      </c>
      <c r="P58" s="110">
        <f t="shared" ref="P58:P64" si="4">IF(O58=0,"",O58/O57)</f>
        <v>0.83333333333333337</v>
      </c>
      <c r="Q58" s="110">
        <f t="shared" ref="Q58:Q64" si="5">IF(O58=0,"",100%-P58)</f>
        <v>0.16666666666666663</v>
      </c>
    </row>
    <row r="59" spans="1:21" ht="15.75" customHeight="1" x14ac:dyDescent="0.25">
      <c r="A59" s="39">
        <v>1201</v>
      </c>
      <c r="B59" s="40"/>
      <c r="C59" s="40"/>
      <c r="D59" s="40">
        <v>9</v>
      </c>
      <c r="E59" s="40"/>
      <c r="F59" s="40"/>
      <c r="G59" s="40"/>
      <c r="H59" s="40"/>
      <c r="I59" s="40"/>
      <c r="J59" s="78"/>
      <c r="K59" s="127"/>
      <c r="L59" s="118"/>
      <c r="M59" s="128"/>
      <c r="N59" s="45">
        <f>IF(D59=0,"",D59/C58)</f>
        <v>0.9</v>
      </c>
      <c r="O59" s="46">
        <v>9</v>
      </c>
      <c r="P59" s="110">
        <f t="shared" si="4"/>
        <v>0.9</v>
      </c>
      <c r="Q59" s="110">
        <f t="shared" si="5"/>
        <v>9.9999999999999978E-2</v>
      </c>
      <c r="R59" s="69">
        <f>O59/O57</f>
        <v>0.75</v>
      </c>
    </row>
    <row r="60" spans="1:21" ht="15.75" customHeight="1" x14ac:dyDescent="0.25">
      <c r="A60" s="39">
        <v>1202</v>
      </c>
      <c r="B60" s="40"/>
      <c r="C60" s="40"/>
      <c r="D60" s="40"/>
      <c r="E60" s="40">
        <v>9</v>
      </c>
      <c r="F60" s="40"/>
      <c r="G60" s="40"/>
      <c r="H60" s="40"/>
      <c r="I60" s="40"/>
      <c r="J60" s="78"/>
      <c r="K60" s="127"/>
      <c r="L60" s="118"/>
      <c r="M60" s="128"/>
      <c r="N60" s="45">
        <f>IF(E60=0,"",E60/D59)</f>
        <v>1</v>
      </c>
      <c r="O60" s="46">
        <v>9</v>
      </c>
      <c r="P60" s="110">
        <f t="shared" si="4"/>
        <v>1</v>
      </c>
      <c r="Q60" s="110">
        <f t="shared" si="5"/>
        <v>0</v>
      </c>
    </row>
    <row r="61" spans="1:21" ht="15.75" customHeight="1" x14ac:dyDescent="0.25">
      <c r="A61" s="39">
        <v>1301</v>
      </c>
      <c r="B61" s="40"/>
      <c r="C61" s="40"/>
      <c r="D61" s="40"/>
      <c r="E61" s="40"/>
      <c r="F61" s="40">
        <v>8</v>
      </c>
      <c r="G61" s="40"/>
      <c r="H61" s="40"/>
      <c r="I61" s="40"/>
      <c r="J61" s="78"/>
      <c r="K61" s="127"/>
      <c r="L61" s="118"/>
      <c r="M61" s="128"/>
      <c r="N61" s="45">
        <f>IF(F61=0,"",F61/E60)</f>
        <v>0.88888888888888884</v>
      </c>
      <c r="O61" s="46">
        <v>8</v>
      </c>
      <c r="P61" s="110">
        <f t="shared" si="4"/>
        <v>0.88888888888888884</v>
      </c>
      <c r="Q61" s="110">
        <f t="shared" si="5"/>
        <v>0.11111111111111116</v>
      </c>
    </row>
    <row r="62" spans="1:21" ht="15.75" customHeight="1" x14ac:dyDescent="0.25">
      <c r="A62" s="39">
        <v>1302</v>
      </c>
      <c r="B62" s="40"/>
      <c r="C62" s="40"/>
      <c r="D62" s="40"/>
      <c r="E62" s="40"/>
      <c r="F62" s="40"/>
      <c r="G62" s="40">
        <v>8</v>
      </c>
      <c r="H62" s="40"/>
      <c r="I62" s="40"/>
      <c r="J62" s="78"/>
      <c r="K62" s="127"/>
      <c r="L62" s="118"/>
      <c r="M62" s="128"/>
      <c r="N62" s="45">
        <f>IF(G62=0,"",G62/F61)</f>
        <v>1</v>
      </c>
      <c r="O62" s="46">
        <v>8</v>
      </c>
      <c r="P62" s="110">
        <f t="shared" si="4"/>
        <v>1</v>
      </c>
      <c r="Q62" s="110">
        <f t="shared" si="5"/>
        <v>0</v>
      </c>
    </row>
    <row r="63" spans="1:21" ht="15.75" customHeight="1" x14ac:dyDescent="0.25">
      <c r="A63" s="39">
        <v>1401</v>
      </c>
      <c r="B63" s="40"/>
      <c r="C63" s="40"/>
      <c r="D63" s="40"/>
      <c r="E63" s="40"/>
      <c r="F63" s="40"/>
      <c r="G63" s="40"/>
      <c r="H63" s="40">
        <v>8</v>
      </c>
      <c r="I63" s="40"/>
      <c r="J63" s="78"/>
      <c r="K63" s="127"/>
      <c r="L63" s="118"/>
      <c r="M63" s="128"/>
      <c r="N63" s="45">
        <f>IF(H63=0,"",H63/G62)</f>
        <v>1</v>
      </c>
      <c r="O63" s="46">
        <v>8</v>
      </c>
      <c r="P63" s="110">
        <f t="shared" si="4"/>
        <v>1</v>
      </c>
      <c r="Q63" s="110">
        <f t="shared" si="5"/>
        <v>0</v>
      </c>
    </row>
    <row r="64" spans="1:21" ht="15.75" customHeight="1" x14ac:dyDescent="0.25">
      <c r="A64" s="39">
        <v>1402</v>
      </c>
      <c r="B64" s="40"/>
      <c r="C64" s="40"/>
      <c r="D64" s="40"/>
      <c r="E64" s="40"/>
      <c r="F64" s="40"/>
      <c r="G64" s="40"/>
      <c r="H64" s="40"/>
      <c r="I64" s="40">
        <v>8</v>
      </c>
      <c r="J64" s="78">
        <v>5</v>
      </c>
      <c r="K64" s="127"/>
      <c r="L64" s="118"/>
      <c r="M64" s="128"/>
      <c r="N64" s="45">
        <f>IF(I64=0,"",I64/H63)</f>
        <v>1</v>
      </c>
      <c r="O64" s="46">
        <v>8</v>
      </c>
      <c r="P64" s="110">
        <f t="shared" si="4"/>
        <v>1</v>
      </c>
      <c r="Q64" s="110">
        <f t="shared" si="5"/>
        <v>0</v>
      </c>
    </row>
    <row r="65" spans="1:18" ht="15.75" customHeight="1" x14ac:dyDescent="0.25">
      <c r="A65" s="39">
        <v>1501</v>
      </c>
      <c r="B65" s="40"/>
      <c r="C65" s="40"/>
      <c r="D65" s="40"/>
      <c r="E65" s="40"/>
      <c r="F65" s="40"/>
      <c r="G65" s="40"/>
      <c r="H65" s="40"/>
      <c r="I65" s="40">
        <v>3</v>
      </c>
      <c r="J65" s="78">
        <v>2</v>
      </c>
      <c r="K65" s="127"/>
      <c r="L65" s="118"/>
      <c r="M65" s="118"/>
      <c r="N65" s="121"/>
      <c r="O65" s="46">
        <v>4</v>
      </c>
      <c r="P65" s="134"/>
      <c r="Q65" s="121"/>
    </row>
    <row r="66" spans="1:18" ht="15.75" customHeight="1" x14ac:dyDescent="0.25">
      <c r="A66" s="39">
        <v>1502</v>
      </c>
      <c r="B66" s="40"/>
      <c r="C66" s="40"/>
      <c r="D66" s="40"/>
      <c r="E66" s="40"/>
      <c r="F66" s="40"/>
      <c r="G66" s="40"/>
      <c r="H66" s="40"/>
      <c r="I66" s="40">
        <v>1</v>
      </c>
      <c r="J66" s="78"/>
      <c r="K66" s="127"/>
      <c r="L66" s="118"/>
      <c r="M66" s="118"/>
      <c r="N66" s="121"/>
      <c r="O66" s="46">
        <v>1</v>
      </c>
      <c r="P66" s="134"/>
      <c r="Q66" s="121"/>
    </row>
    <row r="67" spans="1:18" ht="15.75" customHeight="1" x14ac:dyDescent="0.25">
      <c r="A67" s="39">
        <v>1601</v>
      </c>
      <c r="B67" s="40"/>
      <c r="C67" s="40"/>
      <c r="D67" s="40"/>
      <c r="E67" s="40"/>
      <c r="F67" s="40"/>
      <c r="G67" s="40"/>
      <c r="H67" s="40"/>
      <c r="I67" s="40">
        <v>1</v>
      </c>
      <c r="J67" s="78"/>
      <c r="K67" s="127"/>
      <c r="L67" s="118"/>
      <c r="M67" s="118"/>
      <c r="N67" s="121"/>
      <c r="O67" s="74">
        <v>1</v>
      </c>
      <c r="P67" s="134"/>
      <c r="Q67" s="121"/>
    </row>
    <row r="68" spans="1:18" ht="15.75" customHeight="1" x14ac:dyDescent="0.25">
      <c r="A68" s="39">
        <v>1602</v>
      </c>
      <c r="B68" s="40"/>
      <c r="C68" s="40"/>
      <c r="D68" s="40"/>
      <c r="E68" s="40"/>
      <c r="F68" s="40"/>
      <c r="G68" s="40"/>
      <c r="H68" s="40"/>
      <c r="I68" s="40">
        <v>1</v>
      </c>
      <c r="J68" s="78">
        <v>1</v>
      </c>
      <c r="K68" s="127"/>
      <c r="L68" s="118"/>
      <c r="M68" s="118"/>
      <c r="N68" s="121"/>
      <c r="O68" s="74">
        <v>1</v>
      </c>
      <c r="P68" s="134"/>
      <c r="Q68" s="121"/>
    </row>
    <row r="69" spans="1:18" ht="15.75" customHeight="1" x14ac:dyDescent="0.25">
      <c r="A69" s="39">
        <v>1701</v>
      </c>
      <c r="B69" s="40"/>
      <c r="C69" s="40"/>
      <c r="D69" s="40"/>
      <c r="E69" s="40"/>
      <c r="F69" s="40"/>
      <c r="G69" s="40"/>
      <c r="H69" s="40"/>
      <c r="I69" s="40"/>
      <c r="J69" s="78"/>
      <c r="K69" s="127"/>
      <c r="L69" s="118"/>
      <c r="M69" s="118"/>
      <c r="N69" s="121"/>
      <c r="O69" s="74"/>
      <c r="P69" s="134"/>
      <c r="Q69" s="121"/>
    </row>
    <row r="70" spans="1:18" ht="15.75" customHeight="1" x14ac:dyDescent="0.25">
      <c r="A70" s="39">
        <v>1702</v>
      </c>
      <c r="B70" s="40"/>
      <c r="C70" s="40"/>
      <c r="D70" s="40"/>
      <c r="E70" s="40"/>
      <c r="F70" s="40"/>
      <c r="G70" s="40"/>
      <c r="H70" s="40"/>
      <c r="I70" s="40"/>
      <c r="J70" s="78"/>
      <c r="K70" s="127"/>
      <c r="L70" s="118"/>
      <c r="M70" s="119"/>
      <c r="N70" s="118"/>
      <c r="O70" s="119"/>
      <c r="P70" s="120"/>
      <c r="Q70" s="121"/>
    </row>
    <row r="71" spans="1:18" ht="15.75" customHeight="1" x14ac:dyDescent="0.25">
      <c r="A71" s="39">
        <v>1801</v>
      </c>
      <c r="B71" s="40"/>
      <c r="C71" s="40"/>
      <c r="D71" s="40"/>
      <c r="E71" s="40"/>
      <c r="F71" s="40"/>
      <c r="G71" s="40"/>
      <c r="H71" s="40"/>
      <c r="I71" s="40"/>
      <c r="J71" s="78"/>
      <c r="K71" s="127"/>
      <c r="L71" s="118"/>
      <c r="M71" s="119"/>
      <c r="N71" s="111" t="s">
        <v>58</v>
      </c>
      <c r="O71" s="112">
        <v>6</v>
      </c>
      <c r="P71" s="113">
        <f>J74</f>
        <v>8</v>
      </c>
      <c r="Q71" s="114" t="s">
        <v>10</v>
      </c>
    </row>
    <row r="72" spans="1:18" ht="15.75" customHeight="1" x14ac:dyDescent="0.25">
      <c r="A72" s="39">
        <v>1802</v>
      </c>
      <c r="B72" s="40"/>
      <c r="C72" s="40"/>
      <c r="D72" s="40"/>
      <c r="E72" s="40"/>
      <c r="F72" s="40"/>
      <c r="G72" s="40"/>
      <c r="H72" s="40"/>
      <c r="I72" s="40"/>
      <c r="J72" s="78"/>
      <c r="K72" s="127"/>
      <c r="L72" s="118"/>
      <c r="M72" s="119"/>
      <c r="N72" s="115" t="s">
        <v>60</v>
      </c>
      <c r="O72" s="59">
        <f>IF(O71/B57=0,"",O71/B57)</f>
        <v>0.5</v>
      </c>
      <c r="P72" s="116">
        <f>IF(O71/P71=0,"",O71/P71)</f>
        <v>0.75</v>
      </c>
      <c r="Q72" s="117" t="s">
        <v>61</v>
      </c>
    </row>
    <row r="73" spans="1:18" ht="15.75" customHeight="1" x14ac:dyDescent="0.25">
      <c r="A73" s="39">
        <v>1901</v>
      </c>
      <c r="B73" s="40"/>
      <c r="C73" s="40"/>
      <c r="D73" s="40"/>
      <c r="E73" s="40"/>
      <c r="F73" s="40"/>
      <c r="G73" s="40"/>
      <c r="H73" s="40"/>
      <c r="I73" s="40"/>
      <c r="J73" s="78"/>
      <c r="K73" s="130"/>
      <c r="L73" s="131"/>
      <c r="M73" s="132"/>
      <c r="N73" s="87"/>
      <c r="O73" s="122"/>
      <c r="P73" s="122"/>
      <c r="Q73" s="123"/>
    </row>
    <row r="74" spans="1:18" ht="18" customHeight="1" x14ac:dyDescent="0.25">
      <c r="A74" s="28"/>
      <c r="B74" s="165" t="s">
        <v>83</v>
      </c>
      <c r="C74" s="165"/>
      <c r="D74" s="165"/>
      <c r="E74" s="165"/>
      <c r="F74" s="165"/>
      <c r="G74" s="165"/>
      <c r="H74" s="165"/>
      <c r="I74" s="165"/>
      <c r="J74" s="66">
        <f>SUM(J63:J70)</f>
        <v>8</v>
      </c>
      <c r="K74" s="67">
        <f>IF(J64=0,"",J64/B57)</f>
        <v>0.41666666666666669</v>
      </c>
      <c r="L74" s="67">
        <f>IF(J74=0,"",J74/B57)</f>
        <v>0.66666666666666663</v>
      </c>
      <c r="M74" s="67">
        <f>IF(J64=0,"",L74-K74)</f>
        <v>0.24999999999999994</v>
      </c>
      <c r="N74" s="2"/>
      <c r="O74" s="1"/>
      <c r="P74" s="25"/>
      <c r="Q74" s="2"/>
    </row>
    <row r="75" spans="1:18" ht="12.75" customHeight="1" x14ac:dyDescent="0.2">
      <c r="K75" s="35"/>
      <c r="L75" s="35"/>
      <c r="M75" s="35"/>
    </row>
    <row r="76" spans="1:18" ht="12.75" customHeight="1" x14ac:dyDescent="0.2"/>
    <row r="77" spans="1:18" ht="26.25" customHeight="1" x14ac:dyDescent="0.4">
      <c r="A77" s="106"/>
      <c r="B77" s="166" t="s">
        <v>72</v>
      </c>
      <c r="C77" s="166"/>
      <c r="D77" s="166"/>
      <c r="E77" s="166"/>
      <c r="F77" s="166"/>
      <c r="G77" s="166"/>
      <c r="H77" s="166"/>
      <c r="I77" s="166"/>
      <c r="J77" s="105" t="s">
        <v>53</v>
      </c>
      <c r="K77" s="1"/>
      <c r="L77" s="2"/>
      <c r="M77" s="2"/>
      <c r="N77" s="1"/>
      <c r="O77" s="2"/>
      <c r="P77" s="1"/>
      <c r="Q77" s="1"/>
      <c r="R77" s="1"/>
    </row>
    <row r="78" spans="1:18" ht="20.25" customHeight="1" x14ac:dyDescent="0.2">
      <c r="A78" s="168" t="s">
        <v>9</v>
      </c>
      <c r="B78" s="169" t="s">
        <v>73</v>
      </c>
      <c r="C78" s="170"/>
      <c r="D78" s="170"/>
      <c r="E78" s="170"/>
      <c r="F78" s="170"/>
      <c r="G78" s="170"/>
      <c r="H78" s="170"/>
      <c r="I78" s="171"/>
      <c r="J78" s="172" t="s">
        <v>10</v>
      </c>
      <c r="K78" s="164" t="s">
        <v>2</v>
      </c>
      <c r="L78" s="164" t="s">
        <v>3</v>
      </c>
      <c r="M78" s="174" t="s">
        <v>4</v>
      </c>
      <c r="N78" s="164" t="s">
        <v>5</v>
      </c>
      <c r="O78" s="162" t="s">
        <v>6</v>
      </c>
      <c r="P78" s="162" t="s">
        <v>7</v>
      </c>
      <c r="Q78" s="164" t="s">
        <v>8</v>
      </c>
    </row>
    <row r="79" spans="1:18" ht="15.75" customHeight="1" x14ac:dyDescent="0.25">
      <c r="A79" s="163"/>
      <c r="B79" s="39" t="s">
        <v>74</v>
      </c>
      <c r="C79" s="39" t="s">
        <v>75</v>
      </c>
      <c r="D79" s="39" t="s">
        <v>76</v>
      </c>
      <c r="E79" s="39" t="s">
        <v>77</v>
      </c>
      <c r="F79" s="39" t="s">
        <v>78</v>
      </c>
      <c r="G79" s="39" t="s">
        <v>79</v>
      </c>
      <c r="H79" s="39" t="s">
        <v>80</v>
      </c>
      <c r="I79" s="39" t="s">
        <v>81</v>
      </c>
      <c r="J79" s="173"/>
      <c r="K79" s="163"/>
      <c r="L79" s="163"/>
      <c r="M79" s="163"/>
      <c r="N79" s="163"/>
      <c r="O79" s="163"/>
      <c r="P79" s="163"/>
      <c r="Q79" s="163"/>
    </row>
    <row r="80" spans="1:18" ht="15.75" customHeight="1" x14ac:dyDescent="0.25">
      <c r="A80" s="39">
        <v>1102</v>
      </c>
      <c r="B80" s="40">
        <v>23</v>
      </c>
      <c r="C80" s="40"/>
      <c r="D80" s="40"/>
      <c r="E80" s="40"/>
      <c r="F80" s="40"/>
      <c r="G80" s="40"/>
      <c r="H80" s="40"/>
      <c r="I80" s="40"/>
      <c r="J80" s="78"/>
      <c r="K80" s="124"/>
      <c r="L80" s="125"/>
      <c r="M80" s="126"/>
      <c r="N80" s="108"/>
      <c r="O80" s="43">
        <f>B80</f>
        <v>23</v>
      </c>
      <c r="P80" s="109"/>
      <c r="Q80" s="108"/>
    </row>
    <row r="81" spans="1:18" ht="15.75" customHeight="1" x14ac:dyDescent="0.25">
      <c r="A81" s="39">
        <v>1201</v>
      </c>
      <c r="B81" s="40"/>
      <c r="C81" s="40">
        <v>20</v>
      </c>
      <c r="D81" s="40"/>
      <c r="E81" s="40"/>
      <c r="F81" s="40"/>
      <c r="G81" s="40"/>
      <c r="H81" s="40"/>
      <c r="I81" s="40"/>
      <c r="J81" s="78"/>
      <c r="K81" s="127"/>
      <c r="L81" s="118"/>
      <c r="M81" s="128"/>
      <c r="N81" s="45">
        <f>IF(C81=0,"",C81/B80)</f>
        <v>0.86956521739130432</v>
      </c>
      <c r="O81" s="46">
        <v>20</v>
      </c>
      <c r="P81" s="110">
        <f t="shared" ref="P81:P87" si="6">IF(O81=0,"",O81/O80)</f>
        <v>0.86956521739130432</v>
      </c>
      <c r="Q81" s="110">
        <f t="shared" ref="Q81:Q87" si="7">IF(O81=0,"",100%-P81)</f>
        <v>0.13043478260869568</v>
      </c>
    </row>
    <row r="82" spans="1:18" ht="15.75" customHeight="1" x14ac:dyDescent="0.25">
      <c r="A82" s="39">
        <v>1202</v>
      </c>
      <c r="B82" s="40"/>
      <c r="C82" s="40"/>
      <c r="D82" s="40">
        <v>18</v>
      </c>
      <c r="E82" s="40"/>
      <c r="F82" s="40"/>
      <c r="G82" s="40"/>
      <c r="H82" s="40"/>
      <c r="I82" s="40"/>
      <c r="J82" s="78"/>
      <c r="K82" s="127"/>
      <c r="L82" s="118"/>
      <c r="M82" s="128"/>
      <c r="N82" s="45">
        <f>IF(D82=0,"",D82/C81)</f>
        <v>0.9</v>
      </c>
      <c r="O82" s="46">
        <v>18</v>
      </c>
      <c r="P82" s="110">
        <f t="shared" si="6"/>
        <v>0.9</v>
      </c>
      <c r="Q82" s="110">
        <f t="shared" si="7"/>
        <v>9.9999999999999978E-2</v>
      </c>
      <c r="R82" s="69">
        <f>O82/O80</f>
        <v>0.78260869565217395</v>
      </c>
    </row>
    <row r="83" spans="1:18" ht="15.75" customHeight="1" x14ac:dyDescent="0.25">
      <c r="A83" s="39">
        <v>1301</v>
      </c>
      <c r="B83" s="40"/>
      <c r="C83" s="40"/>
      <c r="D83" s="40"/>
      <c r="E83" s="40">
        <v>16</v>
      </c>
      <c r="F83" s="40"/>
      <c r="G83" s="40"/>
      <c r="H83" s="40"/>
      <c r="I83" s="40"/>
      <c r="J83" s="78"/>
      <c r="K83" s="127"/>
      <c r="L83" s="118"/>
      <c r="M83" s="128"/>
      <c r="N83" s="45">
        <f>IF(E83=0,"",E83/D82)</f>
        <v>0.88888888888888884</v>
      </c>
      <c r="O83" s="46">
        <v>17</v>
      </c>
      <c r="P83" s="110">
        <f t="shared" si="6"/>
        <v>0.94444444444444442</v>
      </c>
      <c r="Q83" s="110">
        <f t="shared" si="7"/>
        <v>5.555555555555558E-2</v>
      </c>
    </row>
    <row r="84" spans="1:18" ht="15.75" customHeight="1" x14ac:dyDescent="0.25">
      <c r="A84" s="39">
        <v>1302</v>
      </c>
      <c r="B84" s="40"/>
      <c r="C84" s="40"/>
      <c r="D84" s="40"/>
      <c r="E84" s="40"/>
      <c r="F84" s="40">
        <v>16</v>
      </c>
      <c r="G84" s="40"/>
      <c r="H84" s="40"/>
      <c r="I84" s="40"/>
      <c r="J84" s="78"/>
      <c r="K84" s="127"/>
      <c r="L84" s="118"/>
      <c r="M84" s="128"/>
      <c r="N84" s="45">
        <f>IF(F84=0,"",F84/E83)</f>
        <v>1</v>
      </c>
      <c r="O84" s="46">
        <v>17</v>
      </c>
      <c r="P84" s="110">
        <f t="shared" si="6"/>
        <v>1</v>
      </c>
      <c r="Q84" s="110">
        <f t="shared" si="7"/>
        <v>0</v>
      </c>
    </row>
    <row r="85" spans="1:18" ht="15.75" customHeight="1" x14ac:dyDescent="0.25">
      <c r="A85" s="39">
        <v>1401</v>
      </c>
      <c r="B85" s="40"/>
      <c r="C85" s="40"/>
      <c r="D85" s="40"/>
      <c r="E85" s="40"/>
      <c r="F85" s="40"/>
      <c r="G85" s="40">
        <v>14</v>
      </c>
      <c r="H85" s="40"/>
      <c r="I85" s="40"/>
      <c r="J85" s="78"/>
      <c r="K85" s="127"/>
      <c r="L85" s="118"/>
      <c r="M85" s="128"/>
      <c r="N85" s="45">
        <f>IF(G85=0,"",G85/F84)</f>
        <v>0.875</v>
      </c>
      <c r="O85" s="46">
        <v>16</v>
      </c>
      <c r="P85" s="110">
        <f t="shared" si="6"/>
        <v>0.94117647058823528</v>
      </c>
      <c r="Q85" s="110">
        <f t="shared" si="7"/>
        <v>5.8823529411764719E-2</v>
      </c>
    </row>
    <row r="86" spans="1:18" ht="15.75" customHeight="1" x14ac:dyDescent="0.25">
      <c r="A86" s="39">
        <v>1402</v>
      </c>
      <c r="B86" s="40"/>
      <c r="C86" s="40"/>
      <c r="D86" s="40"/>
      <c r="E86" s="40"/>
      <c r="F86" s="40"/>
      <c r="G86" s="40"/>
      <c r="H86" s="40">
        <v>14</v>
      </c>
      <c r="I86" s="40"/>
      <c r="J86" s="78"/>
      <c r="K86" s="127"/>
      <c r="L86" s="118"/>
      <c r="M86" s="128"/>
      <c r="N86" s="45">
        <f>IF(H86=0,"",H86/G85)</f>
        <v>1</v>
      </c>
      <c r="O86" s="46">
        <v>16</v>
      </c>
      <c r="P86" s="110">
        <f t="shared" si="6"/>
        <v>1</v>
      </c>
      <c r="Q86" s="110">
        <f t="shared" si="7"/>
        <v>0</v>
      </c>
    </row>
    <row r="87" spans="1:18" ht="15.75" customHeight="1" x14ac:dyDescent="0.25">
      <c r="A87" s="39">
        <v>1501</v>
      </c>
      <c r="B87" s="40"/>
      <c r="C87" s="40"/>
      <c r="D87" s="40"/>
      <c r="E87" s="40"/>
      <c r="F87" s="40"/>
      <c r="G87" s="40"/>
      <c r="H87" s="40"/>
      <c r="I87" s="40">
        <v>14</v>
      </c>
      <c r="J87" s="78">
        <v>12</v>
      </c>
      <c r="K87" s="127"/>
      <c r="L87" s="118"/>
      <c r="M87" s="128"/>
      <c r="N87" s="45">
        <f>IF(I87=0,"",I87/H86)</f>
        <v>1</v>
      </c>
      <c r="O87" s="46">
        <v>16</v>
      </c>
      <c r="P87" s="110">
        <f t="shared" si="6"/>
        <v>1</v>
      </c>
      <c r="Q87" s="110">
        <f t="shared" si="7"/>
        <v>0</v>
      </c>
    </row>
    <row r="88" spans="1:18" ht="15.75" customHeight="1" x14ac:dyDescent="0.25">
      <c r="A88" s="39">
        <v>1502</v>
      </c>
      <c r="B88" s="40"/>
      <c r="C88" s="40"/>
      <c r="D88" s="40"/>
      <c r="E88" s="40"/>
      <c r="F88" s="40"/>
      <c r="G88" s="40"/>
      <c r="H88" s="40"/>
      <c r="I88" s="40">
        <v>3</v>
      </c>
      <c r="J88" s="78">
        <v>2</v>
      </c>
      <c r="K88" s="127"/>
      <c r="L88" s="118"/>
      <c r="M88" s="118"/>
      <c r="N88" s="121"/>
      <c r="O88" s="46">
        <v>4</v>
      </c>
      <c r="P88" s="134"/>
      <c r="Q88" s="121"/>
    </row>
    <row r="89" spans="1:18" ht="15.75" customHeight="1" x14ac:dyDescent="0.25">
      <c r="A89" s="39">
        <v>1601</v>
      </c>
      <c r="B89" s="40"/>
      <c r="C89" s="40"/>
      <c r="D89" s="40"/>
      <c r="E89" s="40"/>
      <c r="F89" s="40"/>
      <c r="G89" s="40"/>
      <c r="H89" s="40"/>
      <c r="I89" s="40">
        <v>1</v>
      </c>
      <c r="J89" s="78"/>
      <c r="K89" s="127"/>
      <c r="L89" s="118"/>
      <c r="M89" s="118"/>
      <c r="N89" s="121"/>
      <c r="O89" s="46">
        <v>1</v>
      </c>
      <c r="P89" s="134"/>
      <c r="Q89" s="121"/>
    </row>
    <row r="90" spans="1:18" ht="15.75" customHeight="1" x14ac:dyDescent="0.25">
      <c r="A90" s="39">
        <v>1602</v>
      </c>
      <c r="B90" s="40"/>
      <c r="C90" s="40"/>
      <c r="D90" s="40"/>
      <c r="E90" s="40"/>
      <c r="F90" s="40"/>
      <c r="G90" s="40"/>
      <c r="H90" s="40"/>
      <c r="I90" s="40">
        <v>2</v>
      </c>
      <c r="J90" s="78">
        <v>1</v>
      </c>
      <c r="K90" s="127"/>
      <c r="L90" s="118"/>
      <c r="M90" s="118"/>
      <c r="N90" s="121"/>
      <c r="O90" s="74">
        <v>2</v>
      </c>
      <c r="P90" s="134"/>
      <c r="Q90" s="121"/>
    </row>
    <row r="91" spans="1:18" ht="15.75" customHeight="1" x14ac:dyDescent="0.25">
      <c r="A91" s="39">
        <v>1701</v>
      </c>
      <c r="B91" s="40"/>
      <c r="C91" s="40"/>
      <c r="D91" s="40"/>
      <c r="E91" s="40"/>
      <c r="F91" s="40"/>
      <c r="G91" s="40"/>
      <c r="H91" s="40"/>
      <c r="I91" s="40"/>
      <c r="J91" s="78"/>
      <c r="K91" s="127"/>
      <c r="L91" s="118"/>
      <c r="M91" s="118"/>
      <c r="N91" s="121"/>
      <c r="O91" s="74"/>
      <c r="P91" s="134"/>
      <c r="Q91" s="121"/>
    </row>
    <row r="92" spans="1:18" ht="15.75" customHeight="1" x14ac:dyDescent="0.25">
      <c r="A92" s="39">
        <v>1702</v>
      </c>
      <c r="B92" s="40"/>
      <c r="C92" s="40"/>
      <c r="D92" s="40"/>
      <c r="E92" s="40"/>
      <c r="F92" s="40"/>
      <c r="G92" s="40"/>
      <c r="H92" s="40"/>
      <c r="I92" s="40"/>
      <c r="J92" s="78"/>
      <c r="K92" s="127"/>
      <c r="L92" s="118"/>
      <c r="M92" s="118"/>
      <c r="N92" s="121"/>
      <c r="O92" s="74"/>
      <c r="P92" s="134"/>
      <c r="Q92" s="121"/>
    </row>
    <row r="93" spans="1:18" ht="15.75" customHeight="1" x14ac:dyDescent="0.25">
      <c r="A93" s="39">
        <v>1801</v>
      </c>
      <c r="B93" s="40"/>
      <c r="C93" s="40"/>
      <c r="D93" s="40"/>
      <c r="E93" s="40"/>
      <c r="F93" s="40"/>
      <c r="G93" s="40"/>
      <c r="H93" s="40"/>
      <c r="I93" s="40"/>
      <c r="J93" s="78"/>
      <c r="K93" s="127"/>
      <c r="L93" s="118"/>
      <c r="M93" s="119"/>
      <c r="N93" s="118"/>
      <c r="O93" s="119"/>
      <c r="P93" s="120"/>
      <c r="Q93" s="121"/>
    </row>
    <row r="94" spans="1:18" ht="15.75" customHeight="1" x14ac:dyDescent="0.25">
      <c r="A94" s="39">
        <v>1802</v>
      </c>
      <c r="B94" s="40"/>
      <c r="C94" s="40"/>
      <c r="D94" s="40"/>
      <c r="E94" s="40"/>
      <c r="F94" s="40"/>
      <c r="G94" s="40"/>
      <c r="H94" s="40"/>
      <c r="I94" s="40"/>
      <c r="J94" s="78"/>
      <c r="K94" s="127"/>
      <c r="L94" s="118"/>
      <c r="M94" s="119"/>
      <c r="N94" s="111" t="s">
        <v>58</v>
      </c>
      <c r="O94" s="112">
        <v>14</v>
      </c>
      <c r="P94" s="113">
        <f>J97</f>
        <v>15</v>
      </c>
      <c r="Q94" s="114" t="s">
        <v>10</v>
      </c>
    </row>
    <row r="95" spans="1:18" ht="15.75" customHeight="1" x14ac:dyDescent="0.25">
      <c r="A95" s="39">
        <v>1901</v>
      </c>
      <c r="B95" s="40"/>
      <c r="C95" s="40"/>
      <c r="D95" s="40"/>
      <c r="E95" s="40"/>
      <c r="F95" s="40"/>
      <c r="G95" s="40"/>
      <c r="H95" s="40"/>
      <c r="I95" s="40"/>
      <c r="J95" s="78"/>
      <c r="K95" s="127"/>
      <c r="L95" s="118"/>
      <c r="M95" s="119"/>
      <c r="N95" s="115" t="s">
        <v>60</v>
      </c>
      <c r="O95" s="59">
        <f>IF(O94/B80=0,"",O94/B80)</f>
        <v>0.60869565217391308</v>
      </c>
      <c r="P95" s="116">
        <f>IF(O94/P94=0,"",O94/P94)</f>
        <v>0.93333333333333335</v>
      </c>
      <c r="Q95" s="117" t="s">
        <v>61</v>
      </c>
    </row>
    <row r="96" spans="1:18" ht="15.75" customHeight="1" x14ac:dyDescent="0.25">
      <c r="A96" s="39">
        <v>1902</v>
      </c>
      <c r="B96" s="40"/>
      <c r="C96" s="40"/>
      <c r="D96" s="40"/>
      <c r="E96" s="40"/>
      <c r="F96" s="40"/>
      <c r="G96" s="40"/>
      <c r="H96" s="40"/>
      <c r="I96" s="40"/>
      <c r="J96" s="78"/>
      <c r="K96" s="130"/>
      <c r="L96" s="131"/>
      <c r="M96" s="132"/>
      <c r="N96" s="87"/>
      <c r="O96" s="122"/>
      <c r="P96" s="122"/>
      <c r="Q96" s="123"/>
    </row>
    <row r="97" spans="1:18" ht="18" customHeight="1" x14ac:dyDescent="0.25">
      <c r="A97" s="28"/>
      <c r="B97" s="165" t="s">
        <v>83</v>
      </c>
      <c r="C97" s="165"/>
      <c r="D97" s="165"/>
      <c r="E97" s="165"/>
      <c r="F97" s="165"/>
      <c r="G97" s="165"/>
      <c r="H97" s="165"/>
      <c r="I97" s="165"/>
      <c r="J97" s="66">
        <f>SUM(J85:J93)</f>
        <v>15</v>
      </c>
      <c r="K97" s="67">
        <f>IF(J87=0,"",J87/B80)</f>
        <v>0.52173913043478259</v>
      </c>
      <c r="L97" s="67">
        <f>IF(J97=0,"",J97/B80)</f>
        <v>0.65217391304347827</v>
      </c>
      <c r="M97" s="67">
        <f>IF(J87=0,"",L97-K97)</f>
        <v>0.13043478260869568</v>
      </c>
      <c r="N97" s="2"/>
      <c r="O97" s="1"/>
      <c r="P97" s="25"/>
      <c r="Q97" s="2"/>
    </row>
    <row r="98" spans="1:18" ht="12.75" customHeight="1" x14ac:dyDescent="0.2"/>
    <row r="99" spans="1:18" ht="12.75" customHeight="1" x14ac:dyDescent="0.2"/>
    <row r="100" spans="1:18" ht="26.25" customHeight="1" x14ac:dyDescent="0.4">
      <c r="A100" s="106"/>
      <c r="B100" s="166" t="s">
        <v>72</v>
      </c>
      <c r="C100" s="166"/>
      <c r="D100" s="166"/>
      <c r="E100" s="166"/>
      <c r="F100" s="166"/>
      <c r="G100" s="166"/>
      <c r="H100" s="166"/>
      <c r="I100" s="166"/>
      <c r="J100" s="105" t="s">
        <v>56</v>
      </c>
      <c r="K100" s="1"/>
      <c r="L100" s="2"/>
      <c r="M100" s="2"/>
      <c r="N100" s="1"/>
      <c r="O100" s="2"/>
      <c r="P100" s="1"/>
      <c r="Q100" s="1"/>
      <c r="R100" s="1"/>
    </row>
    <row r="101" spans="1:18" ht="20.25" customHeight="1" x14ac:dyDescent="0.2">
      <c r="A101" s="168" t="s">
        <v>9</v>
      </c>
      <c r="B101" s="169" t="s">
        <v>73</v>
      </c>
      <c r="C101" s="170"/>
      <c r="D101" s="170"/>
      <c r="E101" s="170"/>
      <c r="F101" s="170"/>
      <c r="G101" s="170"/>
      <c r="H101" s="170"/>
      <c r="I101" s="171"/>
      <c r="J101" s="172" t="s">
        <v>10</v>
      </c>
      <c r="K101" s="164" t="s">
        <v>2</v>
      </c>
      <c r="L101" s="164" t="s">
        <v>3</v>
      </c>
      <c r="M101" s="174" t="s">
        <v>4</v>
      </c>
      <c r="N101" s="164" t="s">
        <v>5</v>
      </c>
      <c r="O101" s="162" t="s">
        <v>6</v>
      </c>
      <c r="P101" s="162" t="s">
        <v>7</v>
      </c>
      <c r="Q101" s="164" t="s">
        <v>8</v>
      </c>
    </row>
    <row r="102" spans="1:18" ht="15.75" customHeight="1" x14ac:dyDescent="0.25">
      <c r="A102" s="163"/>
      <c r="B102" s="39" t="s">
        <v>74</v>
      </c>
      <c r="C102" s="39" t="s">
        <v>75</v>
      </c>
      <c r="D102" s="39" t="s">
        <v>76</v>
      </c>
      <c r="E102" s="39" t="s">
        <v>77</v>
      </c>
      <c r="F102" s="39" t="s">
        <v>78</v>
      </c>
      <c r="G102" s="39" t="s">
        <v>79</v>
      </c>
      <c r="H102" s="39" t="s">
        <v>80</v>
      </c>
      <c r="I102" s="39" t="s">
        <v>81</v>
      </c>
      <c r="J102" s="173"/>
      <c r="K102" s="163"/>
      <c r="L102" s="163"/>
      <c r="M102" s="163"/>
      <c r="N102" s="163"/>
      <c r="O102" s="163"/>
      <c r="P102" s="163"/>
      <c r="Q102" s="163"/>
    </row>
    <row r="103" spans="1:18" ht="15.75" customHeight="1" x14ac:dyDescent="0.25">
      <c r="A103" s="39">
        <v>1201</v>
      </c>
      <c r="B103" s="40">
        <v>5</v>
      </c>
      <c r="C103" s="40"/>
      <c r="D103" s="40"/>
      <c r="E103" s="40"/>
      <c r="F103" s="40"/>
      <c r="G103" s="40"/>
      <c r="H103" s="40"/>
      <c r="I103" s="40"/>
      <c r="J103" s="78"/>
      <c r="K103" s="124"/>
      <c r="L103" s="125"/>
      <c r="M103" s="126"/>
      <c r="N103" s="108"/>
      <c r="O103" s="43">
        <f>B103</f>
        <v>5</v>
      </c>
      <c r="P103" s="109"/>
      <c r="Q103" s="108"/>
    </row>
    <row r="104" spans="1:18" ht="15.75" customHeight="1" x14ac:dyDescent="0.25">
      <c r="A104" s="39">
        <v>1202</v>
      </c>
      <c r="B104" s="40"/>
      <c r="C104" s="40">
        <v>5</v>
      </c>
      <c r="D104" s="40"/>
      <c r="E104" s="40"/>
      <c r="F104" s="40"/>
      <c r="G104" s="40"/>
      <c r="H104" s="40"/>
      <c r="I104" s="40"/>
      <c r="J104" s="78"/>
      <c r="K104" s="127"/>
      <c r="L104" s="118"/>
      <c r="M104" s="128"/>
      <c r="N104" s="45">
        <f>IF(C104=0,"",C104/B103)</f>
        <v>1</v>
      </c>
      <c r="O104" s="46">
        <v>5</v>
      </c>
      <c r="P104" s="110">
        <f t="shared" ref="P104:P110" si="8">IF(O104=0,"",O104/O103)</f>
        <v>1</v>
      </c>
      <c r="Q104" s="110">
        <f t="shared" ref="Q104:Q110" si="9">IF(O104=0,"",100%-P104)</f>
        <v>0</v>
      </c>
    </row>
    <row r="105" spans="1:18" ht="15.75" customHeight="1" x14ac:dyDescent="0.25">
      <c r="A105" s="39">
        <v>1301</v>
      </c>
      <c r="B105" s="40"/>
      <c r="C105" s="40"/>
      <c r="D105" s="40">
        <v>5</v>
      </c>
      <c r="E105" s="40"/>
      <c r="F105" s="40"/>
      <c r="G105" s="40"/>
      <c r="H105" s="40"/>
      <c r="I105" s="40"/>
      <c r="J105" s="78"/>
      <c r="K105" s="127"/>
      <c r="L105" s="118"/>
      <c r="M105" s="128"/>
      <c r="N105" s="45">
        <f>IF(D105=0,"",D105/C104)</f>
        <v>1</v>
      </c>
      <c r="O105" s="46">
        <v>5</v>
      </c>
      <c r="P105" s="110">
        <f t="shared" si="8"/>
        <v>1</v>
      </c>
      <c r="Q105" s="110">
        <f t="shared" si="9"/>
        <v>0</v>
      </c>
      <c r="R105" s="69">
        <f>O105/O103</f>
        <v>1</v>
      </c>
    </row>
    <row r="106" spans="1:18" ht="15.75" customHeight="1" x14ac:dyDescent="0.25">
      <c r="A106" s="39">
        <v>1302</v>
      </c>
      <c r="B106" s="40"/>
      <c r="C106" s="40"/>
      <c r="D106" s="40"/>
      <c r="E106" s="40">
        <v>5</v>
      </c>
      <c r="F106" s="40"/>
      <c r="G106" s="40"/>
      <c r="H106" s="40"/>
      <c r="I106" s="40"/>
      <c r="J106" s="78"/>
      <c r="K106" s="127"/>
      <c r="L106" s="118"/>
      <c r="M106" s="128"/>
      <c r="N106" s="45">
        <f>IF(E106=0,"",E106/D105)</f>
        <v>1</v>
      </c>
      <c r="O106" s="46">
        <v>5</v>
      </c>
      <c r="P106" s="110">
        <f t="shared" si="8"/>
        <v>1</v>
      </c>
      <c r="Q106" s="110">
        <f t="shared" si="9"/>
        <v>0</v>
      </c>
    </row>
    <row r="107" spans="1:18" ht="15.75" customHeight="1" x14ac:dyDescent="0.25">
      <c r="A107" s="39">
        <v>1401</v>
      </c>
      <c r="B107" s="40"/>
      <c r="C107" s="40"/>
      <c r="D107" s="40"/>
      <c r="E107" s="40"/>
      <c r="F107" s="40">
        <v>5</v>
      </c>
      <c r="G107" s="40"/>
      <c r="H107" s="40"/>
      <c r="I107" s="40"/>
      <c r="J107" s="78"/>
      <c r="K107" s="127"/>
      <c r="L107" s="118"/>
      <c r="M107" s="128"/>
      <c r="N107" s="45">
        <f>IF(F107=0,"",F107/E106)</f>
        <v>1</v>
      </c>
      <c r="O107" s="46">
        <v>5</v>
      </c>
      <c r="P107" s="110">
        <f t="shared" si="8"/>
        <v>1</v>
      </c>
      <c r="Q107" s="110">
        <f t="shared" si="9"/>
        <v>0</v>
      </c>
    </row>
    <row r="108" spans="1:18" ht="15.75" customHeight="1" x14ac:dyDescent="0.25">
      <c r="A108" s="39">
        <v>1402</v>
      </c>
      <c r="B108" s="40"/>
      <c r="C108" s="40"/>
      <c r="D108" s="40"/>
      <c r="E108" s="40"/>
      <c r="F108" s="40"/>
      <c r="G108" s="40">
        <v>4</v>
      </c>
      <c r="H108" s="40"/>
      <c r="I108" s="40"/>
      <c r="J108" s="78"/>
      <c r="K108" s="127"/>
      <c r="L108" s="118"/>
      <c r="M108" s="128"/>
      <c r="N108" s="45">
        <f>IF(G108=0,"",G108/F107)</f>
        <v>0.8</v>
      </c>
      <c r="O108" s="46">
        <v>4</v>
      </c>
      <c r="P108" s="110">
        <f t="shared" si="8"/>
        <v>0.8</v>
      </c>
      <c r="Q108" s="110">
        <f t="shared" si="9"/>
        <v>0.19999999999999996</v>
      </c>
    </row>
    <row r="109" spans="1:18" ht="15.75" customHeight="1" x14ac:dyDescent="0.25">
      <c r="A109" s="39">
        <v>1501</v>
      </c>
      <c r="B109" s="40"/>
      <c r="C109" s="40"/>
      <c r="D109" s="40"/>
      <c r="E109" s="40"/>
      <c r="F109" s="40"/>
      <c r="G109" s="40"/>
      <c r="H109" s="40">
        <v>4</v>
      </c>
      <c r="I109" s="40"/>
      <c r="J109" s="78"/>
      <c r="K109" s="127"/>
      <c r="L109" s="118"/>
      <c r="M109" s="128"/>
      <c r="N109" s="45">
        <f>IF(H109=0,"",H109/G108)</f>
        <v>1</v>
      </c>
      <c r="O109" s="46">
        <v>4</v>
      </c>
      <c r="P109" s="110">
        <f t="shared" si="8"/>
        <v>1</v>
      </c>
      <c r="Q109" s="110">
        <f t="shared" si="9"/>
        <v>0</v>
      </c>
    </row>
    <row r="110" spans="1:18" ht="15.75" customHeight="1" x14ac:dyDescent="0.25">
      <c r="A110" s="39">
        <v>1502</v>
      </c>
      <c r="B110" s="40"/>
      <c r="C110" s="40"/>
      <c r="D110" s="40"/>
      <c r="E110" s="40"/>
      <c r="F110" s="40"/>
      <c r="G110" s="40"/>
      <c r="H110" s="40"/>
      <c r="I110" s="40">
        <v>4</v>
      </c>
      <c r="J110" s="78">
        <v>3</v>
      </c>
      <c r="K110" s="127"/>
      <c r="L110" s="118"/>
      <c r="M110" s="128"/>
      <c r="N110" s="45">
        <f>IF(I110=0,"",I110/H109)</f>
        <v>1</v>
      </c>
      <c r="O110" s="46">
        <v>4</v>
      </c>
      <c r="P110" s="110">
        <f t="shared" si="8"/>
        <v>1</v>
      </c>
      <c r="Q110" s="110">
        <f t="shared" si="9"/>
        <v>0</v>
      </c>
    </row>
    <row r="111" spans="1:18" ht="15.75" customHeight="1" x14ac:dyDescent="0.25">
      <c r="A111" s="39">
        <v>1601</v>
      </c>
      <c r="B111" s="40"/>
      <c r="C111" s="40"/>
      <c r="D111" s="40"/>
      <c r="E111" s="40"/>
      <c r="F111" s="40"/>
      <c r="G111" s="40"/>
      <c r="H111" s="40"/>
      <c r="I111" s="40">
        <v>1</v>
      </c>
      <c r="J111" s="78">
        <v>1</v>
      </c>
      <c r="K111" s="127"/>
      <c r="L111" s="118"/>
      <c r="M111" s="118"/>
      <c r="N111" s="121"/>
      <c r="O111" s="46">
        <v>1</v>
      </c>
      <c r="P111" s="134"/>
      <c r="Q111" s="121"/>
    </row>
    <row r="112" spans="1:18" ht="15.75" customHeight="1" x14ac:dyDescent="0.25">
      <c r="A112" s="39">
        <v>1602</v>
      </c>
      <c r="B112" s="40"/>
      <c r="C112" s="40"/>
      <c r="D112" s="40"/>
      <c r="E112" s="40"/>
      <c r="F112" s="40"/>
      <c r="G112" s="40"/>
      <c r="H112" s="40"/>
      <c r="I112" s="40">
        <v>0</v>
      </c>
      <c r="J112" s="78">
        <v>0</v>
      </c>
      <c r="K112" s="127"/>
      <c r="L112" s="118"/>
      <c r="M112" s="118"/>
      <c r="N112" s="121"/>
      <c r="O112" s="46"/>
      <c r="P112" s="134"/>
      <c r="Q112" s="121"/>
    </row>
    <row r="113" spans="1:18" ht="15.75" customHeight="1" x14ac:dyDescent="0.25">
      <c r="A113" s="39">
        <v>1701</v>
      </c>
      <c r="B113" s="40"/>
      <c r="C113" s="40"/>
      <c r="D113" s="40"/>
      <c r="E113" s="40"/>
      <c r="F113" s="40"/>
      <c r="G113" s="40"/>
      <c r="H113" s="40"/>
      <c r="I113" s="40"/>
      <c r="J113" s="78"/>
      <c r="K113" s="127"/>
      <c r="L113" s="118"/>
      <c r="M113" s="118"/>
      <c r="N113" s="121"/>
      <c r="O113" s="74"/>
      <c r="P113" s="134"/>
      <c r="Q113" s="121"/>
    </row>
    <row r="114" spans="1:18" ht="15.75" customHeight="1" x14ac:dyDescent="0.25">
      <c r="A114" s="39">
        <v>1702</v>
      </c>
      <c r="B114" s="40"/>
      <c r="C114" s="40"/>
      <c r="D114" s="40"/>
      <c r="E114" s="40"/>
      <c r="F114" s="40"/>
      <c r="G114" s="40"/>
      <c r="H114" s="40"/>
      <c r="I114" s="40"/>
      <c r="J114" s="78"/>
      <c r="K114" s="127"/>
      <c r="L114" s="118"/>
      <c r="M114" s="118"/>
      <c r="N114" s="121"/>
      <c r="O114" s="74"/>
      <c r="P114" s="134"/>
      <c r="Q114" s="121"/>
    </row>
    <row r="115" spans="1:18" ht="15.75" customHeight="1" x14ac:dyDescent="0.25">
      <c r="A115" s="39">
        <v>1801</v>
      </c>
      <c r="B115" s="40"/>
      <c r="C115" s="40"/>
      <c r="D115" s="40"/>
      <c r="E115" s="40"/>
      <c r="F115" s="40"/>
      <c r="G115" s="40"/>
      <c r="H115" s="40"/>
      <c r="I115" s="40"/>
      <c r="J115" s="78"/>
      <c r="K115" s="127"/>
      <c r="L115" s="118"/>
      <c r="M115" s="118"/>
      <c r="N115" s="121"/>
      <c r="O115" s="74"/>
      <c r="P115" s="134"/>
      <c r="Q115" s="121"/>
    </row>
    <row r="116" spans="1:18" ht="15.75" customHeight="1" x14ac:dyDescent="0.25">
      <c r="A116" s="39">
        <v>1802</v>
      </c>
      <c r="B116" s="40"/>
      <c r="C116" s="40"/>
      <c r="D116" s="40"/>
      <c r="E116" s="40"/>
      <c r="F116" s="40"/>
      <c r="G116" s="40"/>
      <c r="H116" s="40"/>
      <c r="I116" s="40"/>
      <c r="J116" s="78"/>
      <c r="K116" s="127"/>
      <c r="L116" s="118"/>
      <c r="M116" s="119"/>
      <c r="N116" s="118"/>
      <c r="O116" s="119"/>
      <c r="P116" s="120"/>
      <c r="Q116" s="121"/>
    </row>
    <row r="117" spans="1:18" ht="15.75" customHeight="1" x14ac:dyDescent="0.25">
      <c r="A117" s="39">
        <v>1901</v>
      </c>
      <c r="B117" s="40"/>
      <c r="C117" s="40"/>
      <c r="D117" s="40"/>
      <c r="E117" s="40"/>
      <c r="F117" s="40"/>
      <c r="G117" s="40"/>
      <c r="H117" s="40"/>
      <c r="I117" s="40"/>
      <c r="J117" s="78"/>
      <c r="K117" s="127"/>
      <c r="L117" s="118"/>
      <c r="M117" s="119"/>
      <c r="N117" s="111" t="s">
        <v>58</v>
      </c>
      <c r="O117" s="112">
        <v>3</v>
      </c>
      <c r="P117" s="113">
        <f>IF(SUM(J105:J112)=0,"",SUM(J105:J112))</f>
        <v>4</v>
      </c>
      <c r="Q117" s="114" t="s">
        <v>10</v>
      </c>
    </row>
    <row r="118" spans="1:18" ht="15.75" customHeight="1" x14ac:dyDescent="0.25">
      <c r="A118" s="39">
        <v>1902</v>
      </c>
      <c r="B118" s="40"/>
      <c r="C118" s="40"/>
      <c r="D118" s="40"/>
      <c r="E118" s="40"/>
      <c r="F118" s="40"/>
      <c r="G118" s="40"/>
      <c r="H118" s="40"/>
      <c r="I118" s="40"/>
      <c r="J118" s="78"/>
      <c r="K118" s="127"/>
      <c r="L118" s="118"/>
      <c r="M118" s="119"/>
      <c r="N118" s="115" t="s">
        <v>60</v>
      </c>
      <c r="O118" s="59">
        <f>IF(O117/B103=0,"",O117/B103)</f>
        <v>0.6</v>
      </c>
      <c r="P118" s="116">
        <f>IF(O117/P117=0,"",O117/P117)</f>
        <v>0.75</v>
      </c>
      <c r="Q118" s="117" t="s">
        <v>61</v>
      </c>
    </row>
    <row r="119" spans="1:18" ht="15.75" customHeight="1" x14ac:dyDescent="0.25">
      <c r="A119" s="39">
        <v>2001</v>
      </c>
      <c r="B119" s="40"/>
      <c r="C119" s="40"/>
      <c r="D119" s="40"/>
      <c r="E119" s="40"/>
      <c r="F119" s="40"/>
      <c r="G119" s="40"/>
      <c r="H119" s="40"/>
      <c r="I119" s="40"/>
      <c r="J119" s="78"/>
      <c r="K119" s="130"/>
      <c r="L119" s="131"/>
      <c r="M119" s="132"/>
      <c r="N119" s="87"/>
      <c r="O119" s="122"/>
      <c r="P119" s="122"/>
      <c r="Q119" s="123"/>
    </row>
    <row r="120" spans="1:18" ht="18" customHeight="1" x14ac:dyDescent="0.25">
      <c r="A120" s="28"/>
      <c r="B120" s="165" t="s">
        <v>83</v>
      </c>
      <c r="C120" s="165"/>
      <c r="D120" s="165"/>
      <c r="E120" s="165"/>
      <c r="F120" s="165"/>
      <c r="G120" s="165"/>
      <c r="H120" s="165"/>
      <c r="I120" s="165"/>
      <c r="J120" s="66">
        <f>SUM(J106:J116)</f>
        <v>4</v>
      </c>
      <c r="K120" s="67">
        <f>IF(J110=0,"",J110/B103)</f>
        <v>0.6</v>
      </c>
      <c r="L120" s="67">
        <f>IF(J120=0,"",J120/B103)</f>
        <v>0.8</v>
      </c>
      <c r="M120" s="67">
        <f>IF(J110=0,"",L120-K120)</f>
        <v>0.20000000000000007</v>
      </c>
      <c r="N120" s="2"/>
      <c r="O120" s="1"/>
      <c r="P120" s="25"/>
      <c r="Q120" s="2"/>
    </row>
    <row r="121" spans="1:18" ht="12.75" customHeight="1" x14ac:dyDescent="0.2"/>
    <row r="122" spans="1:18" ht="12.75" customHeight="1" x14ac:dyDescent="0.2"/>
    <row r="123" spans="1:18" ht="26.25" customHeight="1" x14ac:dyDescent="0.4">
      <c r="A123" s="106"/>
      <c r="B123" s="166" t="s">
        <v>72</v>
      </c>
      <c r="C123" s="166"/>
      <c r="D123" s="166"/>
      <c r="E123" s="166"/>
      <c r="F123" s="166"/>
      <c r="G123" s="166"/>
      <c r="H123" s="166"/>
      <c r="I123" s="166"/>
      <c r="J123" s="105" t="s">
        <v>57</v>
      </c>
      <c r="K123" s="1"/>
      <c r="L123" s="2"/>
      <c r="M123" s="2"/>
      <c r="N123" s="1"/>
      <c r="O123" s="2"/>
      <c r="P123" s="1"/>
      <c r="Q123" s="1"/>
      <c r="R123" s="1"/>
    </row>
    <row r="124" spans="1:18" ht="20.25" customHeight="1" x14ac:dyDescent="0.2">
      <c r="A124" s="168" t="s">
        <v>9</v>
      </c>
      <c r="B124" s="169" t="s">
        <v>73</v>
      </c>
      <c r="C124" s="170"/>
      <c r="D124" s="170"/>
      <c r="E124" s="170"/>
      <c r="F124" s="170"/>
      <c r="G124" s="170"/>
      <c r="H124" s="170"/>
      <c r="I124" s="171"/>
      <c r="J124" s="172" t="s">
        <v>10</v>
      </c>
      <c r="K124" s="164" t="s">
        <v>2</v>
      </c>
      <c r="L124" s="164" t="s">
        <v>3</v>
      </c>
      <c r="M124" s="174" t="s">
        <v>4</v>
      </c>
      <c r="N124" s="164" t="s">
        <v>5</v>
      </c>
      <c r="O124" s="162" t="s">
        <v>6</v>
      </c>
      <c r="P124" s="162" t="s">
        <v>7</v>
      </c>
      <c r="Q124" s="164" t="s">
        <v>8</v>
      </c>
    </row>
    <row r="125" spans="1:18" ht="15.75" customHeight="1" x14ac:dyDescent="0.25">
      <c r="A125" s="163"/>
      <c r="B125" s="39" t="s">
        <v>74</v>
      </c>
      <c r="C125" s="39" t="s">
        <v>75</v>
      </c>
      <c r="D125" s="39" t="s">
        <v>76</v>
      </c>
      <c r="E125" s="39" t="s">
        <v>77</v>
      </c>
      <c r="F125" s="39" t="s">
        <v>78</v>
      </c>
      <c r="G125" s="39" t="s">
        <v>79</v>
      </c>
      <c r="H125" s="39" t="s">
        <v>80</v>
      </c>
      <c r="I125" s="39" t="s">
        <v>81</v>
      </c>
      <c r="J125" s="173"/>
      <c r="K125" s="163"/>
      <c r="L125" s="163"/>
      <c r="M125" s="163"/>
      <c r="N125" s="163"/>
      <c r="O125" s="163"/>
      <c r="P125" s="163"/>
      <c r="Q125" s="163"/>
    </row>
    <row r="126" spans="1:18" ht="15.75" customHeight="1" x14ac:dyDescent="0.25">
      <c r="A126" s="39">
        <v>1202</v>
      </c>
      <c r="B126" s="40">
        <v>16</v>
      </c>
      <c r="C126" s="40"/>
      <c r="D126" s="40"/>
      <c r="E126" s="40"/>
      <c r="F126" s="40"/>
      <c r="G126" s="40"/>
      <c r="H126" s="40"/>
      <c r="I126" s="40"/>
      <c r="J126" s="78"/>
      <c r="K126" s="124"/>
      <c r="L126" s="125"/>
      <c r="M126" s="126"/>
      <c r="N126" s="108"/>
      <c r="O126" s="43">
        <f>B126</f>
        <v>16</v>
      </c>
      <c r="P126" s="109"/>
      <c r="Q126" s="108"/>
    </row>
    <row r="127" spans="1:18" ht="15.75" customHeight="1" x14ac:dyDescent="0.25">
      <c r="A127" s="39">
        <v>1301</v>
      </c>
      <c r="B127" s="40"/>
      <c r="C127" s="40">
        <v>15</v>
      </c>
      <c r="D127" s="40"/>
      <c r="E127" s="40"/>
      <c r="F127" s="40"/>
      <c r="G127" s="40"/>
      <c r="H127" s="40"/>
      <c r="I127" s="40"/>
      <c r="J127" s="78"/>
      <c r="K127" s="127"/>
      <c r="L127" s="118"/>
      <c r="M127" s="128"/>
      <c r="N127" s="45">
        <f>IF(C127=0,"",C127/B126)</f>
        <v>0.9375</v>
      </c>
      <c r="O127" s="46">
        <v>15</v>
      </c>
      <c r="P127" s="110">
        <f t="shared" ref="P127:P133" si="10">IF(O127=0,"",O127/O126)</f>
        <v>0.9375</v>
      </c>
      <c r="Q127" s="110">
        <f t="shared" ref="Q127:Q133" si="11">IF(O127=0,"",100%-P127)</f>
        <v>6.25E-2</v>
      </c>
    </row>
    <row r="128" spans="1:18" ht="15.75" customHeight="1" x14ac:dyDescent="0.25">
      <c r="A128" s="39">
        <v>1302</v>
      </c>
      <c r="B128" s="40"/>
      <c r="C128" s="40"/>
      <c r="D128" s="40">
        <v>12</v>
      </c>
      <c r="E128" s="40"/>
      <c r="F128" s="40"/>
      <c r="G128" s="40"/>
      <c r="H128" s="40"/>
      <c r="I128" s="40"/>
      <c r="J128" s="78"/>
      <c r="K128" s="127"/>
      <c r="L128" s="118"/>
      <c r="M128" s="128"/>
      <c r="N128" s="45">
        <f>IF(D128=0,"",D128/C127)</f>
        <v>0.8</v>
      </c>
      <c r="O128" s="46">
        <v>15</v>
      </c>
      <c r="P128" s="110">
        <f t="shared" si="10"/>
        <v>1</v>
      </c>
      <c r="Q128" s="110">
        <f t="shared" si="11"/>
        <v>0</v>
      </c>
      <c r="R128" s="69">
        <f>O128/O126</f>
        <v>0.9375</v>
      </c>
    </row>
    <row r="129" spans="1:17" ht="15.75" customHeight="1" x14ac:dyDescent="0.25">
      <c r="A129" s="39">
        <v>1401</v>
      </c>
      <c r="B129" s="40"/>
      <c r="C129" s="40"/>
      <c r="D129" s="40"/>
      <c r="E129" s="40">
        <v>12</v>
      </c>
      <c r="F129" s="40"/>
      <c r="G129" s="40"/>
      <c r="H129" s="40"/>
      <c r="I129" s="40"/>
      <c r="J129" s="78"/>
      <c r="K129" s="127"/>
      <c r="L129" s="118"/>
      <c r="M129" s="128"/>
      <c r="N129" s="45">
        <f>IF(E129=0,"",E129/D128)</f>
        <v>1</v>
      </c>
      <c r="O129" s="46">
        <v>13</v>
      </c>
      <c r="P129" s="110">
        <f t="shared" si="10"/>
        <v>0.8666666666666667</v>
      </c>
      <c r="Q129" s="110">
        <f t="shared" si="11"/>
        <v>0.1333333333333333</v>
      </c>
    </row>
    <row r="130" spans="1:17" ht="15.75" customHeight="1" x14ac:dyDescent="0.25">
      <c r="A130" s="39">
        <v>1402</v>
      </c>
      <c r="B130" s="40"/>
      <c r="C130" s="40"/>
      <c r="D130" s="40"/>
      <c r="E130" s="40"/>
      <c r="F130" s="40">
        <v>12</v>
      </c>
      <c r="G130" s="40"/>
      <c r="H130" s="40"/>
      <c r="I130" s="40"/>
      <c r="J130" s="78"/>
      <c r="K130" s="127"/>
      <c r="L130" s="118"/>
      <c r="M130" s="128"/>
      <c r="N130" s="45">
        <f>IF(F130=0,"",F130/E129)</f>
        <v>1</v>
      </c>
      <c r="O130" s="46">
        <v>13</v>
      </c>
      <c r="P130" s="110">
        <f t="shared" si="10"/>
        <v>1</v>
      </c>
      <c r="Q130" s="110">
        <f t="shared" si="11"/>
        <v>0</v>
      </c>
    </row>
    <row r="131" spans="1:17" ht="15.75" customHeight="1" x14ac:dyDescent="0.25">
      <c r="A131" s="39">
        <v>1501</v>
      </c>
      <c r="B131" s="40"/>
      <c r="C131" s="40"/>
      <c r="D131" s="40"/>
      <c r="E131" s="40"/>
      <c r="F131" s="40"/>
      <c r="G131" s="40">
        <v>12</v>
      </c>
      <c r="H131" s="40"/>
      <c r="I131" s="40"/>
      <c r="J131" s="78"/>
      <c r="K131" s="127"/>
      <c r="L131" s="118"/>
      <c r="M131" s="128"/>
      <c r="N131" s="45">
        <f>IF(G131=0,"",G131/F130)</f>
        <v>1</v>
      </c>
      <c r="O131" s="46">
        <v>13</v>
      </c>
      <c r="P131" s="110">
        <f t="shared" si="10"/>
        <v>1</v>
      </c>
      <c r="Q131" s="110">
        <f t="shared" si="11"/>
        <v>0</v>
      </c>
    </row>
    <row r="132" spans="1:17" ht="15.75" customHeight="1" x14ac:dyDescent="0.25">
      <c r="A132" s="39">
        <v>1502</v>
      </c>
      <c r="B132" s="40"/>
      <c r="C132" s="40"/>
      <c r="D132" s="40"/>
      <c r="E132" s="40"/>
      <c r="F132" s="40"/>
      <c r="G132" s="40"/>
      <c r="H132" s="40">
        <v>11</v>
      </c>
      <c r="I132" s="40"/>
      <c r="J132" s="78"/>
      <c r="K132" s="127"/>
      <c r="L132" s="118"/>
      <c r="M132" s="128"/>
      <c r="N132" s="45">
        <f>IF(H132=0,"",H132/G131)</f>
        <v>0.91666666666666663</v>
      </c>
      <c r="O132" s="46">
        <v>12</v>
      </c>
      <c r="P132" s="110">
        <f t="shared" si="10"/>
        <v>0.92307692307692313</v>
      </c>
      <c r="Q132" s="110">
        <f t="shared" si="11"/>
        <v>7.6923076923076872E-2</v>
      </c>
    </row>
    <row r="133" spans="1:17" ht="15.75" customHeight="1" x14ac:dyDescent="0.25">
      <c r="A133" s="39">
        <v>1601</v>
      </c>
      <c r="B133" s="40"/>
      <c r="C133" s="40"/>
      <c r="D133" s="40"/>
      <c r="E133" s="40"/>
      <c r="F133" s="40"/>
      <c r="G133" s="40"/>
      <c r="H133" s="40"/>
      <c r="I133" s="40">
        <v>11</v>
      </c>
      <c r="J133" s="78">
        <v>9</v>
      </c>
      <c r="K133" s="127"/>
      <c r="L133" s="118"/>
      <c r="M133" s="128"/>
      <c r="N133" s="45">
        <f>IF(I133=0,"",I133/H132)</f>
        <v>1</v>
      </c>
      <c r="O133" s="46">
        <v>12</v>
      </c>
      <c r="P133" s="110">
        <f t="shared" si="10"/>
        <v>1</v>
      </c>
      <c r="Q133" s="110">
        <f t="shared" si="11"/>
        <v>0</v>
      </c>
    </row>
    <row r="134" spans="1:17" ht="15.75" customHeight="1" x14ac:dyDescent="0.25">
      <c r="A134" s="39">
        <v>1602</v>
      </c>
      <c r="B134" s="40"/>
      <c r="C134" s="40"/>
      <c r="D134" s="40"/>
      <c r="E134" s="40"/>
      <c r="F134" s="40"/>
      <c r="G134" s="40"/>
      <c r="H134" s="40"/>
      <c r="I134" s="40">
        <v>2</v>
      </c>
      <c r="J134" s="78">
        <v>1</v>
      </c>
      <c r="K134" s="127"/>
      <c r="L134" s="118"/>
      <c r="M134" s="118"/>
      <c r="N134" s="121"/>
      <c r="O134" s="46">
        <v>2</v>
      </c>
      <c r="P134" s="134"/>
      <c r="Q134" s="121"/>
    </row>
    <row r="135" spans="1:17" ht="15.75" customHeight="1" x14ac:dyDescent="0.25">
      <c r="A135" s="39">
        <v>1701</v>
      </c>
      <c r="B135" s="40"/>
      <c r="C135" s="40"/>
      <c r="D135" s="40"/>
      <c r="E135" s="40"/>
      <c r="F135" s="40"/>
      <c r="G135" s="40"/>
      <c r="H135" s="40"/>
      <c r="I135" s="40">
        <v>1</v>
      </c>
      <c r="J135" s="78">
        <v>1</v>
      </c>
      <c r="K135" s="127"/>
      <c r="L135" s="118"/>
      <c r="M135" s="118"/>
      <c r="N135" s="121"/>
      <c r="O135" s="46">
        <v>1</v>
      </c>
      <c r="P135" s="134"/>
      <c r="Q135" s="121"/>
    </row>
    <row r="136" spans="1:17" ht="15.75" customHeight="1" x14ac:dyDescent="0.25">
      <c r="A136" s="39">
        <v>1702</v>
      </c>
      <c r="B136" s="40"/>
      <c r="C136" s="40"/>
      <c r="D136" s="40"/>
      <c r="E136" s="40"/>
      <c r="F136" s="40"/>
      <c r="G136" s="40"/>
      <c r="H136" s="40"/>
      <c r="I136" s="40"/>
      <c r="J136" s="78"/>
      <c r="K136" s="127"/>
      <c r="L136" s="118"/>
      <c r="M136" s="118"/>
      <c r="N136" s="121"/>
      <c r="O136" s="74"/>
      <c r="P136" s="134"/>
      <c r="Q136" s="121"/>
    </row>
    <row r="137" spans="1:17" ht="15.75" customHeight="1" x14ac:dyDescent="0.25">
      <c r="A137" s="39">
        <v>1801</v>
      </c>
      <c r="B137" s="40"/>
      <c r="C137" s="40"/>
      <c r="D137" s="40"/>
      <c r="E137" s="40"/>
      <c r="F137" s="40"/>
      <c r="G137" s="40"/>
      <c r="H137" s="40"/>
      <c r="I137" s="40"/>
      <c r="J137" s="78"/>
      <c r="K137" s="127"/>
      <c r="L137" s="118"/>
      <c r="M137" s="118"/>
      <c r="N137" s="121"/>
      <c r="O137" s="74"/>
      <c r="P137" s="134"/>
      <c r="Q137" s="121"/>
    </row>
    <row r="138" spans="1:17" ht="15.75" customHeight="1" x14ac:dyDescent="0.25">
      <c r="A138" s="39">
        <v>1802</v>
      </c>
      <c r="B138" s="40"/>
      <c r="C138" s="40"/>
      <c r="D138" s="40"/>
      <c r="E138" s="40"/>
      <c r="F138" s="40"/>
      <c r="G138" s="40"/>
      <c r="H138" s="40"/>
      <c r="I138" s="40"/>
      <c r="J138" s="78"/>
      <c r="K138" s="127"/>
      <c r="L138" s="118"/>
      <c r="M138" s="118"/>
      <c r="N138" s="121"/>
      <c r="O138" s="74"/>
      <c r="P138" s="134"/>
      <c r="Q138" s="121"/>
    </row>
    <row r="139" spans="1:17" ht="15.75" customHeight="1" x14ac:dyDescent="0.25">
      <c r="A139" s="39">
        <v>1901</v>
      </c>
      <c r="B139" s="40"/>
      <c r="C139" s="40"/>
      <c r="D139" s="40"/>
      <c r="E139" s="40"/>
      <c r="F139" s="40"/>
      <c r="G139" s="40"/>
      <c r="H139" s="40"/>
      <c r="I139" s="40"/>
      <c r="J139" s="78"/>
      <c r="K139" s="127"/>
      <c r="L139" s="118"/>
      <c r="M139" s="119"/>
      <c r="N139" s="118"/>
      <c r="O139" s="119"/>
      <c r="P139" s="120"/>
      <c r="Q139" s="121"/>
    </row>
    <row r="140" spans="1:17" ht="15.75" customHeight="1" x14ac:dyDescent="0.25">
      <c r="A140" s="39">
        <v>1902</v>
      </c>
      <c r="B140" s="40"/>
      <c r="C140" s="40"/>
      <c r="D140" s="40"/>
      <c r="E140" s="40"/>
      <c r="F140" s="40"/>
      <c r="G140" s="40"/>
      <c r="H140" s="40"/>
      <c r="I140" s="40"/>
      <c r="J140" s="78"/>
      <c r="K140" s="127"/>
      <c r="L140" s="118"/>
      <c r="M140" s="119"/>
      <c r="N140" s="111" t="s">
        <v>58</v>
      </c>
      <c r="O140" s="112">
        <v>6</v>
      </c>
      <c r="P140" s="113">
        <f>IF(SUM(J128:J135)=0,"",SUM(J128:J135))</f>
        <v>11</v>
      </c>
      <c r="Q140" s="114" t="s">
        <v>10</v>
      </c>
    </row>
    <row r="141" spans="1:17" ht="15.75" customHeight="1" x14ac:dyDescent="0.25">
      <c r="A141" s="39">
        <v>2001</v>
      </c>
      <c r="B141" s="40"/>
      <c r="C141" s="40"/>
      <c r="D141" s="40"/>
      <c r="E141" s="40"/>
      <c r="F141" s="40"/>
      <c r="G141" s="40"/>
      <c r="H141" s="40"/>
      <c r="I141" s="40"/>
      <c r="J141" s="78"/>
      <c r="K141" s="127"/>
      <c r="L141" s="118"/>
      <c r="M141" s="119"/>
      <c r="N141" s="115" t="s">
        <v>60</v>
      </c>
      <c r="O141" s="59">
        <f>IF(O140/B126=0,"",O140/B126)</f>
        <v>0.375</v>
      </c>
      <c r="P141" s="116">
        <f>IF(O140/P140=0,"",O140/P140)</f>
        <v>0.54545454545454541</v>
      </c>
      <c r="Q141" s="117" t="s">
        <v>61</v>
      </c>
    </row>
    <row r="142" spans="1:17" ht="15.75" customHeight="1" x14ac:dyDescent="0.25">
      <c r="A142" s="39">
        <v>2002</v>
      </c>
      <c r="B142" s="40"/>
      <c r="C142" s="40"/>
      <c r="D142" s="40"/>
      <c r="E142" s="40"/>
      <c r="F142" s="40"/>
      <c r="G142" s="40"/>
      <c r="H142" s="40"/>
      <c r="I142" s="40"/>
      <c r="J142" s="78"/>
      <c r="K142" s="130"/>
      <c r="L142" s="131"/>
      <c r="M142" s="132"/>
      <c r="N142" s="87"/>
      <c r="O142" s="122"/>
      <c r="P142" s="122"/>
      <c r="Q142" s="123"/>
    </row>
    <row r="143" spans="1:17" ht="18" customHeight="1" x14ac:dyDescent="0.25">
      <c r="A143" s="28"/>
      <c r="B143" s="165" t="s">
        <v>83</v>
      </c>
      <c r="C143" s="165"/>
      <c r="D143" s="165"/>
      <c r="E143" s="165"/>
      <c r="F143" s="165"/>
      <c r="G143" s="165"/>
      <c r="H143" s="165"/>
      <c r="I143" s="165"/>
      <c r="J143" s="66">
        <f>SUM(J129:J139)</f>
        <v>11</v>
      </c>
      <c r="K143" s="67">
        <f>IF(J133=0,"",J133/B126)</f>
        <v>0.5625</v>
      </c>
      <c r="L143" s="67">
        <f>IF(J143=0,"",J143/B126)</f>
        <v>0.6875</v>
      </c>
      <c r="M143" s="67">
        <f>IF(J133=0,"",L143-K143)</f>
        <v>0.125</v>
      </c>
      <c r="N143" s="2"/>
      <c r="O143" s="1"/>
      <c r="P143" s="25"/>
      <c r="Q143" s="2"/>
    </row>
    <row r="144" spans="1:17" ht="12.75" customHeight="1" x14ac:dyDescent="0.2"/>
    <row r="145" spans="1:18" ht="12.75" customHeight="1" x14ac:dyDescent="0.2"/>
    <row r="146" spans="1:18" ht="26.25" customHeight="1" x14ac:dyDescent="0.4">
      <c r="A146" s="106"/>
      <c r="B146" s="166" t="s">
        <v>72</v>
      </c>
      <c r="C146" s="166"/>
      <c r="D146" s="166"/>
      <c r="E146" s="166"/>
      <c r="F146" s="166"/>
      <c r="G146" s="166"/>
      <c r="H146" s="166"/>
      <c r="I146" s="166"/>
      <c r="J146" s="105" t="s">
        <v>59</v>
      </c>
      <c r="K146" s="1"/>
      <c r="L146" s="2"/>
      <c r="M146" s="2"/>
      <c r="N146" s="1"/>
      <c r="O146" s="2"/>
      <c r="P146" s="1"/>
      <c r="Q146" s="1"/>
      <c r="R146" s="1"/>
    </row>
    <row r="147" spans="1:18" ht="20.25" customHeight="1" x14ac:dyDescent="0.2">
      <c r="A147" s="168" t="s">
        <v>9</v>
      </c>
      <c r="B147" s="169" t="s">
        <v>73</v>
      </c>
      <c r="C147" s="170"/>
      <c r="D147" s="170"/>
      <c r="E147" s="170"/>
      <c r="F147" s="170"/>
      <c r="G147" s="170"/>
      <c r="H147" s="170"/>
      <c r="I147" s="171"/>
      <c r="J147" s="172" t="s">
        <v>10</v>
      </c>
      <c r="K147" s="164" t="s">
        <v>2</v>
      </c>
      <c r="L147" s="164" t="s">
        <v>3</v>
      </c>
      <c r="M147" s="174" t="s">
        <v>4</v>
      </c>
      <c r="N147" s="164" t="s">
        <v>5</v>
      </c>
      <c r="O147" s="162" t="s">
        <v>6</v>
      </c>
      <c r="P147" s="162" t="s">
        <v>7</v>
      </c>
      <c r="Q147" s="164" t="s">
        <v>8</v>
      </c>
    </row>
    <row r="148" spans="1:18" ht="15.75" customHeight="1" x14ac:dyDescent="0.25">
      <c r="A148" s="163"/>
      <c r="B148" s="39" t="s">
        <v>74</v>
      </c>
      <c r="C148" s="39" t="s">
        <v>75</v>
      </c>
      <c r="D148" s="39" t="s">
        <v>76</v>
      </c>
      <c r="E148" s="39" t="s">
        <v>77</v>
      </c>
      <c r="F148" s="39" t="s">
        <v>78</v>
      </c>
      <c r="G148" s="39" t="s">
        <v>79</v>
      </c>
      <c r="H148" s="39" t="s">
        <v>80</v>
      </c>
      <c r="I148" s="39" t="s">
        <v>81</v>
      </c>
      <c r="J148" s="173"/>
      <c r="K148" s="163"/>
      <c r="L148" s="163"/>
      <c r="M148" s="163"/>
      <c r="N148" s="163"/>
      <c r="O148" s="163"/>
      <c r="P148" s="163"/>
      <c r="Q148" s="163"/>
    </row>
    <row r="149" spans="1:18" ht="15.75" customHeight="1" x14ac:dyDescent="0.25">
      <c r="A149" s="39">
        <v>1301</v>
      </c>
      <c r="B149" s="40">
        <v>7</v>
      </c>
      <c r="C149" s="40"/>
      <c r="D149" s="40"/>
      <c r="E149" s="40"/>
      <c r="F149" s="40"/>
      <c r="G149" s="40"/>
      <c r="H149" s="40"/>
      <c r="I149" s="40"/>
      <c r="J149" s="78"/>
      <c r="K149" s="124"/>
      <c r="L149" s="125"/>
      <c r="M149" s="126"/>
      <c r="N149" s="108"/>
      <c r="O149" s="43">
        <f>B149</f>
        <v>7</v>
      </c>
      <c r="P149" s="109"/>
      <c r="Q149" s="108"/>
    </row>
    <row r="150" spans="1:18" ht="15.75" customHeight="1" x14ac:dyDescent="0.25">
      <c r="A150" s="39">
        <v>1302</v>
      </c>
      <c r="B150" s="40"/>
      <c r="C150" s="40">
        <v>7</v>
      </c>
      <c r="D150" s="40"/>
      <c r="E150" s="40"/>
      <c r="F150" s="40"/>
      <c r="G150" s="40"/>
      <c r="H150" s="40"/>
      <c r="I150" s="40"/>
      <c r="J150" s="78"/>
      <c r="K150" s="127"/>
      <c r="L150" s="118"/>
      <c r="M150" s="128"/>
      <c r="N150" s="45">
        <f>IF(C150=0,"",C150/B149)</f>
        <v>1</v>
      </c>
      <c r="O150" s="46">
        <v>7</v>
      </c>
      <c r="P150" s="110">
        <f t="shared" ref="P150:P156" si="12">IF(O150=0,"",O150/O149)</f>
        <v>1</v>
      </c>
      <c r="Q150" s="110">
        <f t="shared" ref="Q150:Q156" si="13">IF(O150=0,"",100%-P150)</f>
        <v>0</v>
      </c>
    </row>
    <row r="151" spans="1:18" ht="15.75" customHeight="1" x14ac:dyDescent="0.25">
      <c r="A151" s="39">
        <v>1401</v>
      </c>
      <c r="B151" s="40"/>
      <c r="C151" s="40"/>
      <c r="D151" s="40">
        <v>7</v>
      </c>
      <c r="E151" s="40"/>
      <c r="F151" s="40"/>
      <c r="G151" s="40"/>
      <c r="H151" s="40"/>
      <c r="I151" s="40"/>
      <c r="J151" s="78"/>
      <c r="K151" s="127"/>
      <c r="L151" s="118"/>
      <c r="M151" s="128"/>
      <c r="N151" s="45">
        <f>IF(D151=0,"",D151/C150)</f>
        <v>1</v>
      </c>
      <c r="O151" s="46">
        <v>7</v>
      </c>
      <c r="P151" s="110">
        <f t="shared" si="12"/>
        <v>1</v>
      </c>
      <c r="Q151" s="110">
        <f t="shared" si="13"/>
        <v>0</v>
      </c>
      <c r="R151" s="69">
        <f>O151/O149</f>
        <v>1</v>
      </c>
    </row>
    <row r="152" spans="1:18" ht="15.75" customHeight="1" x14ac:dyDescent="0.25">
      <c r="A152" s="39">
        <v>1402</v>
      </c>
      <c r="B152" s="40"/>
      <c r="C152" s="40"/>
      <c r="D152" s="40"/>
      <c r="E152" s="40">
        <v>7</v>
      </c>
      <c r="F152" s="40"/>
      <c r="G152" s="40"/>
      <c r="H152" s="40"/>
      <c r="I152" s="40"/>
      <c r="J152" s="78"/>
      <c r="K152" s="127"/>
      <c r="L152" s="118"/>
      <c r="M152" s="128"/>
      <c r="N152" s="45">
        <f>IF(E152=0,"",E152/D151)</f>
        <v>1</v>
      </c>
      <c r="O152" s="46">
        <v>7</v>
      </c>
      <c r="P152" s="110">
        <f t="shared" si="12"/>
        <v>1</v>
      </c>
      <c r="Q152" s="110">
        <f t="shared" si="13"/>
        <v>0</v>
      </c>
    </row>
    <row r="153" spans="1:18" ht="15.75" customHeight="1" x14ac:dyDescent="0.25">
      <c r="A153" s="39">
        <v>1501</v>
      </c>
      <c r="B153" s="40"/>
      <c r="C153" s="40"/>
      <c r="D153" s="40"/>
      <c r="E153" s="40"/>
      <c r="F153" s="40">
        <v>6</v>
      </c>
      <c r="G153" s="40"/>
      <c r="H153" s="40"/>
      <c r="I153" s="40"/>
      <c r="J153" s="78"/>
      <c r="K153" s="127"/>
      <c r="L153" s="118"/>
      <c r="M153" s="128"/>
      <c r="N153" s="45">
        <f>IF(F153=0,"",F153/E152)</f>
        <v>0.8571428571428571</v>
      </c>
      <c r="O153" s="46">
        <v>7</v>
      </c>
      <c r="P153" s="110">
        <f t="shared" si="12"/>
        <v>1</v>
      </c>
      <c r="Q153" s="110">
        <f t="shared" si="13"/>
        <v>0</v>
      </c>
    </row>
    <row r="154" spans="1:18" ht="15.75" customHeight="1" x14ac:dyDescent="0.25">
      <c r="A154" s="39">
        <v>1502</v>
      </c>
      <c r="B154" s="40"/>
      <c r="C154" s="40"/>
      <c r="D154" s="40"/>
      <c r="E154" s="40"/>
      <c r="F154" s="40"/>
      <c r="G154" s="40">
        <v>6</v>
      </c>
      <c r="H154" s="40"/>
      <c r="I154" s="40"/>
      <c r="J154" s="78"/>
      <c r="K154" s="127"/>
      <c r="L154" s="118"/>
      <c r="M154" s="128"/>
      <c r="N154" s="45">
        <f>IF(G154=0,"",G154/F153)</f>
        <v>1</v>
      </c>
      <c r="O154" s="46">
        <v>7</v>
      </c>
      <c r="P154" s="110">
        <f t="shared" si="12"/>
        <v>1</v>
      </c>
      <c r="Q154" s="110">
        <f t="shared" si="13"/>
        <v>0</v>
      </c>
    </row>
    <row r="155" spans="1:18" ht="15.75" customHeight="1" x14ac:dyDescent="0.25">
      <c r="A155" s="39">
        <v>1601</v>
      </c>
      <c r="B155" s="40"/>
      <c r="C155" s="40"/>
      <c r="D155" s="40"/>
      <c r="E155" s="40"/>
      <c r="F155" s="40"/>
      <c r="G155" s="40"/>
      <c r="H155" s="40">
        <v>6</v>
      </c>
      <c r="I155" s="40"/>
      <c r="J155" s="78"/>
      <c r="K155" s="127"/>
      <c r="L155" s="118"/>
      <c r="M155" s="128"/>
      <c r="N155" s="45">
        <f>IF(H155=0,"",H155/G154)</f>
        <v>1</v>
      </c>
      <c r="O155" s="46">
        <v>7</v>
      </c>
      <c r="P155" s="110">
        <f t="shared" si="12"/>
        <v>1</v>
      </c>
      <c r="Q155" s="110">
        <f t="shared" si="13"/>
        <v>0</v>
      </c>
    </row>
    <row r="156" spans="1:18" ht="15.75" customHeight="1" x14ac:dyDescent="0.25">
      <c r="A156" s="39">
        <v>1602</v>
      </c>
      <c r="B156" s="40"/>
      <c r="C156" s="40"/>
      <c r="D156" s="40"/>
      <c r="E156" s="40"/>
      <c r="F156" s="40"/>
      <c r="G156" s="40"/>
      <c r="H156" s="40"/>
      <c r="I156" s="40">
        <v>6</v>
      </c>
      <c r="J156" s="78">
        <v>6</v>
      </c>
      <c r="K156" s="127"/>
      <c r="L156" s="118"/>
      <c r="M156" s="128"/>
      <c r="N156" s="45">
        <f>IF(I156=0,"",I156/H155)</f>
        <v>1</v>
      </c>
      <c r="O156" s="46">
        <v>7</v>
      </c>
      <c r="P156" s="110">
        <f t="shared" si="12"/>
        <v>1</v>
      </c>
      <c r="Q156" s="110">
        <f t="shared" si="13"/>
        <v>0</v>
      </c>
    </row>
    <row r="157" spans="1:18" ht="15.75" customHeight="1" x14ac:dyDescent="0.25">
      <c r="A157" s="39">
        <v>1701</v>
      </c>
      <c r="B157" s="40"/>
      <c r="C157" s="40"/>
      <c r="D157" s="40"/>
      <c r="E157" s="40"/>
      <c r="F157" s="40"/>
      <c r="G157" s="40"/>
      <c r="H157" s="40"/>
      <c r="I157" s="40">
        <v>1</v>
      </c>
      <c r="J157" s="78">
        <v>1</v>
      </c>
      <c r="K157" s="127"/>
      <c r="L157" s="118"/>
      <c r="M157" s="118"/>
      <c r="N157" s="121"/>
      <c r="O157" s="46">
        <v>1</v>
      </c>
      <c r="P157" s="134"/>
      <c r="Q157" s="121"/>
    </row>
    <row r="158" spans="1:18" ht="15.75" customHeight="1" x14ac:dyDescent="0.25">
      <c r="A158" s="39">
        <v>1702</v>
      </c>
      <c r="B158" s="40"/>
      <c r="C158" s="40"/>
      <c r="D158" s="40"/>
      <c r="E158" s="40"/>
      <c r="F158" s="40"/>
      <c r="G158" s="40"/>
      <c r="H158" s="40"/>
      <c r="I158" s="40"/>
      <c r="J158" s="78"/>
      <c r="K158" s="127"/>
      <c r="L158" s="118"/>
      <c r="M158" s="118"/>
      <c r="N158" s="121"/>
      <c r="O158" s="46"/>
      <c r="P158" s="134"/>
      <c r="Q158" s="121"/>
    </row>
    <row r="159" spans="1:18" ht="15.75" customHeight="1" x14ac:dyDescent="0.25">
      <c r="A159" s="39">
        <v>1801</v>
      </c>
      <c r="B159" s="40"/>
      <c r="C159" s="40"/>
      <c r="D159" s="40"/>
      <c r="E159" s="40"/>
      <c r="F159" s="40"/>
      <c r="G159" s="40"/>
      <c r="H159" s="40"/>
      <c r="I159" s="40"/>
      <c r="J159" s="78"/>
      <c r="K159" s="127"/>
      <c r="L159" s="118"/>
      <c r="M159" s="118"/>
      <c r="N159" s="121"/>
      <c r="O159" s="74"/>
      <c r="P159" s="134"/>
      <c r="Q159" s="121"/>
    </row>
    <row r="160" spans="1:18" ht="15.75" customHeight="1" x14ac:dyDescent="0.25">
      <c r="A160" s="39">
        <v>1802</v>
      </c>
      <c r="B160" s="40"/>
      <c r="C160" s="40"/>
      <c r="D160" s="40"/>
      <c r="E160" s="40"/>
      <c r="F160" s="40"/>
      <c r="G160" s="40"/>
      <c r="H160" s="40"/>
      <c r="I160" s="40"/>
      <c r="J160" s="78"/>
      <c r="K160" s="127"/>
      <c r="L160" s="118"/>
      <c r="M160" s="118"/>
      <c r="N160" s="121"/>
      <c r="O160" s="74"/>
      <c r="P160" s="134"/>
      <c r="Q160" s="121"/>
    </row>
    <row r="161" spans="1:18" ht="15.75" customHeight="1" x14ac:dyDescent="0.25">
      <c r="A161" s="39">
        <v>1901</v>
      </c>
      <c r="B161" s="40"/>
      <c r="C161" s="40"/>
      <c r="D161" s="40"/>
      <c r="E161" s="40"/>
      <c r="F161" s="40"/>
      <c r="G161" s="40"/>
      <c r="H161" s="40"/>
      <c r="I161" s="40"/>
      <c r="J161" s="78"/>
      <c r="K161" s="127"/>
      <c r="L161" s="118"/>
      <c r="M161" s="119"/>
      <c r="N161" s="121"/>
      <c r="O161" s="74"/>
      <c r="P161" s="134"/>
      <c r="Q161" s="121"/>
    </row>
    <row r="162" spans="1:18" ht="15.75" customHeight="1" x14ac:dyDescent="0.25">
      <c r="A162" s="39">
        <v>1902</v>
      </c>
      <c r="B162" s="40"/>
      <c r="C162" s="40"/>
      <c r="D162" s="40"/>
      <c r="E162" s="40"/>
      <c r="F162" s="40"/>
      <c r="G162" s="40"/>
      <c r="H162" s="40"/>
      <c r="I162" s="40"/>
      <c r="J162" s="78"/>
      <c r="K162" s="127"/>
      <c r="L162" s="118"/>
      <c r="M162" s="119"/>
      <c r="N162" s="118"/>
      <c r="O162" s="119"/>
      <c r="P162" s="120"/>
      <c r="Q162" s="121"/>
    </row>
    <row r="163" spans="1:18" ht="15.75" customHeight="1" x14ac:dyDescent="0.25">
      <c r="A163" s="39">
        <v>2001</v>
      </c>
      <c r="B163" s="40"/>
      <c r="C163" s="40"/>
      <c r="D163" s="40"/>
      <c r="E163" s="40"/>
      <c r="F163" s="40"/>
      <c r="G163" s="40"/>
      <c r="H163" s="40"/>
      <c r="I163" s="40"/>
      <c r="J163" s="78"/>
      <c r="K163" s="127"/>
      <c r="L163" s="118"/>
      <c r="M163" s="119"/>
      <c r="N163" s="111" t="s">
        <v>58</v>
      </c>
      <c r="O163" s="112">
        <v>7</v>
      </c>
      <c r="P163" s="113">
        <f>IF(SUM(J151:J163)=0,"",SUM(J151:J163))</f>
        <v>7</v>
      </c>
      <c r="Q163" s="114" t="s">
        <v>10</v>
      </c>
    </row>
    <row r="164" spans="1:18" ht="15.75" customHeight="1" x14ac:dyDescent="0.25">
      <c r="A164" s="39">
        <v>2002</v>
      </c>
      <c r="B164" s="40"/>
      <c r="C164" s="40"/>
      <c r="D164" s="40"/>
      <c r="E164" s="40"/>
      <c r="F164" s="40"/>
      <c r="G164" s="40"/>
      <c r="H164" s="40"/>
      <c r="I164" s="40"/>
      <c r="J164" s="78"/>
      <c r="K164" s="127"/>
      <c r="L164" s="118"/>
      <c r="M164" s="119"/>
      <c r="N164" s="115" t="s">
        <v>60</v>
      </c>
      <c r="O164" s="59">
        <f>IF(O163/B149=0,"",O163/B149)</f>
        <v>1</v>
      </c>
      <c r="P164" s="116">
        <f>IF(O163/P163=0,"",O163/P163)</f>
        <v>1</v>
      </c>
      <c r="Q164" s="117" t="s">
        <v>61</v>
      </c>
    </row>
    <row r="165" spans="1:18" ht="15.75" customHeight="1" x14ac:dyDescent="0.25">
      <c r="A165" s="39">
        <v>2101</v>
      </c>
      <c r="B165" s="40"/>
      <c r="C165" s="40"/>
      <c r="D165" s="40"/>
      <c r="E165" s="40"/>
      <c r="F165" s="40"/>
      <c r="G165" s="40"/>
      <c r="H165" s="40"/>
      <c r="I165" s="40"/>
      <c r="J165" s="78"/>
      <c r="K165" s="130"/>
      <c r="L165" s="131"/>
      <c r="M165" s="132"/>
      <c r="N165" s="87"/>
      <c r="O165" s="122"/>
      <c r="P165" s="122"/>
      <c r="Q165" s="123"/>
    </row>
    <row r="166" spans="1:18" ht="18" customHeight="1" x14ac:dyDescent="0.25">
      <c r="A166" s="28"/>
      <c r="B166" s="165" t="s">
        <v>83</v>
      </c>
      <c r="C166" s="165"/>
      <c r="D166" s="165"/>
      <c r="E166" s="165"/>
      <c r="F166" s="165"/>
      <c r="G166" s="165"/>
      <c r="H166" s="165"/>
      <c r="I166" s="165"/>
      <c r="J166" s="66">
        <f>SUM(J154:J162)</f>
        <v>7</v>
      </c>
      <c r="K166" s="67">
        <f>IF(J156=0,"",J156/B149)</f>
        <v>0.8571428571428571</v>
      </c>
      <c r="L166" s="67">
        <f>IF(J166=0,"",J166/B149)</f>
        <v>1</v>
      </c>
      <c r="M166" s="67">
        <f>IF(J156=0,"",L166-K166)</f>
        <v>0.1428571428571429</v>
      </c>
      <c r="N166" s="2"/>
      <c r="O166" s="1"/>
      <c r="P166" s="25"/>
      <c r="Q166" s="2"/>
    </row>
    <row r="167" spans="1:18" ht="12.75" customHeight="1" x14ac:dyDescent="0.2"/>
    <row r="168" spans="1:18" ht="12.75" customHeight="1" x14ac:dyDescent="0.2">
      <c r="K168" s="2"/>
      <c r="L168" s="35"/>
      <c r="M168" s="35"/>
    </row>
    <row r="169" spans="1:18" ht="26.25" customHeight="1" x14ac:dyDescent="0.4">
      <c r="A169" s="106"/>
      <c r="B169" s="166" t="s">
        <v>72</v>
      </c>
      <c r="C169" s="166"/>
      <c r="D169" s="166"/>
      <c r="E169" s="166"/>
      <c r="F169" s="166"/>
      <c r="G169" s="166"/>
      <c r="H169" s="166"/>
      <c r="I169" s="166"/>
      <c r="J169" s="105" t="s">
        <v>63</v>
      </c>
      <c r="K169" s="1"/>
      <c r="L169" s="2"/>
      <c r="M169" s="2"/>
      <c r="N169" s="1"/>
      <c r="O169" s="2"/>
      <c r="P169" s="1"/>
      <c r="Q169" s="1"/>
      <c r="R169" s="1"/>
    </row>
    <row r="170" spans="1:18" ht="20.25" customHeight="1" x14ac:dyDescent="0.2">
      <c r="A170" s="168" t="s">
        <v>9</v>
      </c>
      <c r="B170" s="169" t="s">
        <v>73</v>
      </c>
      <c r="C170" s="170"/>
      <c r="D170" s="170"/>
      <c r="E170" s="170"/>
      <c r="F170" s="170"/>
      <c r="G170" s="170"/>
      <c r="H170" s="170"/>
      <c r="I170" s="171"/>
      <c r="J170" s="172" t="s">
        <v>10</v>
      </c>
      <c r="K170" s="164" t="s">
        <v>2</v>
      </c>
      <c r="L170" s="164" t="s">
        <v>3</v>
      </c>
      <c r="M170" s="174" t="s">
        <v>4</v>
      </c>
      <c r="N170" s="164" t="s">
        <v>5</v>
      </c>
      <c r="O170" s="162" t="s">
        <v>6</v>
      </c>
      <c r="P170" s="162" t="s">
        <v>7</v>
      </c>
      <c r="Q170" s="164" t="s">
        <v>8</v>
      </c>
    </row>
    <row r="171" spans="1:18" ht="15.75" customHeight="1" x14ac:dyDescent="0.25">
      <c r="A171" s="163"/>
      <c r="B171" s="39" t="s">
        <v>74</v>
      </c>
      <c r="C171" s="39" t="s">
        <v>75</v>
      </c>
      <c r="D171" s="39" t="s">
        <v>76</v>
      </c>
      <c r="E171" s="39" t="s">
        <v>77</v>
      </c>
      <c r="F171" s="39" t="s">
        <v>78</v>
      </c>
      <c r="G171" s="39" t="s">
        <v>79</v>
      </c>
      <c r="H171" s="39" t="s">
        <v>80</v>
      </c>
      <c r="I171" s="39" t="s">
        <v>81</v>
      </c>
      <c r="J171" s="173"/>
      <c r="K171" s="163"/>
      <c r="L171" s="163"/>
      <c r="M171" s="163"/>
      <c r="N171" s="163"/>
      <c r="O171" s="163"/>
      <c r="P171" s="163"/>
      <c r="Q171" s="163"/>
    </row>
    <row r="172" spans="1:18" ht="15.75" customHeight="1" x14ac:dyDescent="0.25">
      <c r="A172" s="39">
        <v>1302</v>
      </c>
      <c r="B172" s="40">
        <v>13</v>
      </c>
      <c r="C172" s="40"/>
      <c r="D172" s="40"/>
      <c r="E172" s="40"/>
      <c r="F172" s="40"/>
      <c r="G172" s="40"/>
      <c r="H172" s="40"/>
      <c r="I172" s="40"/>
      <c r="J172" s="78"/>
      <c r="K172" s="124"/>
      <c r="L172" s="125"/>
      <c r="M172" s="126"/>
      <c r="N172" s="108"/>
      <c r="O172" s="43">
        <f>B172</f>
        <v>13</v>
      </c>
      <c r="P172" s="109"/>
      <c r="Q172" s="108"/>
    </row>
    <row r="173" spans="1:18" ht="15.75" customHeight="1" x14ac:dyDescent="0.25">
      <c r="A173" s="39">
        <v>1401</v>
      </c>
      <c r="B173" s="40"/>
      <c r="C173" s="40">
        <v>13</v>
      </c>
      <c r="D173" s="40"/>
      <c r="E173" s="40"/>
      <c r="F173" s="40"/>
      <c r="G173" s="40"/>
      <c r="H173" s="40"/>
      <c r="I173" s="40"/>
      <c r="J173" s="78"/>
      <c r="K173" s="127"/>
      <c r="L173" s="118"/>
      <c r="M173" s="128"/>
      <c r="N173" s="45">
        <f>IF(C173=0,"",C173/B172)</f>
        <v>1</v>
      </c>
      <c r="O173" s="46">
        <v>13</v>
      </c>
      <c r="P173" s="110">
        <f t="shared" ref="P173:P179" si="14">IF(O173=0,"",O173/O172)</f>
        <v>1</v>
      </c>
      <c r="Q173" s="110">
        <f t="shared" ref="Q173:Q179" si="15">IF(O173=0,"",100%-P173)</f>
        <v>0</v>
      </c>
    </row>
    <row r="174" spans="1:18" ht="15.75" customHeight="1" x14ac:dyDescent="0.25">
      <c r="A174" s="39">
        <v>1402</v>
      </c>
      <c r="B174" s="40"/>
      <c r="C174" s="40"/>
      <c r="D174" s="40">
        <v>11</v>
      </c>
      <c r="E174" s="40"/>
      <c r="F174" s="40"/>
      <c r="G174" s="40"/>
      <c r="H174" s="40"/>
      <c r="I174" s="40"/>
      <c r="J174" s="78"/>
      <c r="K174" s="127"/>
      <c r="L174" s="118"/>
      <c r="M174" s="128"/>
      <c r="N174" s="45">
        <f>IF(D174=0,"",D174/C173)</f>
        <v>0.84615384615384615</v>
      </c>
      <c r="O174" s="46">
        <v>11</v>
      </c>
      <c r="P174" s="110">
        <f t="shared" si="14"/>
        <v>0.84615384615384615</v>
      </c>
      <c r="Q174" s="110">
        <f t="shared" si="15"/>
        <v>0.15384615384615385</v>
      </c>
      <c r="R174" s="69">
        <f>O174/O172</f>
        <v>0.84615384615384615</v>
      </c>
    </row>
    <row r="175" spans="1:18" ht="15.75" customHeight="1" x14ac:dyDescent="0.25">
      <c r="A175" s="39">
        <v>1501</v>
      </c>
      <c r="B175" s="40"/>
      <c r="C175" s="40"/>
      <c r="D175" s="40"/>
      <c r="E175" s="40">
        <v>11</v>
      </c>
      <c r="F175" s="40"/>
      <c r="G175" s="40"/>
      <c r="H175" s="40"/>
      <c r="I175" s="40"/>
      <c r="J175" s="78"/>
      <c r="K175" s="127"/>
      <c r="L175" s="118"/>
      <c r="M175" s="128"/>
      <c r="N175" s="45">
        <f>IF(E175=0,"",E175/D174)</f>
        <v>1</v>
      </c>
      <c r="O175" s="46">
        <v>11</v>
      </c>
      <c r="P175" s="110">
        <f t="shared" si="14"/>
        <v>1</v>
      </c>
      <c r="Q175" s="110">
        <f t="shared" si="15"/>
        <v>0</v>
      </c>
    </row>
    <row r="176" spans="1:18" ht="15.75" customHeight="1" x14ac:dyDescent="0.25">
      <c r="A176" s="39">
        <v>1502</v>
      </c>
      <c r="B176" s="40"/>
      <c r="C176" s="40"/>
      <c r="D176" s="40"/>
      <c r="E176" s="40"/>
      <c r="F176" s="40">
        <v>11</v>
      </c>
      <c r="G176" s="40"/>
      <c r="H176" s="40"/>
      <c r="I176" s="40"/>
      <c r="J176" s="78"/>
      <c r="K176" s="127"/>
      <c r="L176" s="118"/>
      <c r="M176" s="128"/>
      <c r="N176" s="45">
        <f>IF(F176=0,"",F176/E175)</f>
        <v>1</v>
      </c>
      <c r="O176" s="46">
        <v>11</v>
      </c>
      <c r="P176" s="110">
        <f t="shared" si="14"/>
        <v>1</v>
      </c>
      <c r="Q176" s="110">
        <f t="shared" si="15"/>
        <v>0</v>
      </c>
    </row>
    <row r="177" spans="1:18" ht="15.75" customHeight="1" x14ac:dyDescent="0.25">
      <c r="A177" s="39">
        <v>1601</v>
      </c>
      <c r="B177" s="40"/>
      <c r="C177" s="40"/>
      <c r="D177" s="40"/>
      <c r="E177" s="40"/>
      <c r="F177" s="40"/>
      <c r="G177" s="40">
        <v>9</v>
      </c>
      <c r="H177" s="40"/>
      <c r="I177" s="40"/>
      <c r="J177" s="78"/>
      <c r="K177" s="127"/>
      <c r="L177" s="118"/>
      <c r="M177" s="128"/>
      <c r="N177" s="45">
        <f>IF(G177=0,"",G177/F176)</f>
        <v>0.81818181818181823</v>
      </c>
      <c r="O177" s="46">
        <v>10</v>
      </c>
      <c r="P177" s="110">
        <f t="shared" si="14"/>
        <v>0.90909090909090906</v>
      </c>
      <c r="Q177" s="110">
        <f t="shared" si="15"/>
        <v>9.0909090909090939E-2</v>
      </c>
    </row>
    <row r="178" spans="1:18" ht="15.75" customHeight="1" x14ac:dyDescent="0.25">
      <c r="A178" s="39">
        <v>1602</v>
      </c>
      <c r="B178" s="40"/>
      <c r="C178" s="40"/>
      <c r="D178" s="40"/>
      <c r="E178" s="40"/>
      <c r="F178" s="40"/>
      <c r="G178" s="40"/>
      <c r="H178" s="40">
        <v>9</v>
      </c>
      <c r="I178" s="40"/>
      <c r="J178" s="78"/>
      <c r="K178" s="127"/>
      <c r="L178" s="118"/>
      <c r="M178" s="128"/>
      <c r="N178" s="45">
        <f>IF(H178=0,"",H178/G177)</f>
        <v>1</v>
      </c>
      <c r="O178" s="46">
        <v>10</v>
      </c>
      <c r="P178" s="110">
        <f t="shared" si="14"/>
        <v>1</v>
      </c>
      <c r="Q178" s="110">
        <f t="shared" si="15"/>
        <v>0</v>
      </c>
    </row>
    <row r="179" spans="1:18" ht="15.75" customHeight="1" x14ac:dyDescent="0.25">
      <c r="A179" s="39">
        <v>1701</v>
      </c>
      <c r="B179" s="40"/>
      <c r="C179" s="40"/>
      <c r="D179" s="40"/>
      <c r="E179" s="40"/>
      <c r="F179" s="40"/>
      <c r="G179" s="40"/>
      <c r="H179" s="40"/>
      <c r="I179" s="40">
        <v>9</v>
      </c>
      <c r="J179" s="78">
        <v>9</v>
      </c>
      <c r="K179" s="127"/>
      <c r="L179" s="118"/>
      <c r="M179" s="128"/>
      <c r="N179" s="45">
        <f>IF(I179=0,"",I179/H178)</f>
        <v>1</v>
      </c>
      <c r="O179" s="46">
        <v>10</v>
      </c>
      <c r="P179" s="110">
        <f t="shared" si="14"/>
        <v>1</v>
      </c>
      <c r="Q179" s="110">
        <f t="shared" si="15"/>
        <v>0</v>
      </c>
    </row>
    <row r="180" spans="1:18" ht="15.75" customHeight="1" x14ac:dyDescent="0.25">
      <c r="A180" s="39">
        <v>1702</v>
      </c>
      <c r="B180" s="40"/>
      <c r="C180" s="40"/>
      <c r="D180" s="40"/>
      <c r="E180" s="40"/>
      <c r="F180" s="40"/>
      <c r="G180" s="40"/>
      <c r="H180" s="40"/>
      <c r="I180" s="40">
        <v>1</v>
      </c>
      <c r="J180" s="78"/>
      <c r="K180" s="127"/>
      <c r="L180" s="118"/>
      <c r="M180" s="118"/>
      <c r="N180" s="121"/>
      <c r="O180" s="46">
        <v>1</v>
      </c>
      <c r="P180" s="134"/>
      <c r="Q180" s="121"/>
    </row>
    <row r="181" spans="1:18" ht="15.75" customHeight="1" x14ac:dyDescent="0.25">
      <c r="A181" s="39">
        <v>1801</v>
      </c>
      <c r="B181" s="40"/>
      <c r="C181" s="40"/>
      <c r="D181" s="40"/>
      <c r="E181" s="40"/>
      <c r="F181" s="40"/>
      <c r="G181" s="40"/>
      <c r="H181" s="40"/>
      <c r="I181" s="40">
        <v>1</v>
      </c>
      <c r="J181" s="78">
        <v>1</v>
      </c>
      <c r="K181" s="127"/>
      <c r="L181" s="118"/>
      <c r="M181" s="118"/>
      <c r="N181" s="121"/>
      <c r="O181" s="46">
        <v>1</v>
      </c>
      <c r="P181" s="134"/>
      <c r="Q181" s="121"/>
    </row>
    <row r="182" spans="1:18" ht="15.75" customHeight="1" x14ac:dyDescent="0.25">
      <c r="A182" s="39">
        <v>1802</v>
      </c>
      <c r="B182" s="40"/>
      <c r="C182" s="40"/>
      <c r="D182" s="40"/>
      <c r="E182" s="40"/>
      <c r="F182" s="40"/>
      <c r="G182" s="40"/>
      <c r="H182" s="40"/>
      <c r="I182" s="40"/>
      <c r="J182" s="78"/>
      <c r="K182" s="127"/>
      <c r="L182" s="118"/>
      <c r="M182" s="118"/>
      <c r="N182" s="121"/>
      <c r="O182" s="74"/>
      <c r="P182" s="134"/>
      <c r="Q182" s="121"/>
    </row>
    <row r="183" spans="1:18" ht="15.75" customHeight="1" x14ac:dyDescent="0.25">
      <c r="A183" s="39">
        <v>1901</v>
      </c>
      <c r="B183" s="40"/>
      <c r="C183" s="40"/>
      <c r="D183" s="40"/>
      <c r="E183" s="40"/>
      <c r="F183" s="40"/>
      <c r="G183" s="40"/>
      <c r="H183" s="40"/>
      <c r="I183" s="40"/>
      <c r="J183" s="78"/>
      <c r="K183" s="127"/>
      <c r="L183" s="118"/>
      <c r="M183" s="118"/>
      <c r="N183" s="121"/>
      <c r="O183" s="74"/>
      <c r="P183" s="134"/>
      <c r="Q183" s="121"/>
    </row>
    <row r="184" spans="1:18" ht="15.75" customHeight="1" x14ac:dyDescent="0.25">
      <c r="A184" s="39">
        <v>1902</v>
      </c>
      <c r="B184" s="40"/>
      <c r="C184" s="40"/>
      <c r="D184" s="40"/>
      <c r="E184" s="40"/>
      <c r="F184" s="40"/>
      <c r="G184" s="40"/>
      <c r="H184" s="40"/>
      <c r="I184" s="40"/>
      <c r="J184" s="78"/>
      <c r="K184" s="127"/>
      <c r="L184" s="118"/>
      <c r="M184" s="118"/>
      <c r="N184" s="121"/>
      <c r="O184" s="74"/>
      <c r="P184" s="134"/>
      <c r="Q184" s="121"/>
    </row>
    <row r="185" spans="1:18" ht="15.75" customHeight="1" x14ac:dyDescent="0.25">
      <c r="A185" s="39">
        <v>2001</v>
      </c>
      <c r="B185" s="40"/>
      <c r="C185" s="40"/>
      <c r="D185" s="40"/>
      <c r="E185" s="40"/>
      <c r="F185" s="40"/>
      <c r="G185" s="40"/>
      <c r="H185" s="40"/>
      <c r="I185" s="40"/>
      <c r="J185" s="78"/>
      <c r="K185" s="127"/>
      <c r="L185" s="118"/>
      <c r="M185" s="119"/>
      <c r="N185" s="118"/>
      <c r="O185" s="119"/>
      <c r="P185" s="120"/>
      <c r="Q185" s="121"/>
    </row>
    <row r="186" spans="1:18" ht="15.75" customHeight="1" x14ac:dyDescent="0.25">
      <c r="A186" s="39">
        <v>2002</v>
      </c>
      <c r="B186" s="40"/>
      <c r="C186" s="40"/>
      <c r="D186" s="40"/>
      <c r="E186" s="40"/>
      <c r="F186" s="40"/>
      <c r="G186" s="40"/>
      <c r="H186" s="40"/>
      <c r="I186" s="40"/>
      <c r="J186" s="78"/>
      <c r="K186" s="127"/>
      <c r="L186" s="118"/>
      <c r="M186" s="119"/>
      <c r="N186" s="111" t="s">
        <v>58</v>
      </c>
      <c r="O186" s="112">
        <v>10</v>
      </c>
      <c r="P186" s="113">
        <f>IF(SUM(J174:J186)=0,"",SUM(J174:J186))</f>
        <v>10</v>
      </c>
      <c r="Q186" s="114" t="s">
        <v>10</v>
      </c>
    </row>
    <row r="187" spans="1:18" ht="15.75" customHeight="1" x14ac:dyDescent="0.25">
      <c r="A187" s="39">
        <v>2101</v>
      </c>
      <c r="B187" s="40"/>
      <c r="C187" s="40"/>
      <c r="D187" s="40"/>
      <c r="E187" s="40"/>
      <c r="F187" s="40"/>
      <c r="G187" s="40"/>
      <c r="H187" s="40"/>
      <c r="I187" s="40"/>
      <c r="J187" s="78"/>
      <c r="K187" s="127"/>
      <c r="L187" s="118"/>
      <c r="M187" s="119"/>
      <c r="N187" s="115" t="s">
        <v>60</v>
      </c>
      <c r="O187" s="59">
        <f>O186/B172</f>
        <v>0.76923076923076927</v>
      </c>
      <c r="P187" s="116">
        <f>IF(O186/P186=0,"",O186/P186)</f>
        <v>1</v>
      </c>
      <c r="Q187" s="117" t="s">
        <v>61</v>
      </c>
    </row>
    <row r="188" spans="1:18" ht="15.75" customHeight="1" x14ac:dyDescent="0.25">
      <c r="A188" s="39">
        <v>2102</v>
      </c>
      <c r="B188" s="40"/>
      <c r="C188" s="40"/>
      <c r="D188" s="40"/>
      <c r="E188" s="40"/>
      <c r="F188" s="40"/>
      <c r="G188" s="40"/>
      <c r="H188" s="40"/>
      <c r="I188" s="40"/>
      <c r="J188" s="78"/>
      <c r="K188" s="130"/>
      <c r="L188" s="131"/>
      <c r="M188" s="132"/>
      <c r="N188" s="87"/>
      <c r="O188" s="122"/>
      <c r="P188" s="122"/>
      <c r="Q188" s="123"/>
    </row>
    <row r="189" spans="1:18" ht="18" customHeight="1" x14ac:dyDescent="0.25">
      <c r="A189" s="28"/>
      <c r="B189" s="165" t="s">
        <v>83</v>
      </c>
      <c r="C189" s="165"/>
      <c r="D189" s="165"/>
      <c r="E189" s="165"/>
      <c r="F189" s="165"/>
      <c r="G189" s="165"/>
      <c r="H189" s="165"/>
      <c r="I189" s="165"/>
      <c r="J189" s="66">
        <f>SUM(J177:J185)</f>
        <v>10</v>
      </c>
      <c r="K189" s="67">
        <f>IF(J179=0,"",J179/B172)</f>
        <v>0.69230769230769229</v>
      </c>
      <c r="L189" s="67">
        <f>IF(J189=0,"",J189/B172)</f>
        <v>0.76923076923076927</v>
      </c>
      <c r="M189" s="67">
        <f>IF(J181=0,"",L189-K189)</f>
        <v>7.6923076923076983E-2</v>
      </c>
      <c r="N189" s="2"/>
      <c r="O189" s="1"/>
      <c r="P189" s="25"/>
      <c r="Q189" s="2"/>
    </row>
    <row r="190" spans="1:18" ht="12.75" customHeight="1" x14ac:dyDescent="0.2">
      <c r="K190" s="2"/>
      <c r="L190" s="35"/>
      <c r="M190" s="35"/>
    </row>
    <row r="191" spans="1:18" ht="12.75" customHeight="1" x14ac:dyDescent="0.2"/>
    <row r="192" spans="1:18" ht="26.25" customHeight="1" x14ac:dyDescent="0.4">
      <c r="A192" s="146"/>
      <c r="B192" s="177" t="s">
        <v>72</v>
      </c>
      <c r="C192" s="177"/>
      <c r="D192" s="177"/>
      <c r="E192" s="177"/>
      <c r="F192" s="177"/>
      <c r="G192" s="177"/>
      <c r="H192" s="177"/>
      <c r="I192" s="177"/>
      <c r="J192" s="147" t="s">
        <v>64</v>
      </c>
      <c r="K192" s="1"/>
      <c r="L192" s="2"/>
      <c r="M192" s="76" t="s">
        <v>98</v>
      </c>
      <c r="N192" s="1"/>
      <c r="O192" s="2"/>
      <c r="P192" s="1"/>
      <c r="Q192" s="1"/>
      <c r="R192" s="1"/>
    </row>
    <row r="193" spans="1:18" ht="12.75" x14ac:dyDescent="0.2"/>
    <row r="194" spans="1:18" ht="12.75" x14ac:dyDescent="0.2"/>
    <row r="195" spans="1:18" ht="26.25" x14ac:dyDescent="0.4">
      <c r="A195" s="106"/>
      <c r="B195" s="166" t="s">
        <v>72</v>
      </c>
      <c r="C195" s="166"/>
      <c r="D195" s="166"/>
      <c r="E195" s="166"/>
      <c r="F195" s="166"/>
      <c r="G195" s="166"/>
      <c r="H195" s="166"/>
      <c r="I195" s="166"/>
      <c r="J195" s="105" t="s">
        <v>68</v>
      </c>
      <c r="K195" s="1"/>
      <c r="L195" s="2"/>
      <c r="M195" s="2"/>
      <c r="N195" s="1"/>
      <c r="O195" s="2"/>
      <c r="P195" s="1"/>
      <c r="Q195" s="1"/>
      <c r="R195" s="1"/>
    </row>
    <row r="196" spans="1:18" ht="20.25" x14ac:dyDescent="0.2">
      <c r="A196" s="168" t="s">
        <v>9</v>
      </c>
      <c r="B196" s="169" t="s">
        <v>73</v>
      </c>
      <c r="C196" s="170"/>
      <c r="D196" s="170"/>
      <c r="E196" s="170"/>
      <c r="F196" s="170"/>
      <c r="G196" s="170"/>
      <c r="H196" s="170"/>
      <c r="I196" s="171"/>
      <c r="J196" s="172" t="s">
        <v>10</v>
      </c>
      <c r="K196" s="164" t="s">
        <v>2</v>
      </c>
      <c r="L196" s="164" t="s">
        <v>3</v>
      </c>
      <c r="M196" s="174" t="s">
        <v>4</v>
      </c>
      <c r="N196" s="164" t="s">
        <v>5</v>
      </c>
      <c r="O196" s="162" t="s">
        <v>6</v>
      </c>
      <c r="P196" s="162" t="s">
        <v>7</v>
      </c>
      <c r="Q196" s="164" t="s">
        <v>8</v>
      </c>
    </row>
    <row r="197" spans="1:18" ht="15.75" x14ac:dyDescent="0.25">
      <c r="A197" s="163"/>
      <c r="B197" s="39" t="s">
        <v>74</v>
      </c>
      <c r="C197" s="39" t="s">
        <v>75</v>
      </c>
      <c r="D197" s="39" t="s">
        <v>76</v>
      </c>
      <c r="E197" s="39" t="s">
        <v>77</v>
      </c>
      <c r="F197" s="39" t="s">
        <v>78</v>
      </c>
      <c r="G197" s="39" t="s">
        <v>79</v>
      </c>
      <c r="H197" s="39" t="s">
        <v>80</v>
      </c>
      <c r="I197" s="39" t="s">
        <v>81</v>
      </c>
      <c r="J197" s="173"/>
      <c r="K197" s="163"/>
      <c r="L197" s="163"/>
      <c r="M197" s="163"/>
      <c r="N197" s="163"/>
      <c r="O197" s="163"/>
      <c r="P197" s="163"/>
      <c r="Q197" s="163"/>
    </row>
    <row r="198" spans="1:18" ht="15.75" customHeight="1" x14ac:dyDescent="0.25">
      <c r="A198" s="39">
        <v>1402</v>
      </c>
      <c r="B198" s="40">
        <v>18</v>
      </c>
      <c r="C198" s="40"/>
      <c r="D198" s="40"/>
      <c r="E198" s="40"/>
      <c r="F198" s="40"/>
      <c r="G198" s="40"/>
      <c r="H198" s="40"/>
      <c r="I198" s="40"/>
      <c r="J198" s="78"/>
      <c r="K198" s="124"/>
      <c r="L198" s="125"/>
      <c r="M198" s="126"/>
      <c r="N198" s="108"/>
      <c r="O198" s="43">
        <f>B198</f>
        <v>18</v>
      </c>
      <c r="P198" s="109"/>
      <c r="Q198" s="108"/>
    </row>
    <row r="199" spans="1:18" ht="15.75" customHeight="1" x14ac:dyDescent="0.25">
      <c r="A199" s="39">
        <v>1501</v>
      </c>
      <c r="B199" s="40"/>
      <c r="C199" s="40">
        <v>17</v>
      </c>
      <c r="D199" s="40"/>
      <c r="E199" s="40"/>
      <c r="F199" s="40"/>
      <c r="G199" s="40"/>
      <c r="H199" s="40"/>
      <c r="I199" s="40"/>
      <c r="J199" s="78"/>
      <c r="K199" s="127"/>
      <c r="L199" s="118"/>
      <c r="M199" s="128"/>
      <c r="N199" s="45">
        <f>IF(C199=0,"",C199/B198)</f>
        <v>0.94444444444444442</v>
      </c>
      <c r="O199" s="46">
        <v>17</v>
      </c>
      <c r="P199" s="110">
        <f t="shared" ref="P199:P205" si="16">IF(O199=0,"",O199/O198)</f>
        <v>0.94444444444444442</v>
      </c>
      <c r="Q199" s="110">
        <f t="shared" ref="Q199:Q205" si="17">IF(O199=0,"",100%-P199)</f>
        <v>5.555555555555558E-2</v>
      </c>
    </row>
    <row r="200" spans="1:18" ht="15.75" customHeight="1" x14ac:dyDescent="0.25">
      <c r="A200" s="39">
        <v>1502</v>
      </c>
      <c r="B200" s="40"/>
      <c r="C200" s="40"/>
      <c r="D200" s="40">
        <v>15</v>
      </c>
      <c r="E200" s="40"/>
      <c r="F200" s="40"/>
      <c r="G200" s="40"/>
      <c r="H200" s="40"/>
      <c r="I200" s="40"/>
      <c r="J200" s="78"/>
      <c r="K200" s="127"/>
      <c r="L200" s="118"/>
      <c r="M200" s="128"/>
      <c r="N200" s="45">
        <f>IF(D200=0,"",D200/C199)</f>
        <v>0.88235294117647056</v>
      </c>
      <c r="O200" s="46">
        <v>16</v>
      </c>
      <c r="P200" s="110">
        <f t="shared" si="16"/>
        <v>0.94117647058823528</v>
      </c>
      <c r="Q200" s="110">
        <f t="shared" si="17"/>
        <v>5.8823529411764719E-2</v>
      </c>
      <c r="R200" s="69">
        <f>O200/O198</f>
        <v>0.88888888888888884</v>
      </c>
    </row>
    <row r="201" spans="1:18" ht="15.75" customHeight="1" x14ac:dyDescent="0.25">
      <c r="A201" s="39">
        <v>1601</v>
      </c>
      <c r="B201" s="40"/>
      <c r="C201" s="40"/>
      <c r="D201" s="40"/>
      <c r="E201" s="40">
        <v>15</v>
      </c>
      <c r="F201" s="40"/>
      <c r="G201" s="40"/>
      <c r="H201" s="40"/>
      <c r="I201" s="40"/>
      <c r="J201" s="78"/>
      <c r="K201" s="127"/>
      <c r="L201" s="118"/>
      <c r="M201" s="128"/>
      <c r="N201" s="45">
        <f>IF(E201=0,"",E201/D200)</f>
        <v>1</v>
      </c>
      <c r="O201" s="46">
        <v>16</v>
      </c>
      <c r="P201" s="110">
        <f t="shared" si="16"/>
        <v>1</v>
      </c>
      <c r="Q201" s="110">
        <f t="shared" si="17"/>
        <v>0</v>
      </c>
    </row>
    <row r="202" spans="1:18" ht="15.75" customHeight="1" x14ac:dyDescent="0.25">
      <c r="A202" s="39">
        <v>1602</v>
      </c>
      <c r="B202" s="40"/>
      <c r="C202" s="40"/>
      <c r="D202" s="40"/>
      <c r="E202" s="40"/>
      <c r="F202" s="40">
        <v>15</v>
      </c>
      <c r="G202" s="40"/>
      <c r="H202" s="40"/>
      <c r="I202" s="40"/>
      <c r="J202" s="78"/>
      <c r="K202" s="127"/>
      <c r="L202" s="118"/>
      <c r="M202" s="128"/>
      <c r="N202" s="45">
        <f>IF(F202=0,"",F202/E201)</f>
        <v>1</v>
      </c>
      <c r="O202" s="46">
        <v>16</v>
      </c>
      <c r="P202" s="110">
        <f t="shared" si="16"/>
        <v>1</v>
      </c>
      <c r="Q202" s="110">
        <f t="shared" si="17"/>
        <v>0</v>
      </c>
    </row>
    <row r="203" spans="1:18" ht="15.75" customHeight="1" x14ac:dyDescent="0.25">
      <c r="A203" s="39">
        <v>1701</v>
      </c>
      <c r="B203" s="40"/>
      <c r="C203" s="40"/>
      <c r="D203" s="40"/>
      <c r="E203" s="40"/>
      <c r="F203" s="40"/>
      <c r="G203" s="40">
        <v>15</v>
      </c>
      <c r="H203" s="40"/>
      <c r="I203" s="40"/>
      <c r="J203" s="78"/>
      <c r="K203" s="127"/>
      <c r="L203" s="118"/>
      <c r="M203" s="128"/>
      <c r="N203" s="45">
        <f>IF(G203=0,"",G203/F202)</f>
        <v>1</v>
      </c>
      <c r="O203" s="46">
        <v>16</v>
      </c>
      <c r="P203" s="110">
        <f t="shared" si="16"/>
        <v>1</v>
      </c>
      <c r="Q203" s="110">
        <f t="shared" si="17"/>
        <v>0</v>
      </c>
    </row>
    <row r="204" spans="1:18" ht="15.75" customHeight="1" x14ac:dyDescent="0.25">
      <c r="A204" s="39">
        <v>1702</v>
      </c>
      <c r="B204" s="40"/>
      <c r="C204" s="40"/>
      <c r="D204" s="40"/>
      <c r="E204" s="40"/>
      <c r="F204" s="40"/>
      <c r="G204" s="40"/>
      <c r="H204" s="40">
        <v>15</v>
      </c>
      <c r="I204" s="40"/>
      <c r="J204" s="78"/>
      <c r="K204" s="127"/>
      <c r="L204" s="118"/>
      <c r="M204" s="128"/>
      <c r="N204" s="45">
        <f>IF(H204=0,"",H204/G203)</f>
        <v>1</v>
      </c>
      <c r="O204" s="46">
        <v>16</v>
      </c>
      <c r="P204" s="110">
        <f t="shared" si="16"/>
        <v>1</v>
      </c>
      <c r="Q204" s="110">
        <f t="shared" si="17"/>
        <v>0</v>
      </c>
    </row>
    <row r="205" spans="1:18" ht="15.75" customHeight="1" x14ac:dyDescent="0.25">
      <c r="A205" s="39">
        <v>1801</v>
      </c>
      <c r="B205" s="40"/>
      <c r="C205" s="40"/>
      <c r="D205" s="40"/>
      <c r="E205" s="40"/>
      <c r="F205" s="40"/>
      <c r="G205" s="40"/>
      <c r="H205" s="40"/>
      <c r="I205" s="40">
        <v>14</v>
      </c>
      <c r="J205" s="78">
        <v>10</v>
      </c>
      <c r="K205" s="127"/>
      <c r="L205" s="118"/>
      <c r="M205" s="128"/>
      <c r="N205" s="45">
        <f>IF(I205=0,"",I205/H204)</f>
        <v>0.93333333333333335</v>
      </c>
      <c r="O205" s="46">
        <v>14</v>
      </c>
      <c r="P205" s="110">
        <f t="shared" si="16"/>
        <v>0.875</v>
      </c>
      <c r="Q205" s="110">
        <f t="shared" si="17"/>
        <v>0.125</v>
      </c>
    </row>
    <row r="206" spans="1:18" ht="15.75" customHeight="1" x14ac:dyDescent="0.25">
      <c r="A206" s="39">
        <v>1802</v>
      </c>
      <c r="B206" s="40"/>
      <c r="C206" s="40"/>
      <c r="D206" s="40"/>
      <c r="E206" s="40"/>
      <c r="F206" s="40"/>
      <c r="G206" s="40"/>
      <c r="H206" s="40"/>
      <c r="I206" s="40">
        <v>1</v>
      </c>
      <c r="J206" s="78">
        <v>1</v>
      </c>
      <c r="K206" s="127"/>
      <c r="L206" s="118"/>
      <c r="M206" s="118"/>
      <c r="N206" s="121"/>
      <c r="O206" s="46">
        <v>3</v>
      </c>
      <c r="P206" s="134"/>
      <c r="Q206" s="121"/>
    </row>
    <row r="207" spans="1:18" ht="15.75" customHeight="1" x14ac:dyDescent="0.25">
      <c r="A207" s="39">
        <v>1901</v>
      </c>
      <c r="B207" s="40"/>
      <c r="C207" s="40"/>
      <c r="D207" s="40"/>
      <c r="E207" s="40"/>
      <c r="F207" s="40"/>
      <c r="G207" s="40"/>
      <c r="H207" s="40"/>
      <c r="I207" s="40">
        <v>1</v>
      </c>
      <c r="J207" s="78">
        <v>1</v>
      </c>
      <c r="K207" s="127"/>
      <c r="L207" s="118"/>
      <c r="M207" s="118"/>
      <c r="N207" s="121"/>
      <c r="O207" s="46">
        <v>2</v>
      </c>
      <c r="P207" s="134"/>
      <c r="Q207" s="121"/>
    </row>
    <row r="208" spans="1:18" ht="15.75" customHeight="1" x14ac:dyDescent="0.25">
      <c r="A208" s="39">
        <v>1902</v>
      </c>
      <c r="B208" s="40"/>
      <c r="C208" s="40"/>
      <c r="D208" s="40"/>
      <c r="E208" s="40"/>
      <c r="F208" s="40"/>
      <c r="G208" s="40"/>
      <c r="H208" s="40"/>
      <c r="I208" s="40">
        <v>1</v>
      </c>
      <c r="J208" s="78">
        <v>1</v>
      </c>
      <c r="K208" s="127"/>
      <c r="L208" s="118"/>
      <c r="M208" s="118"/>
      <c r="N208" s="121"/>
      <c r="O208" s="74">
        <v>1</v>
      </c>
      <c r="P208" s="134"/>
      <c r="Q208" s="121"/>
    </row>
    <row r="209" spans="1:18" ht="15.75" customHeight="1" x14ac:dyDescent="0.25">
      <c r="A209" s="39">
        <v>2001</v>
      </c>
      <c r="B209" s="40"/>
      <c r="C209" s="40"/>
      <c r="D209" s="40"/>
      <c r="E209" s="40"/>
      <c r="F209" s="40"/>
      <c r="G209" s="40"/>
      <c r="H209" s="40"/>
      <c r="I209" s="40"/>
      <c r="J209" s="78"/>
      <c r="K209" s="127"/>
      <c r="L209" s="118"/>
      <c r="M209" s="118"/>
      <c r="N209" s="121"/>
      <c r="O209" s="74"/>
      <c r="P209" s="134"/>
      <c r="Q209" s="121"/>
    </row>
    <row r="210" spans="1:18" ht="15.75" customHeight="1" x14ac:dyDescent="0.25">
      <c r="A210" s="39">
        <v>2002</v>
      </c>
      <c r="B210" s="40"/>
      <c r="C210" s="40"/>
      <c r="D210" s="40"/>
      <c r="E210" s="40"/>
      <c r="F210" s="40"/>
      <c r="G210" s="40"/>
      <c r="H210" s="40"/>
      <c r="I210" s="40"/>
      <c r="J210" s="78"/>
      <c r="K210" s="127"/>
      <c r="L210" s="118"/>
      <c r="M210" s="118"/>
      <c r="N210" s="121"/>
      <c r="O210" s="74"/>
      <c r="P210" s="134"/>
      <c r="Q210" s="121"/>
    </row>
    <row r="211" spans="1:18" ht="15.75" customHeight="1" x14ac:dyDescent="0.25">
      <c r="A211" s="39">
        <v>2101</v>
      </c>
      <c r="B211" s="40"/>
      <c r="C211" s="40"/>
      <c r="D211" s="40"/>
      <c r="E211" s="40"/>
      <c r="F211" s="40"/>
      <c r="G211" s="40"/>
      <c r="H211" s="40"/>
      <c r="I211" s="40"/>
      <c r="J211" s="78"/>
      <c r="K211" s="127"/>
      <c r="L211" s="118"/>
      <c r="M211" s="119"/>
      <c r="N211" s="118"/>
      <c r="O211" s="119"/>
      <c r="P211" s="120"/>
      <c r="Q211" s="121"/>
    </row>
    <row r="212" spans="1:18" ht="15.75" x14ac:dyDescent="0.25">
      <c r="A212" s="39">
        <v>2102</v>
      </c>
      <c r="B212" s="40"/>
      <c r="C212" s="40"/>
      <c r="D212" s="40"/>
      <c r="E212" s="40"/>
      <c r="F212" s="40"/>
      <c r="G212" s="40"/>
      <c r="H212" s="40"/>
      <c r="I212" s="40"/>
      <c r="J212" s="78"/>
      <c r="K212" s="127"/>
      <c r="L212" s="118"/>
      <c r="M212" s="119"/>
      <c r="N212" s="111" t="s">
        <v>58</v>
      </c>
      <c r="O212" s="112">
        <v>12</v>
      </c>
      <c r="P212" s="113">
        <f>IF(SUM(J200:J212)=0,"",SUM(J200:J212))</f>
        <v>13</v>
      </c>
      <c r="Q212" s="114" t="s">
        <v>10</v>
      </c>
    </row>
    <row r="213" spans="1:18" ht="15.75" x14ac:dyDescent="0.25">
      <c r="A213" s="39">
        <v>2201</v>
      </c>
      <c r="B213" s="40"/>
      <c r="C213" s="40"/>
      <c r="D213" s="40"/>
      <c r="E213" s="40"/>
      <c r="F213" s="40"/>
      <c r="G213" s="40"/>
      <c r="H213" s="40"/>
      <c r="I213" s="40"/>
      <c r="J213" s="78"/>
      <c r="K213" s="127"/>
      <c r="L213" s="118"/>
      <c r="M213" s="119"/>
      <c r="N213" s="115" t="s">
        <v>60</v>
      </c>
      <c r="O213" s="59">
        <f>O212/B198</f>
        <v>0.66666666666666663</v>
      </c>
      <c r="P213" s="116">
        <f>IF(O212/P212=0,"",O212/P212)</f>
        <v>0.92307692307692313</v>
      </c>
      <c r="Q213" s="117" t="s">
        <v>61</v>
      </c>
    </row>
    <row r="214" spans="1:18" ht="15.75" x14ac:dyDescent="0.25">
      <c r="A214" s="39">
        <v>2202</v>
      </c>
      <c r="B214" s="40"/>
      <c r="C214" s="40"/>
      <c r="D214" s="40"/>
      <c r="E214" s="40"/>
      <c r="F214" s="40"/>
      <c r="G214" s="40"/>
      <c r="H214" s="40"/>
      <c r="I214" s="40"/>
      <c r="J214" s="78"/>
      <c r="K214" s="130"/>
      <c r="L214" s="131"/>
      <c r="M214" s="132"/>
      <c r="N214" s="87"/>
      <c r="O214" s="122"/>
      <c r="P214" s="122"/>
      <c r="Q214" s="123"/>
    </row>
    <row r="215" spans="1:18" ht="18" customHeight="1" x14ac:dyDescent="0.25">
      <c r="A215" s="28"/>
      <c r="B215" s="165" t="s">
        <v>83</v>
      </c>
      <c r="C215" s="165"/>
      <c r="D215" s="165"/>
      <c r="E215" s="165"/>
      <c r="F215" s="165"/>
      <c r="G215" s="165"/>
      <c r="H215" s="165"/>
      <c r="I215" s="165"/>
      <c r="J215" s="66">
        <f>SUM(J205:J214)</f>
        <v>13</v>
      </c>
      <c r="K215" s="67">
        <f>J205/B198</f>
        <v>0.55555555555555558</v>
      </c>
      <c r="L215" s="67">
        <f>J215/B198</f>
        <v>0.72222222222222221</v>
      </c>
      <c r="M215" s="67">
        <f>IF(J207=0,"",L215-K215)</f>
        <v>0.16666666666666663</v>
      </c>
      <c r="N215" s="2"/>
      <c r="O215" s="1"/>
      <c r="P215" s="25"/>
      <c r="Q215" s="2"/>
    </row>
    <row r="216" spans="1:18" ht="12.75" x14ac:dyDescent="0.2"/>
    <row r="217" spans="1:18" ht="12.75" x14ac:dyDescent="0.2"/>
    <row r="218" spans="1:18" ht="26.25" x14ac:dyDescent="0.4">
      <c r="A218" s="106"/>
      <c r="B218" s="166" t="s">
        <v>72</v>
      </c>
      <c r="C218" s="166"/>
      <c r="D218" s="166"/>
      <c r="E218" s="166"/>
      <c r="F218" s="166"/>
      <c r="G218" s="166"/>
      <c r="H218" s="166"/>
      <c r="I218" s="166"/>
      <c r="J218" s="105" t="s">
        <v>69</v>
      </c>
      <c r="K218" s="1"/>
      <c r="L218" s="2"/>
      <c r="M218" s="2"/>
      <c r="N218" s="1"/>
      <c r="O218" s="2"/>
      <c r="P218" s="1"/>
      <c r="Q218" s="1"/>
      <c r="R218" s="1"/>
    </row>
    <row r="219" spans="1:18" ht="20.25" x14ac:dyDescent="0.2">
      <c r="A219" s="168" t="s">
        <v>9</v>
      </c>
      <c r="B219" s="169" t="s">
        <v>73</v>
      </c>
      <c r="C219" s="170"/>
      <c r="D219" s="170"/>
      <c r="E219" s="170"/>
      <c r="F219" s="170"/>
      <c r="G219" s="170"/>
      <c r="H219" s="170"/>
      <c r="I219" s="171"/>
      <c r="J219" s="172" t="s">
        <v>10</v>
      </c>
      <c r="K219" s="164" t="s">
        <v>2</v>
      </c>
      <c r="L219" s="164" t="s">
        <v>3</v>
      </c>
      <c r="M219" s="174" t="s">
        <v>4</v>
      </c>
      <c r="N219" s="164" t="s">
        <v>5</v>
      </c>
      <c r="O219" s="162" t="s">
        <v>6</v>
      </c>
      <c r="P219" s="162" t="s">
        <v>7</v>
      </c>
      <c r="Q219" s="164" t="s">
        <v>8</v>
      </c>
    </row>
    <row r="220" spans="1:18" ht="15.75" x14ac:dyDescent="0.25">
      <c r="A220" s="163"/>
      <c r="B220" s="39" t="s">
        <v>74</v>
      </c>
      <c r="C220" s="39" t="s">
        <v>75</v>
      </c>
      <c r="D220" s="39" t="s">
        <v>76</v>
      </c>
      <c r="E220" s="39" t="s">
        <v>77</v>
      </c>
      <c r="F220" s="39" t="s">
        <v>78</v>
      </c>
      <c r="G220" s="39" t="s">
        <v>79</v>
      </c>
      <c r="H220" s="39" t="s">
        <v>80</v>
      </c>
      <c r="I220" s="39" t="s">
        <v>81</v>
      </c>
      <c r="J220" s="173"/>
      <c r="K220" s="163"/>
      <c r="L220" s="163"/>
      <c r="M220" s="163"/>
      <c r="N220" s="163"/>
      <c r="O220" s="163"/>
      <c r="P220" s="163"/>
      <c r="Q220" s="163"/>
    </row>
    <row r="221" spans="1:18" ht="15.75" customHeight="1" x14ac:dyDescent="0.25">
      <c r="A221" s="39">
        <v>1501</v>
      </c>
      <c r="B221" s="40">
        <v>6</v>
      </c>
      <c r="C221" s="40"/>
      <c r="D221" s="40"/>
      <c r="E221" s="40"/>
      <c r="F221" s="40"/>
      <c r="G221" s="40"/>
      <c r="H221" s="40"/>
      <c r="I221" s="40"/>
      <c r="J221" s="78"/>
      <c r="K221" s="124"/>
      <c r="L221" s="125"/>
      <c r="M221" s="126"/>
      <c r="N221" s="108"/>
      <c r="O221" s="43">
        <f>B221</f>
        <v>6</v>
      </c>
      <c r="P221" s="109"/>
      <c r="Q221" s="108"/>
    </row>
    <row r="222" spans="1:18" ht="15.75" customHeight="1" x14ac:dyDescent="0.25">
      <c r="A222" s="39">
        <v>1502</v>
      </c>
      <c r="B222" s="40"/>
      <c r="C222" s="40">
        <v>5</v>
      </c>
      <c r="D222" s="40"/>
      <c r="E222" s="40"/>
      <c r="F222" s="40"/>
      <c r="G222" s="40"/>
      <c r="H222" s="40"/>
      <c r="I222" s="40"/>
      <c r="J222" s="78"/>
      <c r="K222" s="127"/>
      <c r="L222" s="118"/>
      <c r="M222" s="128"/>
      <c r="N222" s="45">
        <f>IF(C222=0,"",C222/B221)</f>
        <v>0.83333333333333337</v>
      </c>
      <c r="O222" s="46">
        <v>5</v>
      </c>
      <c r="P222" s="110">
        <f t="shared" ref="P222:P228" si="18">IF(O222=0,"",O222/O221)</f>
        <v>0.83333333333333337</v>
      </c>
      <c r="Q222" s="110">
        <f t="shared" ref="Q222:Q228" si="19">IF(O222=0,"",100%-P222)</f>
        <v>0.16666666666666663</v>
      </c>
    </row>
    <row r="223" spans="1:18" ht="15.75" customHeight="1" x14ac:dyDescent="0.25">
      <c r="A223" s="39">
        <v>1601</v>
      </c>
      <c r="B223" s="40"/>
      <c r="C223" s="40"/>
      <c r="D223" s="40">
        <v>5</v>
      </c>
      <c r="E223" s="40"/>
      <c r="F223" s="40"/>
      <c r="G223" s="40"/>
      <c r="H223" s="40"/>
      <c r="I223" s="40"/>
      <c r="J223" s="78"/>
      <c r="K223" s="127"/>
      <c r="L223" s="118"/>
      <c r="M223" s="128"/>
      <c r="N223" s="45">
        <f>IF(D223=0,"",D223/C222)</f>
        <v>1</v>
      </c>
      <c r="O223" s="46">
        <v>5</v>
      </c>
      <c r="P223" s="110">
        <f t="shared" si="18"/>
        <v>1</v>
      </c>
      <c r="Q223" s="110">
        <f t="shared" si="19"/>
        <v>0</v>
      </c>
      <c r="R223" s="69">
        <f>O223/O221</f>
        <v>0.83333333333333337</v>
      </c>
    </row>
    <row r="224" spans="1:18" ht="15.75" customHeight="1" x14ac:dyDescent="0.25">
      <c r="A224" s="39">
        <v>1602</v>
      </c>
      <c r="B224" s="40"/>
      <c r="C224" s="40"/>
      <c r="D224" s="40"/>
      <c r="E224" s="40">
        <v>5</v>
      </c>
      <c r="F224" s="40"/>
      <c r="G224" s="40"/>
      <c r="H224" s="40"/>
      <c r="I224" s="40"/>
      <c r="J224" s="78"/>
      <c r="K224" s="127"/>
      <c r="L224" s="118"/>
      <c r="M224" s="128"/>
      <c r="N224" s="45">
        <f>IF(E224=0,"",E224/D223)</f>
        <v>1</v>
      </c>
      <c r="O224" s="46">
        <v>5</v>
      </c>
      <c r="P224" s="110">
        <f t="shared" si="18"/>
        <v>1</v>
      </c>
      <c r="Q224" s="110">
        <f t="shared" si="19"/>
        <v>0</v>
      </c>
    </row>
    <row r="225" spans="1:17" ht="15.75" customHeight="1" x14ac:dyDescent="0.25">
      <c r="A225" s="39">
        <v>1701</v>
      </c>
      <c r="B225" s="40"/>
      <c r="C225" s="40"/>
      <c r="D225" s="40"/>
      <c r="E225" s="40"/>
      <c r="F225" s="40">
        <v>5</v>
      </c>
      <c r="G225" s="40"/>
      <c r="H225" s="40"/>
      <c r="I225" s="40"/>
      <c r="J225" s="78"/>
      <c r="K225" s="127"/>
      <c r="L225" s="118"/>
      <c r="M225" s="128"/>
      <c r="N225" s="45">
        <f>IF(F225=0,"",F225/E224)</f>
        <v>1</v>
      </c>
      <c r="O225" s="46">
        <v>5</v>
      </c>
      <c r="P225" s="110">
        <f t="shared" si="18"/>
        <v>1</v>
      </c>
      <c r="Q225" s="110">
        <f t="shared" si="19"/>
        <v>0</v>
      </c>
    </row>
    <row r="226" spans="1:17" ht="15.75" customHeight="1" x14ac:dyDescent="0.25">
      <c r="A226" s="39">
        <v>1702</v>
      </c>
      <c r="B226" s="40"/>
      <c r="C226" s="40"/>
      <c r="D226" s="40"/>
      <c r="E226" s="40"/>
      <c r="F226" s="40"/>
      <c r="G226" s="40">
        <v>4</v>
      </c>
      <c r="H226" s="40"/>
      <c r="I226" s="40"/>
      <c r="J226" s="78"/>
      <c r="K226" s="127"/>
      <c r="L226" s="118"/>
      <c r="M226" s="128"/>
      <c r="N226" s="45">
        <f>IF(G226=0,"",G226/F225)</f>
        <v>0.8</v>
      </c>
      <c r="O226" s="46">
        <v>5</v>
      </c>
      <c r="P226" s="110">
        <f t="shared" si="18"/>
        <v>1</v>
      </c>
      <c r="Q226" s="110">
        <f t="shared" si="19"/>
        <v>0</v>
      </c>
    </row>
    <row r="227" spans="1:17" ht="15.75" customHeight="1" x14ac:dyDescent="0.25">
      <c r="A227" s="39">
        <v>1801</v>
      </c>
      <c r="B227" s="40"/>
      <c r="C227" s="40"/>
      <c r="D227" s="40"/>
      <c r="E227" s="40"/>
      <c r="F227" s="40"/>
      <c r="G227" s="40"/>
      <c r="H227" s="40">
        <v>3</v>
      </c>
      <c r="I227" s="40"/>
      <c r="J227" s="78"/>
      <c r="K227" s="127"/>
      <c r="L227" s="118"/>
      <c r="M227" s="128"/>
      <c r="N227" s="45">
        <f>IF(H227=0,"",H227/G226)</f>
        <v>0.75</v>
      </c>
      <c r="O227" s="46">
        <v>4</v>
      </c>
      <c r="P227" s="110">
        <f t="shared" si="18"/>
        <v>0.8</v>
      </c>
      <c r="Q227" s="110">
        <f t="shared" si="19"/>
        <v>0.19999999999999996</v>
      </c>
    </row>
    <row r="228" spans="1:17" ht="15.75" customHeight="1" x14ac:dyDescent="0.25">
      <c r="A228" s="39">
        <v>1802</v>
      </c>
      <c r="B228" s="40"/>
      <c r="C228" s="40"/>
      <c r="D228" s="40"/>
      <c r="E228" s="40"/>
      <c r="F228" s="40"/>
      <c r="G228" s="40"/>
      <c r="H228" s="40"/>
      <c r="I228" s="40">
        <v>3</v>
      </c>
      <c r="J228" s="78">
        <v>3</v>
      </c>
      <c r="K228" s="127"/>
      <c r="L228" s="118"/>
      <c r="M228" s="128"/>
      <c r="N228" s="45">
        <f>IF(I228=0,"",I228/H227)</f>
        <v>1</v>
      </c>
      <c r="O228" s="46">
        <v>4</v>
      </c>
      <c r="P228" s="110">
        <f t="shared" si="18"/>
        <v>1</v>
      </c>
      <c r="Q228" s="110">
        <f t="shared" si="19"/>
        <v>0</v>
      </c>
    </row>
    <row r="229" spans="1:17" ht="15.75" customHeight="1" x14ac:dyDescent="0.25">
      <c r="A229" s="39">
        <v>1901</v>
      </c>
      <c r="B229" s="40"/>
      <c r="C229" s="40"/>
      <c r="D229" s="40"/>
      <c r="E229" s="40"/>
      <c r="F229" s="40"/>
      <c r="G229" s="40"/>
      <c r="H229" s="40"/>
      <c r="I229" s="40">
        <v>1</v>
      </c>
      <c r="J229" s="78">
        <v>1</v>
      </c>
      <c r="K229" s="127"/>
      <c r="L229" s="118"/>
      <c r="M229" s="118"/>
      <c r="N229" s="121"/>
      <c r="O229" s="46">
        <v>2</v>
      </c>
      <c r="P229" s="134"/>
      <c r="Q229" s="121"/>
    </row>
    <row r="230" spans="1:17" ht="15.75" customHeight="1" x14ac:dyDescent="0.25">
      <c r="A230" s="39">
        <v>1902</v>
      </c>
      <c r="B230" s="40"/>
      <c r="C230" s="40"/>
      <c r="D230" s="40"/>
      <c r="E230" s="40"/>
      <c r="F230" s="40"/>
      <c r="G230" s="40"/>
      <c r="H230" s="40"/>
      <c r="I230" s="40"/>
      <c r="J230" s="78"/>
      <c r="K230" s="127"/>
      <c r="L230" s="118"/>
      <c r="M230" s="118"/>
      <c r="N230" s="121"/>
      <c r="O230" s="46"/>
      <c r="P230" s="134"/>
      <c r="Q230" s="121"/>
    </row>
    <row r="231" spans="1:17" ht="15.75" customHeight="1" x14ac:dyDescent="0.25">
      <c r="A231" s="39">
        <v>2001</v>
      </c>
      <c r="B231" s="40"/>
      <c r="C231" s="40"/>
      <c r="D231" s="40"/>
      <c r="E231" s="40"/>
      <c r="F231" s="40"/>
      <c r="G231" s="40"/>
      <c r="H231" s="40"/>
      <c r="I231" s="40"/>
      <c r="J231" s="78"/>
      <c r="K231" s="127"/>
      <c r="L231" s="118"/>
      <c r="M231" s="118"/>
      <c r="N231" s="121"/>
      <c r="O231" s="74"/>
      <c r="P231" s="134"/>
      <c r="Q231" s="121"/>
    </row>
    <row r="232" spans="1:17" ht="15.75" customHeight="1" x14ac:dyDescent="0.25">
      <c r="A232" s="39">
        <v>2002</v>
      </c>
      <c r="B232" s="40"/>
      <c r="C232" s="40"/>
      <c r="D232" s="40"/>
      <c r="E232" s="40"/>
      <c r="F232" s="40"/>
      <c r="G232" s="40"/>
      <c r="H232" s="40"/>
      <c r="I232" s="40"/>
      <c r="J232" s="78"/>
      <c r="K232" s="127"/>
      <c r="L232" s="118"/>
      <c r="M232" s="118"/>
      <c r="N232" s="121"/>
      <c r="O232" s="74"/>
      <c r="P232" s="134"/>
      <c r="Q232" s="121"/>
    </row>
    <row r="233" spans="1:17" ht="15.75" customHeight="1" x14ac:dyDescent="0.25">
      <c r="A233" s="39">
        <v>2101</v>
      </c>
      <c r="B233" s="40"/>
      <c r="C233" s="40"/>
      <c r="D233" s="40"/>
      <c r="E233" s="40"/>
      <c r="F233" s="40"/>
      <c r="G233" s="40"/>
      <c r="H233" s="40"/>
      <c r="I233" s="40"/>
      <c r="J233" s="78"/>
      <c r="K233" s="127"/>
      <c r="L233" s="118"/>
      <c r="M233" s="118"/>
      <c r="N233" s="121"/>
      <c r="O233" s="74"/>
      <c r="P233" s="134"/>
      <c r="Q233" s="121"/>
    </row>
    <row r="234" spans="1:17" ht="15.75" x14ac:dyDescent="0.25">
      <c r="A234" s="39">
        <v>2102</v>
      </c>
      <c r="B234" s="40"/>
      <c r="C234" s="40"/>
      <c r="D234" s="40"/>
      <c r="E234" s="40"/>
      <c r="F234" s="40"/>
      <c r="G234" s="40"/>
      <c r="H234" s="40"/>
      <c r="I234" s="40"/>
      <c r="J234" s="78"/>
      <c r="K234" s="127"/>
      <c r="L234" s="118"/>
      <c r="M234" s="119"/>
      <c r="N234" s="118"/>
      <c r="O234" s="119"/>
      <c r="P234" s="120"/>
      <c r="Q234" s="121"/>
    </row>
    <row r="235" spans="1:17" ht="15.75" x14ac:dyDescent="0.25">
      <c r="A235" s="39">
        <v>2201</v>
      </c>
      <c r="B235" s="40"/>
      <c r="C235" s="40"/>
      <c r="D235" s="40"/>
      <c r="E235" s="40"/>
      <c r="F235" s="40"/>
      <c r="G235" s="40"/>
      <c r="H235" s="40"/>
      <c r="I235" s="40"/>
      <c r="J235" s="78"/>
      <c r="K235" s="127"/>
      <c r="L235" s="118"/>
      <c r="M235" s="119"/>
      <c r="N235" s="111" t="s">
        <v>58</v>
      </c>
      <c r="O235" s="112">
        <v>2</v>
      </c>
      <c r="P235" s="113">
        <f>IF(SUM(J223:J235)=0,"",SUM(J223:J235))</f>
        <v>4</v>
      </c>
      <c r="Q235" s="114" t="s">
        <v>10</v>
      </c>
    </row>
    <row r="236" spans="1:17" ht="15.75" x14ac:dyDescent="0.25">
      <c r="A236" s="39">
        <v>2202</v>
      </c>
      <c r="B236" s="40"/>
      <c r="C236" s="40"/>
      <c r="D236" s="40"/>
      <c r="E236" s="40"/>
      <c r="F236" s="40"/>
      <c r="G236" s="40"/>
      <c r="H236" s="40"/>
      <c r="I236" s="40"/>
      <c r="J236" s="78"/>
      <c r="K236" s="127"/>
      <c r="L236" s="118"/>
      <c r="M236" s="119"/>
      <c r="N236" s="115" t="s">
        <v>60</v>
      </c>
      <c r="O236" s="59">
        <f>IF(O235/B221=0,"",O235/B221)</f>
        <v>0.33333333333333331</v>
      </c>
      <c r="P236" s="116">
        <f>IF(O235/P235=0,"",O235/P235)</f>
        <v>0.5</v>
      </c>
      <c r="Q236" s="117" t="s">
        <v>61</v>
      </c>
    </row>
    <row r="237" spans="1:17" ht="15.75" x14ac:dyDescent="0.25">
      <c r="A237" s="39">
        <v>2301</v>
      </c>
      <c r="B237" s="40"/>
      <c r="C237" s="40"/>
      <c r="D237" s="40"/>
      <c r="E237" s="40"/>
      <c r="F237" s="40"/>
      <c r="G237" s="40"/>
      <c r="H237" s="40"/>
      <c r="I237" s="40"/>
      <c r="J237" s="78"/>
      <c r="K237" s="130"/>
      <c r="L237" s="131"/>
      <c r="M237" s="132"/>
      <c r="N237" s="87"/>
      <c r="O237" s="122"/>
      <c r="P237" s="122"/>
      <c r="Q237" s="123"/>
    </row>
    <row r="238" spans="1:17" ht="18" x14ac:dyDescent="0.25">
      <c r="A238" s="28"/>
      <c r="B238" s="165" t="s">
        <v>83</v>
      </c>
      <c r="C238" s="165"/>
      <c r="D238" s="165"/>
      <c r="E238" s="165"/>
      <c r="F238" s="165"/>
      <c r="G238" s="165"/>
      <c r="H238" s="165"/>
      <c r="I238" s="165"/>
      <c r="J238" s="66">
        <f>SUM(J228:J234)</f>
        <v>4</v>
      </c>
      <c r="K238" s="67">
        <f>IF(J228=0,"",J228/B221)</f>
        <v>0.5</v>
      </c>
      <c r="L238" s="67">
        <f>IF(J238=0,"",J238/B221)</f>
        <v>0.66666666666666663</v>
      </c>
      <c r="M238" s="67">
        <f>L238-K238</f>
        <v>0.16666666666666663</v>
      </c>
      <c r="N238" s="2"/>
      <c r="O238" s="1"/>
      <c r="P238" s="25"/>
      <c r="Q238" s="2"/>
    </row>
    <row r="239" spans="1:17" ht="12.75" x14ac:dyDescent="0.2"/>
    <row r="240" spans="1:17" ht="12.75" x14ac:dyDescent="0.2"/>
    <row r="241" spans="1:30" ht="26.25" x14ac:dyDescent="0.4">
      <c r="A241" s="106"/>
      <c r="B241" s="166" t="s">
        <v>72</v>
      </c>
      <c r="C241" s="166"/>
      <c r="D241" s="166"/>
      <c r="E241" s="166"/>
      <c r="F241" s="166"/>
      <c r="G241" s="166"/>
      <c r="H241" s="166"/>
      <c r="I241" s="166"/>
      <c r="J241" s="105" t="s">
        <v>71</v>
      </c>
      <c r="K241" s="1"/>
      <c r="L241" s="2"/>
      <c r="M241" s="2"/>
      <c r="N241" s="1"/>
      <c r="O241" s="2"/>
      <c r="P241" s="1"/>
      <c r="Q241" s="1"/>
      <c r="R241" s="1"/>
    </row>
    <row r="242" spans="1:30" ht="20.25" x14ac:dyDescent="0.2">
      <c r="A242" s="168" t="s">
        <v>9</v>
      </c>
      <c r="B242" s="169" t="s">
        <v>73</v>
      </c>
      <c r="C242" s="170"/>
      <c r="D242" s="170"/>
      <c r="E242" s="170"/>
      <c r="F242" s="170"/>
      <c r="G242" s="170"/>
      <c r="H242" s="170"/>
      <c r="I242" s="171"/>
      <c r="J242" s="172" t="s">
        <v>10</v>
      </c>
      <c r="K242" s="164" t="s">
        <v>2</v>
      </c>
      <c r="L242" s="164" t="s">
        <v>3</v>
      </c>
      <c r="M242" s="174" t="s">
        <v>4</v>
      </c>
      <c r="N242" s="164" t="s">
        <v>5</v>
      </c>
      <c r="O242" s="162" t="s">
        <v>6</v>
      </c>
      <c r="P242" s="162" t="s">
        <v>7</v>
      </c>
      <c r="Q242" s="164" t="s">
        <v>8</v>
      </c>
    </row>
    <row r="243" spans="1:30" ht="15.75" x14ac:dyDescent="0.25">
      <c r="A243" s="163"/>
      <c r="B243" s="39" t="s">
        <v>74</v>
      </c>
      <c r="C243" s="39" t="s">
        <v>75</v>
      </c>
      <c r="D243" s="39" t="s">
        <v>76</v>
      </c>
      <c r="E243" s="39" t="s">
        <v>77</v>
      </c>
      <c r="F243" s="39" t="s">
        <v>78</v>
      </c>
      <c r="G243" s="39" t="s">
        <v>79</v>
      </c>
      <c r="H243" s="39" t="s">
        <v>80</v>
      </c>
      <c r="I243" s="39" t="s">
        <v>81</v>
      </c>
      <c r="J243" s="173"/>
      <c r="K243" s="163"/>
      <c r="L243" s="163"/>
      <c r="M243" s="163"/>
      <c r="N243" s="163"/>
      <c r="O243" s="163"/>
      <c r="P243" s="163"/>
      <c r="Q243" s="163"/>
    </row>
    <row r="244" spans="1:30" ht="15.75" customHeight="1" x14ac:dyDescent="0.25">
      <c r="A244" s="39">
        <v>1502</v>
      </c>
      <c r="B244" s="40">
        <v>23</v>
      </c>
      <c r="C244" s="40"/>
      <c r="D244" s="40"/>
      <c r="E244" s="40"/>
      <c r="F244" s="40"/>
      <c r="G244" s="40"/>
      <c r="H244" s="40"/>
      <c r="I244" s="40"/>
      <c r="J244" s="78"/>
      <c r="K244" s="124"/>
      <c r="L244" s="125"/>
      <c r="M244" s="126"/>
      <c r="N244" s="108"/>
      <c r="O244" s="43">
        <f>B244</f>
        <v>23</v>
      </c>
      <c r="P244" s="109"/>
      <c r="Q244" s="108"/>
    </row>
    <row r="245" spans="1:30" ht="15.75" customHeight="1" x14ac:dyDescent="0.25">
      <c r="A245" s="39">
        <v>1601</v>
      </c>
      <c r="B245" s="40"/>
      <c r="C245" s="40">
        <v>17</v>
      </c>
      <c r="D245" s="40"/>
      <c r="E245" s="40"/>
      <c r="F245" s="40"/>
      <c r="G245" s="40"/>
      <c r="H245" s="40"/>
      <c r="I245" s="40"/>
      <c r="J245" s="78"/>
      <c r="K245" s="127"/>
      <c r="L245" s="118"/>
      <c r="M245" s="128"/>
      <c r="N245" s="45">
        <f>IF(C245=0,"",C245/B244)</f>
        <v>0.73913043478260865</v>
      </c>
      <c r="O245" s="46">
        <v>17</v>
      </c>
      <c r="P245" s="110">
        <f t="shared" ref="P245:P251" si="20">IF(O245=0,"",O245/O244)</f>
        <v>0.73913043478260865</v>
      </c>
      <c r="Q245" s="110">
        <f t="shared" ref="Q245:Q251" si="21">IF(O245=0,"",100%-P245)</f>
        <v>0.26086956521739135</v>
      </c>
    </row>
    <row r="246" spans="1:30" ht="15.75" customHeight="1" x14ac:dyDescent="0.25">
      <c r="A246" s="39">
        <v>1602</v>
      </c>
      <c r="B246" s="40"/>
      <c r="C246" s="40"/>
      <c r="D246" s="40">
        <v>16</v>
      </c>
      <c r="E246" s="40"/>
      <c r="F246" s="40"/>
      <c r="G246" s="40"/>
      <c r="H246" s="40"/>
      <c r="I246" s="40"/>
      <c r="J246" s="78"/>
      <c r="K246" s="127"/>
      <c r="L246" s="118"/>
      <c r="M246" s="128"/>
      <c r="N246" s="45">
        <f>IF(D246=0,"",D246/C245)</f>
        <v>0.94117647058823528</v>
      </c>
      <c r="O246" s="46">
        <v>16</v>
      </c>
      <c r="P246" s="110">
        <f t="shared" si="20"/>
        <v>0.94117647058823528</v>
      </c>
      <c r="Q246" s="110">
        <f t="shared" si="21"/>
        <v>5.8823529411764719E-2</v>
      </c>
      <c r="R246" s="69">
        <f>O246/O244</f>
        <v>0.69565217391304346</v>
      </c>
    </row>
    <row r="247" spans="1:30" ht="15.75" customHeight="1" x14ac:dyDescent="0.25">
      <c r="A247" s="39">
        <v>1701</v>
      </c>
      <c r="B247" s="40"/>
      <c r="C247" s="40"/>
      <c r="D247" s="40"/>
      <c r="E247" s="40">
        <v>15</v>
      </c>
      <c r="F247" s="40"/>
      <c r="G247" s="40"/>
      <c r="H247" s="40"/>
      <c r="I247" s="40"/>
      <c r="J247" s="78"/>
      <c r="K247" s="127"/>
      <c r="L247" s="118"/>
      <c r="M247" s="128"/>
      <c r="N247" s="45">
        <f>IF(E247=0,"",E247/D246)</f>
        <v>0.9375</v>
      </c>
      <c r="O247" s="46">
        <v>15</v>
      </c>
      <c r="P247" s="110">
        <f t="shared" si="20"/>
        <v>0.9375</v>
      </c>
      <c r="Q247" s="110">
        <f t="shared" si="21"/>
        <v>6.25E-2</v>
      </c>
    </row>
    <row r="248" spans="1:30" ht="15.75" customHeight="1" x14ac:dyDescent="0.25">
      <c r="A248" s="39">
        <v>1702</v>
      </c>
      <c r="B248" s="40"/>
      <c r="C248" s="40"/>
      <c r="D248" s="40"/>
      <c r="E248" s="40"/>
      <c r="F248" s="40">
        <v>13</v>
      </c>
      <c r="G248" s="40"/>
      <c r="H248" s="40"/>
      <c r="I248" s="40"/>
      <c r="J248" s="78"/>
      <c r="K248" s="127"/>
      <c r="L248" s="118"/>
      <c r="M248" s="128"/>
      <c r="N248" s="45">
        <f>IF(F248=0,"",F248/E247)</f>
        <v>0.8666666666666667</v>
      </c>
      <c r="O248" s="46">
        <v>14</v>
      </c>
      <c r="P248" s="110">
        <f t="shared" si="20"/>
        <v>0.93333333333333335</v>
      </c>
      <c r="Q248" s="110">
        <f t="shared" si="21"/>
        <v>6.6666666666666652E-2</v>
      </c>
    </row>
    <row r="249" spans="1:30" ht="15.75" customHeight="1" x14ac:dyDescent="0.25">
      <c r="A249" s="39">
        <v>1801</v>
      </c>
      <c r="B249" s="40"/>
      <c r="C249" s="40"/>
      <c r="D249" s="40"/>
      <c r="E249" s="40"/>
      <c r="F249" s="40"/>
      <c r="G249" s="40">
        <v>13</v>
      </c>
      <c r="H249" s="40"/>
      <c r="I249" s="40"/>
      <c r="J249" s="78"/>
      <c r="K249" s="127"/>
      <c r="L249" s="118"/>
      <c r="M249" s="128"/>
      <c r="N249" s="45">
        <f>IF(G249=0,"",G249/F248)</f>
        <v>1</v>
      </c>
      <c r="O249" s="46">
        <v>14</v>
      </c>
      <c r="P249" s="110">
        <f t="shared" si="20"/>
        <v>1</v>
      </c>
      <c r="Q249" s="110">
        <f t="shared" si="21"/>
        <v>0</v>
      </c>
    </row>
    <row r="250" spans="1:30" ht="15.75" customHeight="1" x14ac:dyDescent="0.25">
      <c r="A250" s="39">
        <v>1802</v>
      </c>
      <c r="B250" s="40"/>
      <c r="C250" s="40"/>
      <c r="D250" s="40"/>
      <c r="E250" s="40"/>
      <c r="F250" s="40"/>
      <c r="G250" s="40"/>
      <c r="H250" s="40">
        <v>12</v>
      </c>
      <c r="I250" s="40"/>
      <c r="J250" s="78"/>
      <c r="K250" s="127"/>
      <c r="L250" s="118"/>
      <c r="M250" s="128"/>
      <c r="N250" s="45">
        <f>IF(H250=0,"",H250/G249)</f>
        <v>0.92307692307692313</v>
      </c>
      <c r="O250" s="46">
        <v>14</v>
      </c>
      <c r="P250" s="110">
        <f t="shared" si="20"/>
        <v>1</v>
      </c>
      <c r="Q250" s="110">
        <f t="shared" si="21"/>
        <v>0</v>
      </c>
    </row>
    <row r="251" spans="1:30" ht="15.75" customHeight="1" x14ac:dyDescent="0.25">
      <c r="A251" s="39">
        <v>1901</v>
      </c>
      <c r="B251" s="40"/>
      <c r="C251" s="40"/>
      <c r="D251" s="40"/>
      <c r="E251" s="40"/>
      <c r="F251" s="40"/>
      <c r="G251" s="40"/>
      <c r="H251" s="40"/>
      <c r="I251" s="40">
        <v>12</v>
      </c>
      <c r="J251" s="78">
        <v>11</v>
      </c>
      <c r="K251" s="127"/>
      <c r="L251" s="118"/>
      <c r="M251" s="128"/>
      <c r="N251" s="45">
        <f>IF(I251=0,"",I251/H250)</f>
        <v>1</v>
      </c>
      <c r="O251" s="46">
        <v>13</v>
      </c>
      <c r="P251" s="110">
        <f t="shared" si="20"/>
        <v>0.9285714285714286</v>
      </c>
      <c r="Q251" s="110">
        <f t="shared" si="21"/>
        <v>7.1428571428571397E-2</v>
      </c>
    </row>
    <row r="252" spans="1:30" ht="15.75" customHeight="1" x14ac:dyDescent="0.25">
      <c r="A252" s="39">
        <v>1902</v>
      </c>
      <c r="B252" s="40"/>
      <c r="C252" s="40"/>
      <c r="D252" s="40"/>
      <c r="E252" s="40"/>
      <c r="F252" s="40"/>
      <c r="G252" s="40"/>
      <c r="H252" s="40"/>
      <c r="I252" s="40">
        <v>2</v>
      </c>
      <c r="J252" s="78"/>
      <c r="K252" s="127"/>
      <c r="L252" s="118"/>
      <c r="M252" s="118"/>
      <c r="N252" s="121"/>
      <c r="O252" s="46">
        <v>2</v>
      </c>
      <c r="P252" s="134"/>
      <c r="Q252" s="121"/>
    </row>
    <row r="253" spans="1:30" ht="15.75" customHeight="1" x14ac:dyDescent="0.25">
      <c r="A253" s="39">
        <v>2001</v>
      </c>
      <c r="B253" s="40"/>
      <c r="C253" s="40"/>
      <c r="D253" s="40"/>
      <c r="E253" s="40"/>
      <c r="F253" s="40"/>
      <c r="G253" s="40"/>
      <c r="H253" s="40"/>
      <c r="I253" s="40">
        <v>2</v>
      </c>
      <c r="J253" s="78">
        <v>2</v>
      </c>
      <c r="K253" s="127"/>
      <c r="L253" s="118"/>
      <c r="M253" s="118"/>
      <c r="N253" s="121"/>
      <c r="O253" s="46">
        <v>2</v>
      </c>
      <c r="P253" s="134"/>
      <c r="Q253" s="12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spans="1:30" ht="15.75" customHeight="1" x14ac:dyDescent="0.25">
      <c r="A254" s="39">
        <v>2002</v>
      </c>
      <c r="B254" s="40"/>
      <c r="C254" s="40"/>
      <c r="D254" s="40"/>
      <c r="E254" s="40"/>
      <c r="F254" s="40"/>
      <c r="G254" s="40"/>
      <c r="H254" s="40"/>
      <c r="I254" s="40"/>
      <c r="J254" s="78"/>
      <c r="K254" s="127"/>
      <c r="L254" s="118"/>
      <c r="M254" s="118"/>
      <c r="N254" s="121"/>
      <c r="O254" s="74"/>
      <c r="P254" s="134"/>
      <c r="Q254" s="12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1:30" ht="15.75" customHeight="1" x14ac:dyDescent="0.25">
      <c r="A255" s="39">
        <v>2101</v>
      </c>
      <c r="B255" s="40"/>
      <c r="C255" s="40"/>
      <c r="D255" s="40"/>
      <c r="E255" s="40"/>
      <c r="F255" s="40"/>
      <c r="G255" s="40"/>
      <c r="H255" s="40"/>
      <c r="I255" s="40"/>
      <c r="J255" s="78"/>
      <c r="K255" s="127"/>
      <c r="L255" s="118"/>
      <c r="M255" s="118"/>
      <c r="N255" s="121"/>
      <c r="O255" s="74"/>
      <c r="P255" s="134"/>
      <c r="Q255" s="12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spans="1:30" ht="15.75" customHeight="1" x14ac:dyDescent="0.25">
      <c r="A256" s="39">
        <v>2102</v>
      </c>
      <c r="B256" s="40"/>
      <c r="C256" s="40"/>
      <c r="D256" s="40"/>
      <c r="E256" s="40"/>
      <c r="F256" s="40"/>
      <c r="G256" s="40"/>
      <c r="H256" s="40"/>
      <c r="I256" s="40"/>
      <c r="J256" s="78"/>
      <c r="K256" s="127"/>
      <c r="L256" s="118"/>
      <c r="M256" s="118"/>
      <c r="N256" s="121"/>
      <c r="O256" s="74"/>
      <c r="P256" s="134"/>
      <c r="Q256" s="12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spans="1:30" ht="15.75" customHeight="1" x14ac:dyDescent="0.25">
      <c r="A257" s="39">
        <v>2201</v>
      </c>
      <c r="B257" s="40"/>
      <c r="C257" s="40"/>
      <c r="D257" s="40"/>
      <c r="E257" s="40"/>
      <c r="F257" s="40"/>
      <c r="G257" s="40"/>
      <c r="H257" s="40"/>
      <c r="I257" s="40"/>
      <c r="J257" s="78"/>
      <c r="K257" s="127"/>
      <c r="L257" s="118"/>
      <c r="M257" s="119"/>
      <c r="N257" s="118"/>
      <c r="O257" s="119"/>
      <c r="P257" s="120"/>
      <c r="Q257" s="12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spans="1:30" ht="15.75" x14ac:dyDescent="0.25">
      <c r="A258" s="39">
        <v>2202</v>
      </c>
      <c r="B258" s="40"/>
      <c r="C258" s="40"/>
      <c r="D258" s="40"/>
      <c r="E258" s="40"/>
      <c r="F258" s="40"/>
      <c r="G258" s="40"/>
      <c r="H258" s="40"/>
      <c r="I258" s="40"/>
      <c r="J258" s="78"/>
      <c r="K258" s="127"/>
      <c r="L258" s="118"/>
      <c r="M258" s="119"/>
      <c r="N258" s="111" t="s">
        <v>58</v>
      </c>
      <c r="O258" s="112">
        <v>12</v>
      </c>
      <c r="P258" s="113">
        <f>IF(SUM(J246:J258)=0,"",SUM(J246:J258))</f>
        <v>13</v>
      </c>
      <c r="Q258" s="114" t="s">
        <v>10</v>
      </c>
      <c r="S258" s="35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spans="1:30" ht="15.75" x14ac:dyDescent="0.25">
      <c r="A259" s="39">
        <v>2301</v>
      </c>
      <c r="B259" s="40"/>
      <c r="C259" s="40"/>
      <c r="D259" s="40"/>
      <c r="E259" s="40"/>
      <c r="F259" s="40"/>
      <c r="G259" s="40"/>
      <c r="H259" s="40"/>
      <c r="I259" s="40"/>
      <c r="J259" s="78"/>
      <c r="K259" s="127"/>
      <c r="L259" s="118"/>
      <c r="M259" s="119"/>
      <c r="N259" s="115" t="s">
        <v>60</v>
      </c>
      <c r="O259" s="59">
        <f>IF(O258/B244=0,"",O258/B244)</f>
        <v>0.52173913043478259</v>
      </c>
      <c r="P259" s="116">
        <f>IF(O258/P258=0,"",O258/P258)</f>
        <v>0.92307692307692313</v>
      </c>
      <c r="Q259" s="117" t="s">
        <v>61</v>
      </c>
    </row>
    <row r="260" spans="1:30" ht="15.75" x14ac:dyDescent="0.25">
      <c r="A260" s="39">
        <v>2302</v>
      </c>
      <c r="B260" s="40"/>
      <c r="C260" s="40"/>
      <c r="D260" s="40"/>
      <c r="E260" s="40"/>
      <c r="F260" s="40"/>
      <c r="G260" s="40"/>
      <c r="H260" s="40"/>
      <c r="I260" s="40"/>
      <c r="J260" s="78"/>
      <c r="K260" s="130"/>
      <c r="L260" s="131"/>
      <c r="M260" s="132"/>
      <c r="N260" s="87"/>
      <c r="O260" s="122"/>
      <c r="P260" s="122"/>
      <c r="Q260" s="123"/>
    </row>
    <row r="261" spans="1:30" ht="18" customHeight="1" x14ac:dyDescent="0.25">
      <c r="A261" s="28"/>
      <c r="B261" s="165" t="s">
        <v>83</v>
      </c>
      <c r="C261" s="165"/>
      <c r="D261" s="165"/>
      <c r="E261" s="165"/>
      <c r="F261" s="165"/>
      <c r="G261" s="165"/>
      <c r="H261" s="165"/>
      <c r="I261" s="165"/>
      <c r="J261" s="66">
        <f>SUM(J251:J257)</f>
        <v>13</v>
      </c>
      <c r="K261" s="67">
        <f>J251/B244</f>
        <v>0.47826086956521741</v>
      </c>
      <c r="L261" s="67">
        <f>IF(J261=0,"",J261/B244)</f>
        <v>0.56521739130434778</v>
      </c>
      <c r="M261" s="67">
        <f>IF(J253=0,"",L261-K261)</f>
        <v>8.6956521739130377E-2</v>
      </c>
      <c r="N261" s="2"/>
      <c r="O261" s="1"/>
      <c r="P261" s="25"/>
      <c r="Q261" s="2"/>
    </row>
    <row r="262" spans="1:30" ht="12.75" x14ac:dyDescent="0.2"/>
    <row r="263" spans="1:30" ht="12.75" x14ac:dyDescent="0.2"/>
    <row r="264" spans="1:30" ht="26.25" x14ac:dyDescent="0.4">
      <c r="A264" s="146"/>
      <c r="B264" s="177" t="s">
        <v>72</v>
      </c>
      <c r="C264" s="177"/>
      <c r="D264" s="177"/>
      <c r="E264" s="177"/>
      <c r="F264" s="177"/>
      <c r="G264" s="177"/>
      <c r="H264" s="177"/>
      <c r="I264" s="177"/>
      <c r="J264" s="105" t="s">
        <v>84</v>
      </c>
      <c r="K264" s="1"/>
      <c r="L264" s="2"/>
      <c r="M264" s="2"/>
      <c r="N264" s="1"/>
      <c r="O264" s="2"/>
      <c r="P264" s="1"/>
      <c r="Q264" s="1"/>
      <c r="R264" s="1"/>
    </row>
    <row r="265" spans="1:30" ht="20.25" x14ac:dyDescent="0.2">
      <c r="A265" s="168" t="s">
        <v>9</v>
      </c>
      <c r="B265" s="169" t="s">
        <v>73</v>
      </c>
      <c r="C265" s="170"/>
      <c r="D265" s="170"/>
      <c r="E265" s="170"/>
      <c r="F265" s="170"/>
      <c r="G265" s="170"/>
      <c r="H265" s="170"/>
      <c r="I265" s="171"/>
      <c r="J265" s="172" t="s">
        <v>10</v>
      </c>
      <c r="K265" s="164" t="s">
        <v>2</v>
      </c>
      <c r="L265" s="164" t="s">
        <v>3</v>
      </c>
      <c r="M265" s="174" t="s">
        <v>4</v>
      </c>
      <c r="N265" s="164" t="s">
        <v>5</v>
      </c>
      <c r="O265" s="162" t="s">
        <v>6</v>
      </c>
      <c r="P265" s="162" t="s">
        <v>7</v>
      </c>
      <c r="Q265" s="164" t="s">
        <v>8</v>
      </c>
    </row>
    <row r="266" spans="1:30" ht="15.75" customHeight="1" x14ac:dyDescent="0.25">
      <c r="A266" s="163"/>
      <c r="B266" s="39" t="s">
        <v>74</v>
      </c>
      <c r="C266" s="39" t="s">
        <v>75</v>
      </c>
      <c r="D266" s="39" t="s">
        <v>76</v>
      </c>
      <c r="E266" s="39" t="s">
        <v>77</v>
      </c>
      <c r="F266" s="39" t="s">
        <v>78</v>
      </c>
      <c r="G266" s="39" t="s">
        <v>79</v>
      </c>
      <c r="H266" s="39" t="s">
        <v>80</v>
      </c>
      <c r="I266" s="39" t="s">
        <v>81</v>
      </c>
      <c r="J266" s="173"/>
      <c r="K266" s="163"/>
      <c r="L266" s="163"/>
      <c r="M266" s="163"/>
      <c r="N266" s="163"/>
      <c r="O266" s="163"/>
      <c r="P266" s="163"/>
      <c r="Q266" s="163"/>
    </row>
    <row r="267" spans="1:30" ht="15.75" customHeight="1" x14ac:dyDescent="0.25">
      <c r="A267" s="39">
        <v>1601</v>
      </c>
      <c r="B267" s="40">
        <v>7</v>
      </c>
      <c r="C267" s="40"/>
      <c r="D267" s="40"/>
      <c r="E267" s="40"/>
      <c r="F267" s="40"/>
      <c r="G267" s="40"/>
      <c r="H267" s="40"/>
      <c r="I267" s="40"/>
      <c r="J267" s="78"/>
      <c r="K267" s="124"/>
      <c r="L267" s="125"/>
      <c r="M267" s="126"/>
      <c r="N267" s="108"/>
      <c r="O267" s="43">
        <f>B267</f>
        <v>7</v>
      </c>
      <c r="P267" s="109"/>
      <c r="Q267" s="108"/>
    </row>
    <row r="268" spans="1:30" ht="15.75" customHeight="1" x14ac:dyDescent="0.25">
      <c r="A268" s="39">
        <v>1602</v>
      </c>
      <c r="B268" s="40"/>
      <c r="C268" s="40">
        <v>7</v>
      </c>
      <c r="D268" s="40"/>
      <c r="E268" s="40"/>
      <c r="F268" s="40"/>
      <c r="G268" s="40"/>
      <c r="H268" s="40"/>
      <c r="I268" s="40"/>
      <c r="J268" s="78"/>
      <c r="K268" s="127"/>
      <c r="L268" s="118"/>
      <c r="M268" s="128"/>
      <c r="N268" s="45">
        <f>IF(C268=0,"",C268/B267)</f>
        <v>1</v>
      </c>
      <c r="O268" s="46">
        <v>7</v>
      </c>
      <c r="P268" s="110">
        <f t="shared" ref="P268:P274" si="22">IF(O268=0,"",O268/O267)</f>
        <v>1</v>
      </c>
      <c r="Q268" s="110">
        <f t="shared" ref="Q268:Q274" si="23">IF(O268=0,"",100%-P268)</f>
        <v>0</v>
      </c>
    </row>
    <row r="269" spans="1:30" ht="15.75" customHeight="1" x14ac:dyDescent="0.25">
      <c r="A269" s="39">
        <v>1701</v>
      </c>
      <c r="B269" s="40"/>
      <c r="C269" s="40"/>
      <c r="D269" s="40">
        <v>7</v>
      </c>
      <c r="E269" s="40"/>
      <c r="F269" s="40"/>
      <c r="G269" s="40"/>
      <c r="H269" s="40"/>
      <c r="I269" s="40"/>
      <c r="J269" s="78"/>
      <c r="K269" s="127"/>
      <c r="L269" s="118"/>
      <c r="M269" s="128"/>
      <c r="N269" s="45">
        <f>IF(D269=0,"",D269/C268)</f>
        <v>1</v>
      </c>
      <c r="O269" s="46">
        <v>7</v>
      </c>
      <c r="P269" s="110">
        <f t="shared" si="22"/>
        <v>1</v>
      </c>
      <c r="Q269" s="110">
        <f t="shared" si="23"/>
        <v>0</v>
      </c>
    </row>
    <row r="270" spans="1:30" ht="15.75" customHeight="1" x14ac:dyDescent="0.25">
      <c r="A270" s="39">
        <v>1702</v>
      </c>
      <c r="B270" s="40"/>
      <c r="C270" s="40"/>
      <c r="D270" s="40"/>
      <c r="E270" s="40">
        <v>6</v>
      </c>
      <c r="F270" s="40"/>
      <c r="G270" s="40"/>
      <c r="H270" s="40"/>
      <c r="I270" s="40"/>
      <c r="J270" s="78"/>
      <c r="K270" s="127"/>
      <c r="L270" s="118"/>
      <c r="M270" s="128"/>
      <c r="N270" s="45">
        <f>IF(E270=0,"",E270/D269)</f>
        <v>0.8571428571428571</v>
      </c>
      <c r="O270" s="46">
        <v>6</v>
      </c>
      <c r="P270" s="110">
        <f t="shared" si="22"/>
        <v>0.8571428571428571</v>
      </c>
      <c r="Q270" s="110">
        <f t="shared" si="23"/>
        <v>0.1428571428571429</v>
      </c>
    </row>
    <row r="271" spans="1:30" ht="15.75" customHeight="1" x14ac:dyDescent="0.25">
      <c r="A271" s="39">
        <v>1801</v>
      </c>
      <c r="B271" s="40"/>
      <c r="C271" s="40"/>
      <c r="D271" s="40"/>
      <c r="E271" s="40"/>
      <c r="F271" s="40">
        <v>5</v>
      </c>
      <c r="G271" s="40"/>
      <c r="H271" s="40"/>
      <c r="I271" s="40"/>
      <c r="J271" s="78"/>
      <c r="K271" s="127"/>
      <c r="L271" s="118"/>
      <c r="M271" s="128"/>
      <c r="N271" s="45">
        <f>IF(F271=0,"",F271/E270)</f>
        <v>0.83333333333333337</v>
      </c>
      <c r="O271" s="46">
        <v>5</v>
      </c>
      <c r="P271" s="110">
        <f t="shared" si="22"/>
        <v>0.83333333333333337</v>
      </c>
      <c r="Q271" s="110">
        <f t="shared" si="23"/>
        <v>0.16666666666666663</v>
      </c>
    </row>
    <row r="272" spans="1:30" ht="15.75" customHeight="1" x14ac:dyDescent="0.25">
      <c r="A272" s="39">
        <v>1802</v>
      </c>
      <c r="B272" s="40"/>
      <c r="C272" s="40"/>
      <c r="D272" s="40"/>
      <c r="E272" s="40"/>
      <c r="F272" s="40"/>
      <c r="G272" s="40">
        <v>5</v>
      </c>
      <c r="H272" s="40"/>
      <c r="I272" s="40"/>
      <c r="J272" s="78"/>
      <c r="K272" s="127"/>
      <c r="L272" s="118"/>
      <c r="M272" s="128"/>
      <c r="N272" s="45">
        <f>IF(G272=0,"",G272/F271)</f>
        <v>1</v>
      </c>
      <c r="O272" s="46">
        <v>5</v>
      </c>
      <c r="P272" s="110">
        <f t="shared" si="22"/>
        <v>1</v>
      </c>
      <c r="Q272" s="110">
        <f t="shared" si="23"/>
        <v>0</v>
      </c>
    </row>
    <row r="273" spans="1:18" ht="15.75" customHeight="1" x14ac:dyDescent="0.25">
      <c r="A273" s="39">
        <v>1901</v>
      </c>
      <c r="B273" s="40"/>
      <c r="C273" s="40"/>
      <c r="D273" s="40"/>
      <c r="E273" s="40"/>
      <c r="F273" s="40"/>
      <c r="G273" s="40"/>
      <c r="H273" s="40">
        <v>5</v>
      </c>
      <c r="I273" s="40"/>
      <c r="J273" s="78"/>
      <c r="K273" s="127"/>
      <c r="L273" s="118"/>
      <c r="M273" s="128"/>
      <c r="N273" s="45">
        <f>IF(H273=0,"",H273/G272)</f>
        <v>1</v>
      </c>
      <c r="O273" s="46">
        <v>5</v>
      </c>
      <c r="P273" s="110">
        <f t="shared" si="22"/>
        <v>1</v>
      </c>
      <c r="Q273" s="110">
        <f t="shared" si="23"/>
        <v>0</v>
      </c>
    </row>
    <row r="274" spans="1:18" ht="15.75" customHeight="1" x14ac:dyDescent="0.25">
      <c r="A274" s="39">
        <v>1902</v>
      </c>
      <c r="B274" s="40"/>
      <c r="C274" s="40"/>
      <c r="D274" s="40"/>
      <c r="E274" s="40"/>
      <c r="F274" s="40"/>
      <c r="G274" s="40"/>
      <c r="H274" s="40"/>
      <c r="I274" s="40">
        <v>4</v>
      </c>
      <c r="J274" s="78">
        <v>3</v>
      </c>
      <c r="K274" s="127"/>
      <c r="L274" s="118"/>
      <c r="M274" s="128"/>
      <c r="N274" s="45">
        <f>IF(I274=0,"",I274/H273)</f>
        <v>0.8</v>
      </c>
      <c r="O274" s="46">
        <v>5</v>
      </c>
      <c r="P274" s="110">
        <f t="shared" si="22"/>
        <v>1</v>
      </c>
      <c r="Q274" s="110">
        <f t="shared" si="23"/>
        <v>0</v>
      </c>
    </row>
    <row r="275" spans="1:18" ht="15.75" customHeight="1" x14ac:dyDescent="0.25">
      <c r="A275" s="39">
        <v>2001</v>
      </c>
      <c r="B275" s="40"/>
      <c r="C275" s="40"/>
      <c r="D275" s="40"/>
      <c r="E275" s="40"/>
      <c r="F275" s="40"/>
      <c r="G275" s="40"/>
      <c r="H275" s="40"/>
      <c r="I275" s="40">
        <v>2</v>
      </c>
      <c r="J275" s="78">
        <v>2</v>
      </c>
      <c r="K275" s="127"/>
      <c r="L275" s="118"/>
      <c r="M275" s="118"/>
      <c r="N275" s="121"/>
      <c r="O275" s="46">
        <v>2</v>
      </c>
      <c r="P275" s="134"/>
      <c r="Q275" s="121"/>
    </row>
    <row r="276" spans="1:18" ht="15.75" customHeight="1" x14ac:dyDescent="0.25">
      <c r="A276" s="39">
        <v>2002</v>
      </c>
      <c r="B276" s="40"/>
      <c r="C276" s="40"/>
      <c r="D276" s="40"/>
      <c r="E276" s="40"/>
      <c r="F276" s="40"/>
      <c r="G276" s="40"/>
      <c r="H276" s="40"/>
      <c r="I276" s="40">
        <v>1</v>
      </c>
      <c r="J276" s="78">
        <v>1</v>
      </c>
      <c r="K276" s="127"/>
      <c r="L276" s="118"/>
      <c r="M276" s="118"/>
      <c r="N276" s="121"/>
      <c r="O276" s="46">
        <v>1</v>
      </c>
      <c r="P276" s="134"/>
      <c r="Q276" s="121"/>
    </row>
    <row r="277" spans="1:18" ht="15.75" customHeight="1" x14ac:dyDescent="0.25">
      <c r="A277" s="39">
        <v>2101</v>
      </c>
      <c r="B277" s="40"/>
      <c r="C277" s="40"/>
      <c r="D277" s="40"/>
      <c r="E277" s="40"/>
      <c r="F277" s="40"/>
      <c r="G277" s="40"/>
      <c r="H277" s="40"/>
      <c r="I277" s="40"/>
      <c r="J277" s="78"/>
      <c r="K277" s="127"/>
      <c r="L277" s="118"/>
      <c r="M277" s="118"/>
      <c r="N277" s="121"/>
      <c r="O277" s="74"/>
      <c r="P277" s="134"/>
      <c r="Q277" s="121"/>
    </row>
    <row r="278" spans="1:18" ht="15.75" customHeight="1" x14ac:dyDescent="0.25">
      <c r="A278" s="39">
        <v>2102</v>
      </c>
      <c r="B278" s="40"/>
      <c r="C278" s="40"/>
      <c r="D278" s="40"/>
      <c r="E278" s="40"/>
      <c r="F278" s="40"/>
      <c r="G278" s="40"/>
      <c r="H278" s="40"/>
      <c r="I278" s="40"/>
      <c r="J278" s="78"/>
      <c r="K278" s="127"/>
      <c r="L278" s="118"/>
      <c r="M278" s="118"/>
      <c r="N278" s="121"/>
      <c r="O278" s="74"/>
      <c r="P278" s="134"/>
      <c r="Q278" s="121"/>
    </row>
    <row r="279" spans="1:18" ht="15.75" customHeight="1" x14ac:dyDescent="0.25">
      <c r="A279" s="39">
        <v>2201</v>
      </c>
      <c r="B279" s="40"/>
      <c r="C279" s="40"/>
      <c r="D279" s="40"/>
      <c r="E279" s="40"/>
      <c r="F279" s="40"/>
      <c r="G279" s="40"/>
      <c r="H279" s="40"/>
      <c r="I279" s="40"/>
      <c r="J279" s="78"/>
      <c r="K279" s="127"/>
      <c r="L279" s="118"/>
      <c r="M279" s="119"/>
      <c r="N279" s="121"/>
      <c r="O279" s="74"/>
      <c r="P279" s="134"/>
      <c r="Q279" s="121"/>
    </row>
    <row r="280" spans="1:18" ht="15.75" x14ac:dyDescent="0.25">
      <c r="A280" s="39">
        <v>2202</v>
      </c>
      <c r="B280" s="40"/>
      <c r="C280" s="40"/>
      <c r="D280" s="40"/>
      <c r="E280" s="40"/>
      <c r="F280" s="40"/>
      <c r="G280" s="40"/>
      <c r="H280" s="40"/>
      <c r="I280" s="40"/>
      <c r="J280" s="78"/>
      <c r="K280" s="127"/>
      <c r="L280" s="118"/>
      <c r="M280" s="119"/>
      <c r="N280" s="118"/>
      <c r="O280" s="119"/>
      <c r="P280" s="120"/>
      <c r="Q280" s="121"/>
    </row>
    <row r="281" spans="1:18" ht="15.75" x14ac:dyDescent="0.25">
      <c r="A281" s="39">
        <v>2301</v>
      </c>
      <c r="B281" s="40"/>
      <c r="C281" s="40"/>
      <c r="D281" s="40"/>
      <c r="E281" s="40"/>
      <c r="F281" s="40"/>
      <c r="G281" s="40"/>
      <c r="H281" s="40"/>
      <c r="I281" s="40"/>
      <c r="J281" s="78"/>
      <c r="K281" s="127"/>
      <c r="L281" s="118"/>
      <c r="M281" s="119"/>
      <c r="N281" s="111" t="s">
        <v>58</v>
      </c>
      <c r="O281" s="112">
        <v>5</v>
      </c>
      <c r="P281" s="113">
        <f>IF(SUM(J269:J281)=0,"",SUM(J269:J281))</f>
        <v>6</v>
      </c>
      <c r="Q281" s="114" t="s">
        <v>10</v>
      </c>
    </row>
    <row r="282" spans="1:18" ht="15.75" x14ac:dyDescent="0.25">
      <c r="A282" s="39">
        <v>2302</v>
      </c>
      <c r="B282" s="40"/>
      <c r="C282" s="40"/>
      <c r="D282" s="40"/>
      <c r="E282" s="40"/>
      <c r="F282" s="40"/>
      <c r="G282" s="40"/>
      <c r="H282" s="40"/>
      <c r="I282" s="40"/>
      <c r="J282" s="78"/>
      <c r="K282" s="127"/>
      <c r="L282" s="118"/>
      <c r="M282" s="119"/>
      <c r="N282" s="115" t="s">
        <v>60</v>
      </c>
      <c r="O282" s="59">
        <f>IF(O281/B267=0,"",O281/B267)</f>
        <v>0.7142857142857143</v>
      </c>
      <c r="P282" s="116">
        <f>IF(O281/P281=0,"",O281/P281)</f>
        <v>0.83333333333333337</v>
      </c>
      <c r="Q282" s="117" t="s">
        <v>61</v>
      </c>
    </row>
    <row r="283" spans="1:18" ht="15.75" x14ac:dyDescent="0.25">
      <c r="A283" s="39">
        <v>2401</v>
      </c>
      <c r="B283" s="40"/>
      <c r="C283" s="40"/>
      <c r="D283" s="40"/>
      <c r="E283" s="40"/>
      <c r="F283" s="40"/>
      <c r="G283" s="40"/>
      <c r="H283" s="40"/>
      <c r="I283" s="40"/>
      <c r="J283" s="78"/>
      <c r="K283" s="130"/>
      <c r="L283" s="131"/>
      <c r="M283" s="132"/>
      <c r="N283" s="87"/>
      <c r="O283" s="122"/>
      <c r="P283" s="122"/>
      <c r="Q283" s="123"/>
    </row>
    <row r="284" spans="1:18" ht="18" customHeight="1" x14ac:dyDescent="0.25">
      <c r="A284" s="28"/>
      <c r="B284" s="165" t="s">
        <v>83</v>
      </c>
      <c r="C284" s="165"/>
      <c r="D284" s="165"/>
      <c r="E284" s="165"/>
      <c r="F284" s="165"/>
      <c r="G284" s="165"/>
      <c r="H284" s="165"/>
      <c r="I284" s="165"/>
      <c r="J284" s="66">
        <f>SUM(J274:J280)</f>
        <v>6</v>
      </c>
      <c r="K284" s="67">
        <f>IF(J274=0,"",J274/B267)</f>
        <v>0.42857142857142855</v>
      </c>
      <c r="L284" s="67">
        <f>IF(J284=0,"",J284/B267)</f>
        <v>0.8571428571428571</v>
      </c>
      <c r="M284" s="67">
        <f>IF(J274=0,"",L284-K284)</f>
        <v>0.42857142857142855</v>
      </c>
      <c r="N284" s="2"/>
      <c r="O284" s="1"/>
      <c r="P284" s="25"/>
      <c r="Q284" s="2"/>
    </row>
    <row r="285" spans="1:18" ht="12.75" x14ac:dyDescent="0.2"/>
    <row r="286" spans="1:18" ht="15.75" customHeight="1" x14ac:dyDescent="0.2"/>
    <row r="287" spans="1:18" ht="26.25" x14ac:dyDescent="0.4">
      <c r="A287" s="146"/>
      <c r="B287" s="177" t="s">
        <v>72</v>
      </c>
      <c r="C287" s="177"/>
      <c r="D287" s="177"/>
      <c r="E287" s="177"/>
      <c r="F287" s="177"/>
      <c r="G287" s="177"/>
      <c r="H287" s="177"/>
      <c r="I287" s="177"/>
      <c r="J287" s="105" t="s">
        <v>85</v>
      </c>
      <c r="K287" s="1"/>
      <c r="L287" s="2"/>
      <c r="M287" s="2"/>
      <c r="N287" s="1"/>
      <c r="O287" s="2"/>
      <c r="P287" s="1"/>
      <c r="Q287" s="1"/>
      <c r="R287" s="1"/>
    </row>
    <row r="288" spans="1:18" ht="20.25" x14ac:dyDescent="0.2">
      <c r="A288" s="168" t="s">
        <v>9</v>
      </c>
      <c r="B288" s="169" t="s">
        <v>73</v>
      </c>
      <c r="C288" s="170"/>
      <c r="D288" s="170"/>
      <c r="E288" s="170"/>
      <c r="F288" s="170"/>
      <c r="G288" s="170"/>
      <c r="H288" s="170"/>
      <c r="I288" s="171"/>
      <c r="J288" s="172" t="s">
        <v>10</v>
      </c>
      <c r="K288" s="164" t="s">
        <v>2</v>
      </c>
      <c r="L288" s="164" t="s">
        <v>3</v>
      </c>
      <c r="M288" s="174" t="s">
        <v>4</v>
      </c>
      <c r="N288" s="164" t="s">
        <v>5</v>
      </c>
      <c r="O288" s="162" t="s">
        <v>6</v>
      </c>
      <c r="P288" s="162" t="s">
        <v>7</v>
      </c>
      <c r="Q288" s="164" t="s">
        <v>8</v>
      </c>
    </row>
    <row r="289" spans="1:19" ht="15.75" x14ac:dyDescent="0.25">
      <c r="A289" s="163"/>
      <c r="B289" s="39" t="s">
        <v>74</v>
      </c>
      <c r="C289" s="39" t="s">
        <v>75</v>
      </c>
      <c r="D289" s="39" t="s">
        <v>76</v>
      </c>
      <c r="E289" s="39" t="s">
        <v>77</v>
      </c>
      <c r="F289" s="39" t="s">
        <v>78</v>
      </c>
      <c r="G289" s="39" t="s">
        <v>79</v>
      </c>
      <c r="H289" s="39" t="s">
        <v>80</v>
      </c>
      <c r="I289" s="39" t="s">
        <v>81</v>
      </c>
      <c r="J289" s="173"/>
      <c r="K289" s="163"/>
      <c r="L289" s="163"/>
      <c r="M289" s="163"/>
      <c r="N289" s="163"/>
      <c r="O289" s="163"/>
      <c r="P289" s="163"/>
      <c r="Q289" s="163"/>
      <c r="S289" s="69">
        <f>O269/O267</f>
        <v>1</v>
      </c>
    </row>
    <row r="290" spans="1:19" ht="15.75" customHeight="1" x14ac:dyDescent="0.25">
      <c r="A290" s="39">
        <v>1602</v>
      </c>
      <c r="B290" s="40">
        <v>19</v>
      </c>
      <c r="C290" s="40"/>
      <c r="D290" s="40"/>
      <c r="E290" s="40"/>
      <c r="F290" s="40"/>
      <c r="G290" s="40"/>
      <c r="H290" s="40"/>
      <c r="I290" s="40"/>
      <c r="J290" s="78"/>
      <c r="K290" s="124"/>
      <c r="L290" s="125"/>
      <c r="M290" s="126"/>
      <c r="N290" s="108"/>
      <c r="O290" s="43">
        <f>B290</f>
        <v>19</v>
      </c>
      <c r="P290" s="109"/>
      <c r="Q290" s="108"/>
    </row>
    <row r="291" spans="1:19" ht="15.75" customHeight="1" x14ac:dyDescent="0.25">
      <c r="A291" s="39">
        <v>1701</v>
      </c>
      <c r="B291" s="40"/>
      <c r="C291" s="40">
        <v>18</v>
      </c>
      <c r="D291" s="40"/>
      <c r="E291" s="40"/>
      <c r="F291" s="40"/>
      <c r="G291" s="40"/>
      <c r="H291" s="40"/>
      <c r="I291" s="40"/>
      <c r="J291" s="78"/>
      <c r="K291" s="127"/>
      <c r="L291" s="118"/>
      <c r="M291" s="128"/>
      <c r="N291" s="45">
        <f>IF(C291=0,"",C291/B290)</f>
        <v>0.94736842105263153</v>
      </c>
      <c r="O291" s="46">
        <v>18</v>
      </c>
      <c r="P291" s="110">
        <f t="shared" ref="P291:P297" si="24">IF(O291=0,"",O291/O290)</f>
        <v>0.94736842105263153</v>
      </c>
      <c r="Q291" s="110">
        <f t="shared" ref="Q291:Q297" si="25">IF(O291=0,"",100%-P291)</f>
        <v>5.2631578947368474E-2</v>
      </c>
    </row>
    <row r="292" spans="1:19" ht="15.75" customHeight="1" x14ac:dyDescent="0.25">
      <c r="A292" s="39">
        <v>1702</v>
      </c>
      <c r="B292" s="40"/>
      <c r="C292" s="40"/>
      <c r="D292" s="40">
        <v>16</v>
      </c>
      <c r="E292" s="40"/>
      <c r="F292" s="40"/>
      <c r="G292" s="40"/>
      <c r="H292" s="40"/>
      <c r="I292" s="40"/>
      <c r="J292" s="78"/>
      <c r="K292" s="127"/>
      <c r="L292" s="118"/>
      <c r="M292" s="128"/>
      <c r="N292" s="45">
        <f>IF(D292=0,"",D292/C291)</f>
        <v>0.88888888888888884</v>
      </c>
      <c r="O292" s="46">
        <v>16</v>
      </c>
      <c r="P292" s="110">
        <f t="shared" si="24"/>
        <v>0.88888888888888884</v>
      </c>
      <c r="Q292" s="110">
        <f t="shared" si="25"/>
        <v>0.11111111111111116</v>
      </c>
    </row>
    <row r="293" spans="1:19" ht="15.75" customHeight="1" x14ac:dyDescent="0.25">
      <c r="A293" s="39">
        <v>1801</v>
      </c>
      <c r="B293" s="40"/>
      <c r="C293" s="40"/>
      <c r="D293" s="40"/>
      <c r="E293" s="40">
        <v>16</v>
      </c>
      <c r="F293" s="40"/>
      <c r="G293" s="40"/>
      <c r="H293" s="40"/>
      <c r="I293" s="40"/>
      <c r="J293" s="78"/>
      <c r="K293" s="127"/>
      <c r="L293" s="118"/>
      <c r="M293" s="128"/>
      <c r="N293" s="45">
        <f>IF(E293=0,"",E293/D292)</f>
        <v>1</v>
      </c>
      <c r="O293" s="46">
        <v>16</v>
      </c>
      <c r="P293" s="110">
        <f t="shared" si="24"/>
        <v>1</v>
      </c>
      <c r="Q293" s="110">
        <f t="shared" si="25"/>
        <v>0</v>
      </c>
    </row>
    <row r="294" spans="1:19" ht="15.75" customHeight="1" x14ac:dyDescent="0.25">
      <c r="A294" s="39">
        <v>1802</v>
      </c>
      <c r="B294" s="40"/>
      <c r="C294" s="40"/>
      <c r="D294" s="40"/>
      <c r="E294" s="40"/>
      <c r="F294" s="40">
        <v>13</v>
      </c>
      <c r="G294" s="40"/>
      <c r="H294" s="40"/>
      <c r="I294" s="40"/>
      <c r="J294" s="78"/>
      <c r="K294" s="127"/>
      <c r="L294" s="118"/>
      <c r="M294" s="128"/>
      <c r="N294" s="45">
        <f>IF(F294=0,"",F294/E293)</f>
        <v>0.8125</v>
      </c>
      <c r="O294" s="46">
        <v>14</v>
      </c>
      <c r="P294" s="110">
        <f t="shared" si="24"/>
        <v>0.875</v>
      </c>
      <c r="Q294" s="110">
        <f t="shared" si="25"/>
        <v>0.125</v>
      </c>
    </row>
    <row r="295" spans="1:19" ht="15.75" customHeight="1" x14ac:dyDescent="0.25">
      <c r="A295" s="39">
        <v>1901</v>
      </c>
      <c r="B295" s="40"/>
      <c r="C295" s="40"/>
      <c r="D295" s="40"/>
      <c r="E295" s="40"/>
      <c r="F295" s="40"/>
      <c r="G295" s="40">
        <v>12</v>
      </c>
      <c r="H295" s="40"/>
      <c r="I295" s="40"/>
      <c r="J295" s="78"/>
      <c r="K295" s="127"/>
      <c r="L295" s="118"/>
      <c r="M295" s="128"/>
      <c r="N295" s="45">
        <f>IF(G295=0,"",G295/F294)</f>
        <v>0.92307692307692313</v>
      </c>
      <c r="O295" s="46">
        <v>13</v>
      </c>
      <c r="P295" s="110">
        <f t="shared" si="24"/>
        <v>0.9285714285714286</v>
      </c>
      <c r="Q295" s="110">
        <f t="shared" si="25"/>
        <v>7.1428571428571397E-2</v>
      </c>
    </row>
    <row r="296" spans="1:19" ht="15.75" customHeight="1" x14ac:dyDescent="0.25">
      <c r="A296" s="39">
        <v>1902</v>
      </c>
      <c r="B296" s="40"/>
      <c r="C296" s="40"/>
      <c r="D296" s="40"/>
      <c r="E296" s="40"/>
      <c r="F296" s="40"/>
      <c r="G296" s="40"/>
      <c r="H296" s="40">
        <v>12</v>
      </c>
      <c r="I296" s="40"/>
      <c r="J296" s="78"/>
      <c r="K296" s="127"/>
      <c r="L296" s="118"/>
      <c r="M296" s="128"/>
      <c r="N296" s="45">
        <f>IF(H296=0,"",H296/G295)</f>
        <v>1</v>
      </c>
      <c r="O296" s="46">
        <v>13</v>
      </c>
      <c r="P296" s="110">
        <f t="shared" si="24"/>
        <v>1</v>
      </c>
      <c r="Q296" s="110">
        <f t="shared" si="25"/>
        <v>0</v>
      </c>
    </row>
    <row r="297" spans="1:19" ht="15.75" customHeight="1" x14ac:dyDescent="0.25">
      <c r="A297" s="39">
        <v>2001</v>
      </c>
      <c r="B297" s="40"/>
      <c r="C297" s="40"/>
      <c r="D297" s="40"/>
      <c r="E297" s="40"/>
      <c r="F297" s="40"/>
      <c r="G297" s="40"/>
      <c r="H297" s="40"/>
      <c r="I297" s="40">
        <v>8</v>
      </c>
      <c r="J297" s="78">
        <v>7</v>
      </c>
      <c r="K297" s="127"/>
      <c r="L297" s="118"/>
      <c r="M297" s="128"/>
      <c r="N297" s="45">
        <f>IF(I297=0,"",I297/H296)</f>
        <v>0.66666666666666663</v>
      </c>
      <c r="O297" s="46">
        <v>13</v>
      </c>
      <c r="P297" s="110">
        <f t="shared" si="24"/>
        <v>1</v>
      </c>
      <c r="Q297" s="110">
        <f t="shared" si="25"/>
        <v>0</v>
      </c>
    </row>
    <row r="298" spans="1:19" ht="15.75" customHeight="1" x14ac:dyDescent="0.25">
      <c r="A298" s="39">
        <v>2002</v>
      </c>
      <c r="B298" s="40"/>
      <c r="C298" s="40"/>
      <c r="D298" s="40"/>
      <c r="E298" s="40"/>
      <c r="F298" s="40"/>
      <c r="G298" s="40"/>
      <c r="H298" s="40"/>
      <c r="I298" s="40">
        <v>4</v>
      </c>
      <c r="J298" s="78">
        <v>2</v>
      </c>
      <c r="K298" s="127"/>
      <c r="L298" s="118"/>
      <c r="M298" s="118"/>
      <c r="N298" s="121"/>
      <c r="O298" s="46">
        <v>6</v>
      </c>
      <c r="P298" s="134"/>
      <c r="Q298" s="121"/>
    </row>
    <row r="299" spans="1:19" ht="15.75" customHeight="1" x14ac:dyDescent="0.25">
      <c r="A299" s="39">
        <v>2101</v>
      </c>
      <c r="B299" s="40"/>
      <c r="C299" s="40"/>
      <c r="D299" s="40"/>
      <c r="E299" s="40"/>
      <c r="F299" s="40"/>
      <c r="G299" s="40"/>
      <c r="H299" s="40"/>
      <c r="I299" s="40">
        <v>3</v>
      </c>
      <c r="J299" s="78">
        <v>3</v>
      </c>
      <c r="K299" s="127"/>
      <c r="L299" s="118"/>
      <c r="M299" s="118"/>
      <c r="N299" s="121"/>
      <c r="O299" s="46">
        <v>4</v>
      </c>
      <c r="P299" s="134"/>
      <c r="Q299" s="121"/>
    </row>
    <row r="300" spans="1:19" ht="15.75" customHeight="1" x14ac:dyDescent="0.25">
      <c r="A300" s="39">
        <v>2102</v>
      </c>
      <c r="B300" s="40"/>
      <c r="C300" s="40"/>
      <c r="D300" s="40"/>
      <c r="E300" s="40"/>
      <c r="F300" s="40"/>
      <c r="G300" s="40"/>
      <c r="H300" s="40"/>
      <c r="I300" s="40"/>
      <c r="J300" s="78"/>
      <c r="K300" s="127"/>
      <c r="L300" s="118"/>
      <c r="M300" s="118"/>
      <c r="N300" s="121"/>
      <c r="O300" s="74"/>
      <c r="P300" s="134"/>
      <c r="Q300" s="121"/>
    </row>
    <row r="301" spans="1:19" ht="15.75" customHeight="1" x14ac:dyDescent="0.25">
      <c r="A301" s="39">
        <v>2201</v>
      </c>
      <c r="B301" s="40"/>
      <c r="C301" s="40"/>
      <c r="D301" s="40"/>
      <c r="E301" s="40"/>
      <c r="F301" s="40"/>
      <c r="G301" s="40"/>
      <c r="H301" s="40"/>
      <c r="I301" s="40"/>
      <c r="J301" s="78"/>
      <c r="K301" s="127"/>
      <c r="L301" s="118"/>
      <c r="M301" s="118"/>
      <c r="N301" s="121"/>
      <c r="O301" s="74"/>
      <c r="P301" s="134"/>
      <c r="Q301" s="121"/>
    </row>
    <row r="302" spans="1:19" ht="15.75" customHeight="1" x14ac:dyDescent="0.25">
      <c r="A302" s="39">
        <v>2202</v>
      </c>
      <c r="B302" s="40"/>
      <c r="C302" s="40"/>
      <c r="D302" s="40"/>
      <c r="E302" s="40"/>
      <c r="F302" s="40"/>
      <c r="G302" s="40"/>
      <c r="H302" s="40"/>
      <c r="I302" s="40"/>
      <c r="J302" s="78"/>
      <c r="K302" s="127"/>
      <c r="L302" s="118"/>
      <c r="M302" s="118"/>
      <c r="N302" s="121"/>
      <c r="O302" s="74"/>
      <c r="P302" s="134"/>
      <c r="Q302" s="121"/>
    </row>
    <row r="303" spans="1:19" ht="15.75" x14ac:dyDescent="0.25">
      <c r="A303" s="39">
        <v>2301</v>
      </c>
      <c r="B303" s="40"/>
      <c r="C303" s="40"/>
      <c r="D303" s="40"/>
      <c r="E303" s="40"/>
      <c r="F303" s="40"/>
      <c r="G303" s="40"/>
      <c r="H303" s="40"/>
      <c r="I303" s="40"/>
      <c r="J303" s="78"/>
      <c r="K303" s="127"/>
      <c r="L303" s="118"/>
      <c r="M303" s="119"/>
      <c r="N303" s="118"/>
      <c r="O303" s="119"/>
      <c r="P303" s="120"/>
      <c r="Q303" s="121"/>
    </row>
    <row r="304" spans="1:19" ht="15.75" x14ac:dyDescent="0.25">
      <c r="A304" s="39">
        <v>2302</v>
      </c>
      <c r="B304" s="40"/>
      <c r="C304" s="40"/>
      <c r="D304" s="40"/>
      <c r="E304" s="40"/>
      <c r="F304" s="40"/>
      <c r="G304" s="40"/>
      <c r="H304" s="40"/>
      <c r="I304" s="40"/>
      <c r="J304" s="78"/>
      <c r="K304" s="127"/>
      <c r="L304" s="118"/>
      <c r="M304" s="119"/>
      <c r="N304" s="111" t="s">
        <v>58</v>
      </c>
      <c r="O304" s="112">
        <v>9</v>
      </c>
      <c r="P304" s="113">
        <f>IF(SUM(J292:J304)=0,"",SUM(J292:J304))</f>
        <v>12</v>
      </c>
      <c r="Q304" s="114" t="s">
        <v>10</v>
      </c>
    </row>
    <row r="305" spans="1:19" ht="15.75" x14ac:dyDescent="0.25">
      <c r="A305" s="39">
        <v>2401</v>
      </c>
      <c r="B305" s="40"/>
      <c r="C305" s="40"/>
      <c r="D305" s="40"/>
      <c r="E305" s="40"/>
      <c r="F305" s="40"/>
      <c r="G305" s="40"/>
      <c r="H305" s="40"/>
      <c r="I305" s="40"/>
      <c r="J305" s="78"/>
      <c r="K305" s="127"/>
      <c r="L305" s="118"/>
      <c r="M305" s="119"/>
      <c r="N305" s="115" t="s">
        <v>60</v>
      </c>
      <c r="O305" s="59">
        <f>IF(O304/B290=0,"",O304/B290)</f>
        <v>0.47368421052631576</v>
      </c>
      <c r="P305" s="116">
        <f>IF(O304/P304=0,"",O304/P304)</f>
        <v>0.75</v>
      </c>
      <c r="Q305" s="117" t="s">
        <v>61</v>
      </c>
    </row>
    <row r="306" spans="1:19" ht="15.75" x14ac:dyDescent="0.25">
      <c r="A306" s="39">
        <v>2402</v>
      </c>
      <c r="B306" s="40"/>
      <c r="C306" s="40"/>
      <c r="D306" s="40"/>
      <c r="E306" s="40"/>
      <c r="F306" s="40"/>
      <c r="G306" s="40"/>
      <c r="H306" s="40"/>
      <c r="I306" s="40"/>
      <c r="J306" s="78"/>
      <c r="K306" s="130"/>
      <c r="L306" s="131"/>
      <c r="M306" s="132"/>
      <c r="N306" s="87"/>
      <c r="O306" s="122"/>
      <c r="P306" s="122"/>
      <c r="Q306" s="123"/>
    </row>
    <row r="307" spans="1:19" ht="18" customHeight="1" x14ac:dyDescent="0.25">
      <c r="A307" s="28"/>
      <c r="B307" s="165" t="s">
        <v>83</v>
      </c>
      <c r="C307" s="165"/>
      <c r="D307" s="165"/>
      <c r="E307" s="165"/>
      <c r="F307" s="165"/>
      <c r="G307" s="165"/>
      <c r="H307" s="165"/>
      <c r="I307" s="165"/>
      <c r="J307" s="66">
        <f>SUM(J297:J303)</f>
        <v>12</v>
      </c>
      <c r="K307" s="67">
        <f>IF(J297=0,"",J297/B290)</f>
        <v>0.36842105263157893</v>
      </c>
      <c r="L307" s="67">
        <f>IF(J307=0,"",J307/B290)</f>
        <v>0.63157894736842102</v>
      </c>
      <c r="M307" s="67">
        <f>IF(J297=0,"",L307-K307)</f>
        <v>0.26315789473684209</v>
      </c>
      <c r="N307" s="2"/>
      <c r="O307" s="1"/>
      <c r="P307" s="25"/>
      <c r="Q307" s="2"/>
    </row>
    <row r="308" spans="1:19" ht="12.75" x14ac:dyDescent="0.2"/>
    <row r="309" spans="1:19" ht="12.75" x14ac:dyDescent="0.2"/>
    <row r="310" spans="1:19" ht="26.25" x14ac:dyDescent="0.4">
      <c r="A310" s="146"/>
      <c r="B310" s="177" t="s">
        <v>72</v>
      </c>
      <c r="C310" s="177"/>
      <c r="D310" s="177"/>
      <c r="E310" s="177"/>
      <c r="F310" s="177"/>
      <c r="G310" s="177"/>
      <c r="H310" s="177"/>
      <c r="I310" s="177"/>
      <c r="J310" s="147" t="s">
        <v>86</v>
      </c>
      <c r="K310" s="77" t="s">
        <v>98</v>
      </c>
      <c r="L310" s="2"/>
      <c r="M310" s="2"/>
      <c r="N310" s="1"/>
      <c r="O310" s="2"/>
      <c r="P310" s="1"/>
      <c r="Q310" s="1"/>
      <c r="R310" s="1"/>
    </row>
    <row r="311" spans="1:19" ht="12.75" x14ac:dyDescent="0.2"/>
    <row r="312" spans="1:19" ht="12.75" x14ac:dyDescent="0.2"/>
    <row r="313" spans="1:19" ht="26.25" x14ac:dyDescent="0.4">
      <c r="A313" s="106"/>
      <c r="B313" s="166" t="s">
        <v>72</v>
      </c>
      <c r="C313" s="166"/>
      <c r="D313" s="166"/>
      <c r="E313" s="166"/>
      <c r="F313" s="166"/>
      <c r="G313" s="166"/>
      <c r="H313" s="166"/>
      <c r="I313" s="166"/>
      <c r="J313" s="105" t="s">
        <v>87</v>
      </c>
      <c r="K313" s="1"/>
      <c r="L313" s="2"/>
      <c r="M313" s="2"/>
      <c r="N313" s="1"/>
      <c r="O313" s="2"/>
      <c r="P313" s="1"/>
      <c r="Q313" s="1"/>
      <c r="R313" s="1"/>
    </row>
    <row r="314" spans="1:19" ht="20.25" x14ac:dyDescent="0.2">
      <c r="A314" s="168" t="s">
        <v>9</v>
      </c>
      <c r="B314" s="169" t="s">
        <v>73</v>
      </c>
      <c r="C314" s="170"/>
      <c r="D314" s="170"/>
      <c r="E314" s="170"/>
      <c r="F314" s="170"/>
      <c r="G314" s="170"/>
      <c r="H314" s="170"/>
      <c r="I314" s="171"/>
      <c r="J314" s="172" t="s">
        <v>10</v>
      </c>
      <c r="K314" s="164" t="s">
        <v>2</v>
      </c>
      <c r="L314" s="164" t="s">
        <v>3</v>
      </c>
      <c r="M314" s="174" t="s">
        <v>4</v>
      </c>
      <c r="N314" s="164" t="s">
        <v>5</v>
      </c>
      <c r="O314" s="162" t="s">
        <v>6</v>
      </c>
      <c r="P314" s="162" t="s">
        <v>7</v>
      </c>
      <c r="Q314" s="164" t="s">
        <v>8</v>
      </c>
    </row>
    <row r="315" spans="1:19" ht="15.75" x14ac:dyDescent="0.25">
      <c r="A315" s="163"/>
      <c r="B315" s="39" t="s">
        <v>74</v>
      </c>
      <c r="C315" s="39" t="s">
        <v>75</v>
      </c>
      <c r="D315" s="39" t="s">
        <v>76</v>
      </c>
      <c r="E315" s="39" t="s">
        <v>77</v>
      </c>
      <c r="F315" s="39" t="s">
        <v>78</v>
      </c>
      <c r="G315" s="39" t="s">
        <v>79</v>
      </c>
      <c r="H315" s="39" t="s">
        <v>80</v>
      </c>
      <c r="I315" s="39" t="s">
        <v>81</v>
      </c>
      <c r="J315" s="173"/>
      <c r="K315" s="163"/>
      <c r="L315" s="163"/>
      <c r="M315" s="163"/>
      <c r="N315" s="163"/>
      <c r="O315" s="163"/>
      <c r="P315" s="163"/>
      <c r="Q315" s="163"/>
      <c r="S315" s="69" t="e">
        <f>#REF!/#REF!</f>
        <v>#REF!</v>
      </c>
    </row>
    <row r="316" spans="1:19" ht="15.75" customHeight="1" x14ac:dyDescent="0.25">
      <c r="A316" s="39">
        <v>1702</v>
      </c>
      <c r="B316" s="40">
        <v>22</v>
      </c>
      <c r="C316" s="40"/>
      <c r="D316" s="40"/>
      <c r="E316" s="40"/>
      <c r="F316" s="40"/>
      <c r="G316" s="40"/>
      <c r="H316" s="40"/>
      <c r="I316" s="40"/>
      <c r="J316" s="78"/>
      <c r="K316" s="124"/>
      <c r="L316" s="125"/>
      <c r="M316" s="126"/>
      <c r="N316" s="108"/>
      <c r="O316" s="43">
        <f>B316</f>
        <v>22</v>
      </c>
      <c r="P316" s="109"/>
      <c r="Q316" s="108"/>
    </row>
    <row r="317" spans="1:19" ht="15.75" customHeight="1" x14ac:dyDescent="0.25">
      <c r="A317" s="39">
        <v>1801</v>
      </c>
      <c r="B317" s="40"/>
      <c r="C317" s="40">
        <v>20</v>
      </c>
      <c r="D317" s="40"/>
      <c r="E317" s="40"/>
      <c r="F317" s="40"/>
      <c r="G317" s="40"/>
      <c r="H317" s="40"/>
      <c r="I317" s="40"/>
      <c r="J317" s="78"/>
      <c r="K317" s="127"/>
      <c r="L317" s="118"/>
      <c r="M317" s="128"/>
      <c r="N317" s="45">
        <f>IF(C317=0,"",C317/B316)</f>
        <v>0.90909090909090906</v>
      </c>
      <c r="O317" s="46">
        <v>20</v>
      </c>
      <c r="P317" s="110">
        <f t="shared" ref="P317:P323" si="26">IF(O317=0,"",O317/O316)</f>
        <v>0.90909090909090906</v>
      </c>
      <c r="Q317" s="110">
        <f t="shared" ref="Q317:Q323" si="27">IF(O317=0,"",100%-P317)</f>
        <v>9.0909090909090939E-2</v>
      </c>
    </row>
    <row r="318" spans="1:19" ht="15.75" customHeight="1" x14ac:dyDescent="0.25">
      <c r="A318" s="39">
        <v>1802</v>
      </c>
      <c r="B318" s="40"/>
      <c r="C318" s="40"/>
      <c r="D318" s="40">
        <v>14</v>
      </c>
      <c r="E318" s="40"/>
      <c r="F318" s="40"/>
      <c r="G318" s="40"/>
      <c r="H318" s="40"/>
      <c r="I318" s="40"/>
      <c r="J318" s="78"/>
      <c r="K318" s="127"/>
      <c r="L318" s="118"/>
      <c r="M318" s="128"/>
      <c r="N318" s="45">
        <f>IF(D318=0,"",D318/C317)</f>
        <v>0.7</v>
      </c>
      <c r="O318" s="46">
        <v>14</v>
      </c>
      <c r="P318" s="110">
        <f t="shared" si="26"/>
        <v>0.7</v>
      </c>
      <c r="Q318" s="110">
        <f t="shared" si="27"/>
        <v>0.30000000000000004</v>
      </c>
      <c r="R318" s="69">
        <f>O318/O316</f>
        <v>0.63636363636363635</v>
      </c>
    </row>
    <row r="319" spans="1:19" ht="15.75" customHeight="1" x14ac:dyDescent="0.25">
      <c r="A319" s="39">
        <v>1901</v>
      </c>
      <c r="B319" s="40"/>
      <c r="C319" s="40"/>
      <c r="D319" s="40"/>
      <c r="E319" s="40">
        <v>14</v>
      </c>
      <c r="F319" s="40"/>
      <c r="G319" s="40"/>
      <c r="H319" s="40"/>
      <c r="I319" s="40"/>
      <c r="J319" s="78"/>
      <c r="K319" s="127"/>
      <c r="L319" s="118"/>
      <c r="M319" s="128"/>
      <c r="N319" s="45">
        <f>IF(E319=0,"",E319/D318)</f>
        <v>1</v>
      </c>
      <c r="O319" s="46">
        <v>14</v>
      </c>
      <c r="P319" s="110">
        <f t="shared" si="26"/>
        <v>1</v>
      </c>
      <c r="Q319" s="110">
        <f t="shared" si="27"/>
        <v>0</v>
      </c>
    </row>
    <row r="320" spans="1:19" ht="15.75" customHeight="1" x14ac:dyDescent="0.25">
      <c r="A320" s="39">
        <v>1902</v>
      </c>
      <c r="B320" s="40"/>
      <c r="C320" s="40"/>
      <c r="D320" s="40"/>
      <c r="E320" s="40"/>
      <c r="F320" s="40">
        <v>14</v>
      </c>
      <c r="G320" s="40"/>
      <c r="H320" s="40"/>
      <c r="I320" s="40"/>
      <c r="J320" s="78"/>
      <c r="K320" s="127"/>
      <c r="L320" s="118"/>
      <c r="M320" s="128"/>
      <c r="N320" s="45">
        <f>IF(F320=0,"",F320/E319)</f>
        <v>1</v>
      </c>
      <c r="O320" s="46">
        <v>14</v>
      </c>
      <c r="P320" s="110">
        <f t="shared" si="26"/>
        <v>1</v>
      </c>
      <c r="Q320" s="110">
        <f t="shared" si="27"/>
        <v>0</v>
      </c>
    </row>
    <row r="321" spans="1:18" ht="15.75" customHeight="1" x14ac:dyDescent="0.25">
      <c r="A321" s="39">
        <v>2001</v>
      </c>
      <c r="B321" s="40"/>
      <c r="C321" s="40"/>
      <c r="D321" s="40"/>
      <c r="E321" s="40"/>
      <c r="F321" s="40"/>
      <c r="G321" s="40">
        <v>14</v>
      </c>
      <c r="H321" s="40"/>
      <c r="I321" s="40"/>
      <c r="J321" s="78"/>
      <c r="K321" s="127"/>
      <c r="L321" s="118"/>
      <c r="M321" s="128"/>
      <c r="N321" s="45">
        <f>IF(G321=0,"",G321/F320)</f>
        <v>1</v>
      </c>
      <c r="O321" s="46">
        <v>14</v>
      </c>
      <c r="P321" s="110">
        <f t="shared" si="26"/>
        <v>1</v>
      </c>
      <c r="Q321" s="110">
        <f t="shared" si="27"/>
        <v>0</v>
      </c>
    </row>
    <row r="322" spans="1:18" ht="15.75" customHeight="1" x14ac:dyDescent="0.25">
      <c r="A322" s="39">
        <v>2002</v>
      </c>
      <c r="B322" s="40"/>
      <c r="C322" s="40"/>
      <c r="D322" s="40"/>
      <c r="E322" s="40"/>
      <c r="F322" s="40"/>
      <c r="G322" s="40"/>
      <c r="H322" s="40">
        <v>14</v>
      </c>
      <c r="I322" s="40"/>
      <c r="J322" s="78"/>
      <c r="K322" s="127"/>
      <c r="L322" s="118"/>
      <c r="M322" s="128"/>
      <c r="N322" s="45">
        <f>IF(H322=0,"",H322/G321)</f>
        <v>1</v>
      </c>
      <c r="O322" s="46">
        <v>14</v>
      </c>
      <c r="P322" s="110">
        <f t="shared" si="26"/>
        <v>1</v>
      </c>
      <c r="Q322" s="110">
        <f t="shared" si="27"/>
        <v>0</v>
      </c>
    </row>
    <row r="323" spans="1:18" ht="15.75" customHeight="1" x14ac:dyDescent="0.25">
      <c r="A323" s="39">
        <v>2101</v>
      </c>
      <c r="B323" s="40"/>
      <c r="C323" s="40"/>
      <c r="D323" s="40"/>
      <c r="E323" s="40"/>
      <c r="F323" s="40"/>
      <c r="G323" s="40"/>
      <c r="H323" s="40"/>
      <c r="I323" s="40">
        <v>14</v>
      </c>
      <c r="J323" s="78">
        <v>13</v>
      </c>
      <c r="K323" s="127"/>
      <c r="L323" s="118"/>
      <c r="M323" s="128"/>
      <c r="N323" s="45">
        <f>IF(I323=0,"",I323/H322)</f>
        <v>1</v>
      </c>
      <c r="O323" s="46">
        <v>14</v>
      </c>
      <c r="P323" s="110">
        <f t="shared" si="26"/>
        <v>1</v>
      </c>
      <c r="Q323" s="110">
        <f t="shared" si="27"/>
        <v>0</v>
      </c>
    </row>
    <row r="324" spans="1:18" ht="15.75" customHeight="1" x14ac:dyDescent="0.25">
      <c r="A324" s="39">
        <v>2102</v>
      </c>
      <c r="B324" s="40"/>
      <c r="C324" s="40"/>
      <c r="D324" s="40"/>
      <c r="E324" s="40"/>
      <c r="F324" s="40"/>
      <c r="G324" s="40"/>
      <c r="H324" s="40"/>
      <c r="I324" s="40">
        <v>1</v>
      </c>
      <c r="J324" s="78">
        <v>1</v>
      </c>
      <c r="K324" s="127"/>
      <c r="L324" s="118"/>
      <c r="M324" s="118"/>
      <c r="N324" s="121"/>
      <c r="O324" s="46">
        <v>1</v>
      </c>
      <c r="P324" s="134"/>
      <c r="Q324" s="121"/>
    </row>
    <row r="325" spans="1:18" ht="15.75" customHeight="1" x14ac:dyDescent="0.25">
      <c r="A325" s="39">
        <v>2201</v>
      </c>
      <c r="B325" s="40"/>
      <c r="C325" s="40"/>
      <c r="D325" s="40"/>
      <c r="E325" s="40"/>
      <c r="F325" s="40"/>
      <c r="G325" s="40"/>
      <c r="H325" s="40"/>
      <c r="I325" s="40"/>
      <c r="J325" s="78"/>
      <c r="K325" s="127"/>
      <c r="L325" s="118"/>
      <c r="M325" s="118"/>
      <c r="N325" s="121"/>
      <c r="O325" s="46"/>
      <c r="P325" s="134"/>
      <c r="Q325" s="121"/>
    </row>
    <row r="326" spans="1:18" ht="15.75" customHeight="1" x14ac:dyDescent="0.25">
      <c r="A326" s="39">
        <v>2202</v>
      </c>
      <c r="B326" s="40"/>
      <c r="C326" s="40"/>
      <c r="D326" s="40"/>
      <c r="E326" s="40"/>
      <c r="F326" s="40"/>
      <c r="G326" s="40"/>
      <c r="H326" s="40"/>
      <c r="I326" s="40"/>
      <c r="J326" s="78"/>
      <c r="K326" s="127"/>
      <c r="L326" s="118"/>
      <c r="M326" s="118"/>
      <c r="N326" s="121"/>
      <c r="O326" s="74"/>
      <c r="P326" s="134"/>
      <c r="Q326" s="121"/>
    </row>
    <row r="327" spans="1:18" ht="15.75" customHeight="1" x14ac:dyDescent="0.25">
      <c r="A327" s="39">
        <v>2301</v>
      </c>
      <c r="B327" s="40"/>
      <c r="C327" s="40"/>
      <c r="D327" s="40"/>
      <c r="E327" s="40"/>
      <c r="F327" s="40"/>
      <c r="G327" s="40"/>
      <c r="H327" s="40"/>
      <c r="I327" s="40"/>
      <c r="J327" s="78"/>
      <c r="K327" s="127"/>
      <c r="L327" s="118"/>
      <c r="M327" s="118"/>
      <c r="N327" s="121"/>
      <c r="O327" s="74"/>
      <c r="P327" s="134"/>
      <c r="Q327" s="121"/>
    </row>
    <row r="328" spans="1:18" ht="15.75" customHeight="1" x14ac:dyDescent="0.25">
      <c r="A328" s="39">
        <v>2302</v>
      </c>
      <c r="B328" s="40"/>
      <c r="C328" s="40"/>
      <c r="D328" s="40"/>
      <c r="E328" s="40"/>
      <c r="F328" s="40"/>
      <c r="G328" s="40"/>
      <c r="H328" s="40"/>
      <c r="I328" s="40"/>
      <c r="J328" s="78"/>
      <c r="K328" s="127"/>
      <c r="L328" s="118"/>
      <c r="M328" s="119"/>
      <c r="N328" s="121"/>
      <c r="O328" s="74"/>
      <c r="P328" s="134"/>
      <c r="Q328" s="121"/>
    </row>
    <row r="329" spans="1:18" ht="15.75" x14ac:dyDescent="0.25">
      <c r="A329" s="39">
        <v>2401</v>
      </c>
      <c r="B329" s="40"/>
      <c r="C329" s="40"/>
      <c r="D329" s="40"/>
      <c r="E329" s="40"/>
      <c r="F329" s="40"/>
      <c r="G329" s="40"/>
      <c r="H329" s="40"/>
      <c r="I329" s="40"/>
      <c r="J329" s="78"/>
      <c r="K329" s="127"/>
      <c r="L329" s="118"/>
      <c r="M329" s="119"/>
      <c r="N329" s="118"/>
      <c r="O329" s="119"/>
      <c r="P329" s="120"/>
      <c r="Q329" s="121"/>
    </row>
    <row r="330" spans="1:18" ht="15.75" x14ac:dyDescent="0.25">
      <c r="A330" s="39">
        <v>2402</v>
      </c>
      <c r="B330" s="40"/>
      <c r="C330" s="40"/>
      <c r="D330" s="40"/>
      <c r="E330" s="40"/>
      <c r="F330" s="40"/>
      <c r="G330" s="40"/>
      <c r="H330" s="40"/>
      <c r="I330" s="40"/>
      <c r="J330" s="78"/>
      <c r="K330" s="127"/>
      <c r="L330" s="118"/>
      <c r="M330" s="119"/>
      <c r="N330" s="111" t="s">
        <v>58</v>
      </c>
      <c r="O330" s="112">
        <v>12</v>
      </c>
      <c r="P330" s="113">
        <f>IF(SUM(J318:J330)=0,"",SUM(J318:J330))</f>
        <v>14</v>
      </c>
      <c r="Q330" s="114" t="s">
        <v>10</v>
      </c>
    </row>
    <row r="331" spans="1:18" ht="15.75" x14ac:dyDescent="0.25">
      <c r="A331" s="39">
        <v>2501</v>
      </c>
      <c r="B331" s="40"/>
      <c r="C331" s="40"/>
      <c r="D331" s="40"/>
      <c r="E331" s="40"/>
      <c r="F331" s="40"/>
      <c r="G331" s="40"/>
      <c r="H331" s="40"/>
      <c r="I331" s="40"/>
      <c r="J331" s="78"/>
      <c r="K331" s="127"/>
      <c r="L331" s="118"/>
      <c r="M331" s="119"/>
      <c r="N331" s="115" t="s">
        <v>60</v>
      </c>
      <c r="O331" s="59">
        <f>IF(O330/B316=0,"",O330/B316)</f>
        <v>0.54545454545454541</v>
      </c>
      <c r="P331" s="116">
        <f>IF(O330/P330=0,"",O330/P330)</f>
        <v>0.8571428571428571</v>
      </c>
      <c r="Q331" s="117" t="s">
        <v>61</v>
      </c>
    </row>
    <row r="332" spans="1:18" ht="15.75" x14ac:dyDescent="0.25">
      <c r="A332" s="39">
        <v>2502</v>
      </c>
      <c r="B332" s="40"/>
      <c r="C332" s="40"/>
      <c r="D332" s="40"/>
      <c r="E332" s="40"/>
      <c r="F332" s="40"/>
      <c r="G332" s="40"/>
      <c r="H332" s="40"/>
      <c r="I332" s="40"/>
      <c r="J332" s="78"/>
      <c r="K332" s="130"/>
      <c r="L332" s="131"/>
      <c r="M332" s="132"/>
      <c r="N332" s="87"/>
      <c r="O332" s="122"/>
      <c r="P332" s="122"/>
      <c r="Q332" s="123"/>
    </row>
    <row r="333" spans="1:18" ht="18" customHeight="1" x14ac:dyDescent="0.25">
      <c r="A333" s="28"/>
      <c r="B333" s="165" t="s">
        <v>83</v>
      </c>
      <c r="C333" s="165"/>
      <c r="D333" s="165"/>
      <c r="E333" s="165"/>
      <c r="F333" s="165"/>
      <c r="G333" s="165"/>
      <c r="H333" s="165"/>
      <c r="I333" s="165"/>
      <c r="J333" s="66">
        <f>SUM(J323:J327)</f>
        <v>14</v>
      </c>
      <c r="K333" s="67">
        <f>IF(J323=0,"",J323/B316)</f>
        <v>0.59090909090909094</v>
      </c>
      <c r="L333" s="67">
        <f>IF(J333=0,"",J333/B316)</f>
        <v>0.63636363636363635</v>
      </c>
      <c r="M333" s="67">
        <f>L333-K333</f>
        <v>4.5454545454545414E-2</v>
      </c>
      <c r="N333" s="2"/>
      <c r="O333" s="1"/>
      <c r="P333" s="25"/>
      <c r="Q333" s="2"/>
    </row>
    <row r="334" spans="1:18" ht="12.75" x14ac:dyDescent="0.2"/>
    <row r="335" spans="1:18" ht="12.75" x14ac:dyDescent="0.2"/>
    <row r="336" spans="1:18" ht="26.25" x14ac:dyDescent="0.4">
      <c r="A336" s="106"/>
      <c r="B336" s="166" t="s">
        <v>72</v>
      </c>
      <c r="C336" s="166"/>
      <c r="D336" s="166"/>
      <c r="E336" s="166"/>
      <c r="F336" s="166"/>
      <c r="G336" s="166"/>
      <c r="H336" s="166"/>
      <c r="I336" s="166"/>
      <c r="J336" s="105" t="s">
        <v>88</v>
      </c>
      <c r="K336" s="1"/>
      <c r="L336" s="2"/>
      <c r="M336" s="2"/>
      <c r="N336" s="1"/>
      <c r="O336" s="2"/>
      <c r="P336" s="1"/>
      <c r="Q336" s="1"/>
      <c r="R336" s="1"/>
    </row>
    <row r="337" spans="1:18" ht="20.25" x14ac:dyDescent="0.2">
      <c r="A337" s="168" t="s">
        <v>9</v>
      </c>
      <c r="B337" s="169" t="s">
        <v>73</v>
      </c>
      <c r="C337" s="170"/>
      <c r="D337" s="170"/>
      <c r="E337" s="170"/>
      <c r="F337" s="170"/>
      <c r="G337" s="170"/>
      <c r="H337" s="170"/>
      <c r="I337" s="171"/>
      <c r="J337" s="172" t="s">
        <v>10</v>
      </c>
      <c r="K337" s="164" t="s">
        <v>2</v>
      </c>
      <c r="L337" s="164" t="s">
        <v>3</v>
      </c>
      <c r="M337" s="174" t="s">
        <v>4</v>
      </c>
      <c r="N337" s="164" t="s">
        <v>5</v>
      </c>
      <c r="O337" s="162" t="s">
        <v>6</v>
      </c>
      <c r="P337" s="162" t="s">
        <v>7</v>
      </c>
      <c r="Q337" s="164" t="s">
        <v>8</v>
      </c>
    </row>
    <row r="338" spans="1:18" ht="15.75" x14ac:dyDescent="0.25">
      <c r="A338" s="163"/>
      <c r="B338" s="39" t="s">
        <v>74</v>
      </c>
      <c r="C338" s="39" t="s">
        <v>75</v>
      </c>
      <c r="D338" s="39" t="s">
        <v>76</v>
      </c>
      <c r="E338" s="39" t="s">
        <v>77</v>
      </c>
      <c r="F338" s="39" t="s">
        <v>78</v>
      </c>
      <c r="G338" s="39" t="s">
        <v>79</v>
      </c>
      <c r="H338" s="39" t="s">
        <v>80</v>
      </c>
      <c r="I338" s="39" t="s">
        <v>81</v>
      </c>
      <c r="J338" s="173"/>
      <c r="K338" s="163"/>
      <c r="L338" s="163"/>
      <c r="M338" s="163"/>
      <c r="N338" s="163"/>
      <c r="O338" s="163"/>
      <c r="P338" s="163"/>
      <c r="Q338" s="163"/>
    </row>
    <row r="339" spans="1:18" ht="15.75" customHeight="1" x14ac:dyDescent="0.25">
      <c r="A339" s="39">
        <v>1801</v>
      </c>
      <c r="B339" s="40">
        <v>17</v>
      </c>
      <c r="C339" s="40"/>
      <c r="D339" s="40"/>
      <c r="E339" s="40"/>
      <c r="F339" s="40"/>
      <c r="G339" s="40"/>
      <c r="H339" s="40"/>
      <c r="I339" s="40"/>
      <c r="J339" s="78"/>
      <c r="K339" s="124"/>
      <c r="L339" s="125"/>
      <c r="M339" s="126"/>
      <c r="N339" s="108"/>
      <c r="O339" s="43">
        <f>B339</f>
        <v>17</v>
      </c>
      <c r="P339" s="109"/>
      <c r="Q339" s="108"/>
    </row>
    <row r="340" spans="1:18" ht="15.75" customHeight="1" x14ac:dyDescent="0.25">
      <c r="A340" s="39">
        <v>1802</v>
      </c>
      <c r="B340" s="40"/>
      <c r="C340" s="40">
        <v>16</v>
      </c>
      <c r="D340" s="40"/>
      <c r="E340" s="40"/>
      <c r="F340" s="40"/>
      <c r="G340" s="40"/>
      <c r="H340" s="40"/>
      <c r="I340" s="40"/>
      <c r="J340" s="78"/>
      <c r="K340" s="127"/>
      <c r="L340" s="118"/>
      <c r="M340" s="128"/>
      <c r="N340" s="45">
        <f>IF(C340=0,"",C340/B339)</f>
        <v>0.94117647058823528</v>
      </c>
      <c r="O340" s="46">
        <v>16</v>
      </c>
      <c r="P340" s="110">
        <f t="shared" ref="P340:P346" si="28">IF(O340=0,"",O340/O339)</f>
        <v>0.94117647058823528</v>
      </c>
      <c r="Q340" s="110">
        <f t="shared" ref="Q340:Q346" si="29">IF(O340=0,"",100%-P340)</f>
        <v>5.8823529411764719E-2</v>
      </c>
    </row>
    <row r="341" spans="1:18" ht="15.75" customHeight="1" x14ac:dyDescent="0.25">
      <c r="A341" s="39">
        <v>1901</v>
      </c>
      <c r="B341" s="40"/>
      <c r="C341" s="40"/>
      <c r="D341" s="40">
        <v>15</v>
      </c>
      <c r="E341" s="40"/>
      <c r="F341" s="40"/>
      <c r="G341" s="40"/>
      <c r="H341" s="40"/>
      <c r="I341" s="40"/>
      <c r="J341" s="78"/>
      <c r="K341" s="127"/>
      <c r="L341" s="118"/>
      <c r="M341" s="128"/>
      <c r="N341" s="45">
        <f>IF(D341=0,"",D341/C340)</f>
        <v>0.9375</v>
      </c>
      <c r="O341" s="46">
        <v>15</v>
      </c>
      <c r="P341" s="110">
        <f t="shared" si="28"/>
        <v>0.9375</v>
      </c>
      <c r="Q341" s="110">
        <f t="shared" si="29"/>
        <v>6.25E-2</v>
      </c>
      <c r="R341" s="69">
        <f>O341/O339</f>
        <v>0.88235294117647056</v>
      </c>
    </row>
    <row r="342" spans="1:18" ht="15.75" customHeight="1" x14ac:dyDescent="0.25">
      <c r="A342" s="39">
        <v>1902</v>
      </c>
      <c r="B342" s="40"/>
      <c r="C342" s="40"/>
      <c r="D342" s="40"/>
      <c r="E342" s="40">
        <v>14</v>
      </c>
      <c r="F342" s="40"/>
      <c r="G342" s="40"/>
      <c r="H342" s="40"/>
      <c r="I342" s="40"/>
      <c r="J342" s="78"/>
      <c r="K342" s="127"/>
      <c r="L342" s="118"/>
      <c r="M342" s="128"/>
      <c r="N342" s="45">
        <f>IF(E342=0,"",E342/D341)</f>
        <v>0.93333333333333335</v>
      </c>
      <c r="O342" s="46">
        <v>14</v>
      </c>
      <c r="P342" s="110">
        <f t="shared" si="28"/>
        <v>0.93333333333333335</v>
      </c>
      <c r="Q342" s="110">
        <f t="shared" si="29"/>
        <v>6.6666666666666652E-2</v>
      </c>
    </row>
    <row r="343" spans="1:18" ht="15.75" customHeight="1" x14ac:dyDescent="0.25">
      <c r="A343" s="39">
        <v>2001</v>
      </c>
      <c r="B343" s="40"/>
      <c r="C343" s="40"/>
      <c r="D343" s="40"/>
      <c r="E343" s="40"/>
      <c r="F343" s="40">
        <v>13</v>
      </c>
      <c r="G343" s="40"/>
      <c r="H343" s="40"/>
      <c r="I343" s="40"/>
      <c r="J343" s="78"/>
      <c r="K343" s="127"/>
      <c r="L343" s="118"/>
      <c r="M343" s="128"/>
      <c r="N343" s="45">
        <f>IF(F343=0,"",F343/E342)</f>
        <v>0.9285714285714286</v>
      </c>
      <c r="O343" s="46">
        <v>13</v>
      </c>
      <c r="P343" s="110">
        <f t="shared" si="28"/>
        <v>0.9285714285714286</v>
      </c>
      <c r="Q343" s="110">
        <f t="shared" si="29"/>
        <v>7.1428571428571397E-2</v>
      </c>
    </row>
    <row r="344" spans="1:18" ht="15.75" customHeight="1" x14ac:dyDescent="0.25">
      <c r="A344" s="39">
        <v>2002</v>
      </c>
      <c r="B344" s="40"/>
      <c r="C344" s="40"/>
      <c r="D344" s="40"/>
      <c r="E344" s="40"/>
      <c r="F344" s="40"/>
      <c r="G344" s="40">
        <v>12</v>
      </c>
      <c r="H344" s="40"/>
      <c r="I344" s="40"/>
      <c r="J344" s="78"/>
      <c r="K344" s="127"/>
      <c r="L344" s="118"/>
      <c r="M344" s="128"/>
      <c r="N344" s="45">
        <f>IF(G344=0,"",G344/F343)</f>
        <v>0.92307692307692313</v>
      </c>
      <c r="O344" s="46">
        <v>13</v>
      </c>
      <c r="P344" s="110">
        <f t="shared" si="28"/>
        <v>1</v>
      </c>
      <c r="Q344" s="110">
        <f t="shared" si="29"/>
        <v>0</v>
      </c>
    </row>
    <row r="345" spans="1:18" ht="15.75" customHeight="1" x14ac:dyDescent="0.25">
      <c r="A345" s="39">
        <v>2101</v>
      </c>
      <c r="B345" s="40"/>
      <c r="C345" s="40"/>
      <c r="D345" s="40"/>
      <c r="E345" s="40"/>
      <c r="F345" s="40"/>
      <c r="G345" s="40"/>
      <c r="H345" s="40">
        <v>12</v>
      </c>
      <c r="I345" s="40"/>
      <c r="J345" s="78"/>
      <c r="K345" s="127"/>
      <c r="L345" s="118"/>
      <c r="M345" s="128"/>
      <c r="N345" s="45">
        <f>IF(H345=0,"",H345/G344)</f>
        <v>1</v>
      </c>
      <c r="O345" s="46">
        <v>12</v>
      </c>
      <c r="P345" s="110">
        <f t="shared" si="28"/>
        <v>0.92307692307692313</v>
      </c>
      <c r="Q345" s="110">
        <f t="shared" si="29"/>
        <v>7.6923076923076872E-2</v>
      </c>
    </row>
    <row r="346" spans="1:18" ht="15.75" customHeight="1" x14ac:dyDescent="0.25">
      <c r="A346" s="39">
        <v>2102</v>
      </c>
      <c r="B346" s="40"/>
      <c r="C346" s="40"/>
      <c r="D346" s="40"/>
      <c r="E346" s="40"/>
      <c r="F346" s="40"/>
      <c r="G346" s="40"/>
      <c r="H346" s="40"/>
      <c r="I346" s="40">
        <v>12</v>
      </c>
      <c r="J346" s="78">
        <v>11</v>
      </c>
      <c r="K346" s="127"/>
      <c r="L346" s="118"/>
      <c r="M346" s="128"/>
      <c r="N346" s="45">
        <f>IF(I346=0,"",I346/H345)</f>
        <v>1</v>
      </c>
      <c r="O346" s="46">
        <v>12</v>
      </c>
      <c r="P346" s="110">
        <f t="shared" si="28"/>
        <v>1</v>
      </c>
      <c r="Q346" s="110">
        <f t="shared" si="29"/>
        <v>0</v>
      </c>
    </row>
    <row r="347" spans="1:18" ht="15.75" customHeight="1" x14ac:dyDescent="0.25">
      <c r="A347" s="39">
        <v>2201</v>
      </c>
      <c r="B347" s="40"/>
      <c r="C347" s="40"/>
      <c r="D347" s="40"/>
      <c r="E347" s="40"/>
      <c r="F347" s="40"/>
      <c r="G347" s="40"/>
      <c r="H347" s="40"/>
      <c r="I347" s="40">
        <v>1</v>
      </c>
      <c r="J347" s="78">
        <v>1</v>
      </c>
      <c r="K347" s="127"/>
      <c r="L347" s="118"/>
      <c r="M347" s="118"/>
      <c r="N347" s="121"/>
      <c r="O347" s="46">
        <v>1</v>
      </c>
      <c r="P347" s="134"/>
      <c r="Q347" s="121"/>
    </row>
    <row r="348" spans="1:18" ht="15.75" customHeight="1" x14ac:dyDescent="0.25">
      <c r="A348" s="39">
        <v>2202</v>
      </c>
      <c r="B348" s="40"/>
      <c r="C348" s="40"/>
      <c r="D348" s="40"/>
      <c r="E348" s="40"/>
      <c r="F348" s="40"/>
      <c r="G348" s="40"/>
      <c r="H348" s="40"/>
      <c r="I348" s="40"/>
      <c r="J348" s="78"/>
      <c r="K348" s="127"/>
      <c r="L348" s="118"/>
      <c r="M348" s="118"/>
      <c r="N348" s="121"/>
      <c r="O348" s="46"/>
      <c r="P348" s="134"/>
      <c r="Q348" s="121"/>
    </row>
    <row r="349" spans="1:18" ht="15.75" customHeight="1" x14ac:dyDescent="0.25">
      <c r="A349" s="39">
        <v>2301</v>
      </c>
      <c r="B349" s="40"/>
      <c r="C349" s="40"/>
      <c r="D349" s="40"/>
      <c r="E349" s="40"/>
      <c r="F349" s="40"/>
      <c r="G349" s="40"/>
      <c r="H349" s="40"/>
      <c r="I349" s="40"/>
      <c r="J349" s="78"/>
      <c r="K349" s="127"/>
      <c r="L349" s="118"/>
      <c r="M349" s="118"/>
      <c r="N349" s="121"/>
      <c r="O349" s="74"/>
      <c r="P349" s="134"/>
      <c r="Q349" s="121"/>
    </row>
    <row r="350" spans="1:18" ht="15.75" customHeight="1" x14ac:dyDescent="0.25">
      <c r="A350" s="39">
        <v>2302</v>
      </c>
      <c r="B350" s="40"/>
      <c r="C350" s="40"/>
      <c r="D350" s="40"/>
      <c r="E350" s="40"/>
      <c r="F350" s="40"/>
      <c r="G350" s="40"/>
      <c r="H350" s="40"/>
      <c r="I350" s="40"/>
      <c r="J350" s="78"/>
      <c r="K350" s="127"/>
      <c r="L350" s="118"/>
      <c r="M350" s="118"/>
      <c r="N350" s="121"/>
      <c r="O350" s="74"/>
      <c r="P350" s="134"/>
      <c r="Q350" s="121"/>
    </row>
    <row r="351" spans="1:18" ht="15.75" customHeight="1" x14ac:dyDescent="0.25">
      <c r="A351" s="39">
        <v>2401</v>
      </c>
      <c r="B351" s="40"/>
      <c r="C351" s="40"/>
      <c r="D351" s="40"/>
      <c r="E351" s="40"/>
      <c r="F351" s="40"/>
      <c r="G351" s="40"/>
      <c r="H351" s="40"/>
      <c r="I351" s="40"/>
      <c r="J351" s="78"/>
      <c r="K351" s="127"/>
      <c r="L351" s="118"/>
      <c r="M351" s="118"/>
      <c r="N351" s="121"/>
      <c r="O351" s="74"/>
      <c r="P351" s="134"/>
      <c r="Q351" s="121"/>
    </row>
    <row r="352" spans="1:18" ht="15.75" x14ac:dyDescent="0.25">
      <c r="A352" s="39">
        <v>2402</v>
      </c>
      <c r="B352" s="40"/>
      <c r="C352" s="40"/>
      <c r="D352" s="40"/>
      <c r="E352" s="40"/>
      <c r="F352" s="40"/>
      <c r="G352" s="40"/>
      <c r="H352" s="40"/>
      <c r="I352" s="40"/>
      <c r="J352" s="78"/>
      <c r="K352" s="127"/>
      <c r="L352" s="118"/>
      <c r="M352" s="119"/>
      <c r="N352" s="118"/>
      <c r="O352" s="119"/>
      <c r="P352" s="120"/>
      <c r="Q352" s="121"/>
    </row>
    <row r="353" spans="1:22" ht="15.75" x14ac:dyDescent="0.25">
      <c r="A353" s="39">
        <v>2501</v>
      </c>
      <c r="B353" s="40"/>
      <c r="C353" s="40"/>
      <c r="D353" s="40"/>
      <c r="E353" s="40"/>
      <c r="F353" s="40"/>
      <c r="G353" s="40"/>
      <c r="H353" s="40"/>
      <c r="I353" s="40"/>
      <c r="J353" s="78"/>
      <c r="K353" s="127"/>
      <c r="L353" s="118"/>
      <c r="M353" s="119"/>
      <c r="N353" s="111" t="s">
        <v>58</v>
      </c>
      <c r="O353" s="112">
        <v>10</v>
      </c>
      <c r="P353" s="113">
        <f>IF(SUM(J341:J353)=0,"",SUM(J341:J353))</f>
        <v>12</v>
      </c>
      <c r="Q353" s="114" t="s">
        <v>10</v>
      </c>
    </row>
    <row r="354" spans="1:22" ht="15.75" x14ac:dyDescent="0.25">
      <c r="A354" s="39">
        <v>2502</v>
      </c>
      <c r="B354" s="40"/>
      <c r="C354" s="40"/>
      <c r="D354" s="40"/>
      <c r="E354" s="40"/>
      <c r="F354" s="40"/>
      <c r="G354" s="40"/>
      <c r="H354" s="40"/>
      <c r="I354" s="40"/>
      <c r="J354" s="78"/>
      <c r="K354" s="127"/>
      <c r="L354" s="118"/>
      <c r="M354" s="119"/>
      <c r="N354" s="115" t="s">
        <v>60</v>
      </c>
      <c r="O354" s="59">
        <f>O353/B339</f>
        <v>0.58823529411764708</v>
      </c>
      <c r="P354" s="116">
        <f>IF(O353/P353=0,"",O353/P353)</f>
        <v>0.83333333333333337</v>
      </c>
      <c r="Q354" s="117" t="s">
        <v>61</v>
      </c>
    </row>
    <row r="355" spans="1:22" ht="15.75" x14ac:dyDescent="0.25">
      <c r="A355" s="39">
        <v>2601</v>
      </c>
      <c r="B355" s="40"/>
      <c r="C355" s="40"/>
      <c r="D355" s="40"/>
      <c r="E355" s="40"/>
      <c r="F355" s="40"/>
      <c r="G355" s="40"/>
      <c r="H355" s="40"/>
      <c r="I355" s="40"/>
      <c r="J355" s="78"/>
      <c r="K355" s="130"/>
      <c r="L355" s="131"/>
      <c r="M355" s="132"/>
      <c r="N355" s="87"/>
      <c r="O355" s="122"/>
      <c r="P355" s="122"/>
      <c r="Q355" s="123"/>
    </row>
    <row r="356" spans="1:22" ht="18" customHeight="1" x14ac:dyDescent="0.25">
      <c r="A356" s="28"/>
      <c r="B356" s="165" t="s">
        <v>83</v>
      </c>
      <c r="C356" s="165"/>
      <c r="D356" s="165"/>
      <c r="E356" s="165"/>
      <c r="F356" s="165"/>
      <c r="G356" s="165"/>
      <c r="H356" s="165"/>
      <c r="I356" s="165"/>
      <c r="J356" s="66">
        <f>SUM(J346:J352)</f>
        <v>12</v>
      </c>
      <c r="K356" s="67">
        <f>IF(J346=0,"",J346/B339)</f>
        <v>0.6470588235294118</v>
      </c>
      <c r="L356" s="67">
        <f>IF(J356=0,"",J356/B339)</f>
        <v>0.70588235294117652</v>
      </c>
      <c r="M356" s="67">
        <f>L356-K356</f>
        <v>5.8823529411764719E-2</v>
      </c>
      <c r="N356" s="2"/>
      <c r="O356" s="1"/>
      <c r="P356" s="25"/>
      <c r="Q356" s="2"/>
    </row>
    <row r="357" spans="1:22" ht="12.75" x14ac:dyDescent="0.2"/>
    <row r="358" spans="1:22" ht="12.75" x14ac:dyDescent="0.2"/>
    <row r="359" spans="1:22" ht="26.25" x14ac:dyDescent="0.4">
      <c r="A359" s="106"/>
      <c r="B359" s="166" t="s">
        <v>72</v>
      </c>
      <c r="C359" s="166"/>
      <c r="D359" s="166"/>
      <c r="E359" s="166"/>
      <c r="F359" s="166"/>
      <c r="G359" s="166"/>
      <c r="H359" s="166"/>
      <c r="I359" s="166"/>
      <c r="J359" s="105" t="s">
        <v>89</v>
      </c>
      <c r="K359" s="1"/>
      <c r="L359" s="2"/>
      <c r="M359" s="2"/>
      <c r="N359" s="1"/>
      <c r="O359" s="2"/>
      <c r="P359" s="1"/>
      <c r="Q359" s="1"/>
      <c r="R359" s="1"/>
      <c r="V359" s="93">
        <f>AVERAGE(O331,O354)</f>
        <v>0.5668449197860963</v>
      </c>
    </row>
    <row r="360" spans="1:22" ht="20.25" x14ac:dyDescent="0.2">
      <c r="A360" s="168" t="s">
        <v>9</v>
      </c>
      <c r="B360" s="169" t="s">
        <v>73</v>
      </c>
      <c r="C360" s="170"/>
      <c r="D360" s="170"/>
      <c r="E360" s="170"/>
      <c r="F360" s="170"/>
      <c r="G360" s="170"/>
      <c r="H360" s="170"/>
      <c r="I360" s="171"/>
      <c r="J360" s="172" t="s">
        <v>10</v>
      </c>
      <c r="K360" s="164" t="s">
        <v>2</v>
      </c>
      <c r="L360" s="164" t="s">
        <v>3</v>
      </c>
      <c r="M360" s="174" t="s">
        <v>4</v>
      </c>
      <c r="N360" s="164" t="s">
        <v>5</v>
      </c>
      <c r="O360" s="162" t="s">
        <v>6</v>
      </c>
      <c r="P360" s="162" t="s">
        <v>7</v>
      </c>
      <c r="Q360" s="164" t="s">
        <v>8</v>
      </c>
    </row>
    <row r="361" spans="1:22" ht="15.75" x14ac:dyDescent="0.25">
      <c r="A361" s="163"/>
      <c r="B361" s="39" t="s">
        <v>74</v>
      </c>
      <c r="C361" s="39" t="s">
        <v>75</v>
      </c>
      <c r="D361" s="39" t="s">
        <v>76</v>
      </c>
      <c r="E361" s="39" t="s">
        <v>77</v>
      </c>
      <c r="F361" s="39" t="s">
        <v>78</v>
      </c>
      <c r="G361" s="39" t="s">
        <v>79</v>
      </c>
      <c r="H361" s="39" t="s">
        <v>80</v>
      </c>
      <c r="I361" s="39" t="s">
        <v>81</v>
      </c>
      <c r="J361" s="173"/>
      <c r="K361" s="163"/>
      <c r="L361" s="163"/>
      <c r="M361" s="163"/>
      <c r="N361" s="163"/>
      <c r="O361" s="163"/>
      <c r="P361" s="163"/>
      <c r="Q361" s="163"/>
    </row>
    <row r="362" spans="1:22" ht="15.75" x14ac:dyDescent="0.25">
      <c r="A362" s="39">
        <v>1802</v>
      </c>
      <c r="B362" s="40">
        <v>17</v>
      </c>
      <c r="C362" s="40"/>
      <c r="D362" s="40"/>
      <c r="E362" s="40"/>
      <c r="F362" s="40"/>
      <c r="G362" s="40"/>
      <c r="H362" s="40"/>
      <c r="I362" s="40"/>
      <c r="J362" s="78"/>
      <c r="K362" s="124"/>
      <c r="L362" s="125"/>
      <c r="M362" s="126"/>
      <c r="N362" s="108"/>
      <c r="O362" s="43">
        <f>B362</f>
        <v>17</v>
      </c>
      <c r="P362" s="109"/>
      <c r="Q362" s="108"/>
    </row>
    <row r="363" spans="1:22" ht="15.75" customHeight="1" x14ac:dyDescent="0.25">
      <c r="A363" s="39">
        <v>1901</v>
      </c>
      <c r="B363" s="40"/>
      <c r="C363" s="40">
        <v>17</v>
      </c>
      <c r="D363" s="40"/>
      <c r="E363" s="40"/>
      <c r="F363" s="40"/>
      <c r="G363" s="40"/>
      <c r="H363" s="40"/>
      <c r="I363" s="40"/>
      <c r="J363" s="78"/>
      <c r="K363" s="127"/>
      <c r="L363" s="118"/>
      <c r="M363" s="128"/>
      <c r="N363" s="45">
        <f>IF(C363=0,"",C363/B362)</f>
        <v>1</v>
      </c>
      <c r="O363" s="46">
        <v>17</v>
      </c>
      <c r="P363" s="110">
        <f t="shared" ref="P363:P369" si="30">IF(O363=0,"",O363/O362)</f>
        <v>1</v>
      </c>
      <c r="Q363" s="110">
        <f t="shared" ref="Q363:Q369" si="31">IF(O363=0,"",100%-P363)</f>
        <v>0</v>
      </c>
    </row>
    <row r="364" spans="1:22" ht="15.75" customHeight="1" x14ac:dyDescent="0.25">
      <c r="A364" s="39">
        <v>1902</v>
      </c>
      <c r="B364" s="40"/>
      <c r="C364" s="40"/>
      <c r="D364" s="40">
        <v>17</v>
      </c>
      <c r="E364" s="40"/>
      <c r="F364" s="40"/>
      <c r="G364" s="40"/>
      <c r="H364" s="40"/>
      <c r="I364" s="40"/>
      <c r="J364" s="78"/>
      <c r="K364" s="127"/>
      <c r="L364" s="118"/>
      <c r="M364" s="128"/>
      <c r="N364" s="45">
        <f>IF(D364=0,"",D364/C363)</f>
        <v>1</v>
      </c>
      <c r="O364" s="46">
        <v>17</v>
      </c>
      <c r="P364" s="110">
        <f t="shared" si="30"/>
        <v>1</v>
      </c>
      <c r="Q364" s="110">
        <f t="shared" si="31"/>
        <v>0</v>
      </c>
      <c r="R364" s="69">
        <f>O364/O362</f>
        <v>1</v>
      </c>
    </row>
    <row r="365" spans="1:22" ht="15.75" customHeight="1" x14ac:dyDescent="0.25">
      <c r="A365" s="39">
        <v>2001</v>
      </c>
      <c r="B365" s="40"/>
      <c r="C365" s="40"/>
      <c r="D365" s="40"/>
      <c r="E365" s="40">
        <v>17</v>
      </c>
      <c r="F365" s="40"/>
      <c r="G365" s="40"/>
      <c r="H365" s="40"/>
      <c r="I365" s="40"/>
      <c r="J365" s="78"/>
      <c r="K365" s="127"/>
      <c r="L365" s="118"/>
      <c r="M365" s="128"/>
      <c r="N365" s="45">
        <f>IF(E365=0,"",E365/D364)</f>
        <v>1</v>
      </c>
      <c r="O365" s="46">
        <v>17</v>
      </c>
      <c r="P365" s="110">
        <f t="shared" si="30"/>
        <v>1</v>
      </c>
      <c r="Q365" s="110">
        <f t="shared" si="31"/>
        <v>0</v>
      </c>
    </row>
    <row r="366" spans="1:22" ht="15.75" customHeight="1" x14ac:dyDescent="0.25">
      <c r="A366" s="39">
        <v>2002</v>
      </c>
      <c r="B366" s="40"/>
      <c r="C366" s="40"/>
      <c r="D366" s="40"/>
      <c r="E366" s="40"/>
      <c r="F366" s="40">
        <v>17</v>
      </c>
      <c r="G366" s="40"/>
      <c r="H366" s="40"/>
      <c r="I366" s="40"/>
      <c r="J366" s="78"/>
      <c r="K366" s="127"/>
      <c r="L366" s="118"/>
      <c r="M366" s="128"/>
      <c r="N366" s="45">
        <f>IF(F366=0,"",F366/E365)</f>
        <v>1</v>
      </c>
      <c r="O366" s="46">
        <v>17</v>
      </c>
      <c r="P366" s="110">
        <f t="shared" si="30"/>
        <v>1</v>
      </c>
      <c r="Q366" s="110">
        <f t="shared" si="31"/>
        <v>0</v>
      </c>
    </row>
    <row r="367" spans="1:22" ht="15.75" customHeight="1" x14ac:dyDescent="0.25">
      <c r="A367" s="39">
        <v>2101</v>
      </c>
      <c r="B367" s="40"/>
      <c r="C367" s="40"/>
      <c r="D367" s="40"/>
      <c r="E367" s="40"/>
      <c r="F367" s="40"/>
      <c r="G367" s="40">
        <v>16</v>
      </c>
      <c r="H367" s="40"/>
      <c r="I367" s="40"/>
      <c r="J367" s="78"/>
      <c r="K367" s="127"/>
      <c r="L367" s="118"/>
      <c r="M367" s="128"/>
      <c r="N367" s="45">
        <f>IF(G367=0,"",G367/F366)</f>
        <v>0.94117647058823528</v>
      </c>
      <c r="O367" s="46">
        <v>16</v>
      </c>
      <c r="P367" s="110">
        <f t="shared" si="30"/>
        <v>0.94117647058823528</v>
      </c>
      <c r="Q367" s="110">
        <f t="shared" si="31"/>
        <v>5.8823529411764719E-2</v>
      </c>
    </row>
    <row r="368" spans="1:22" ht="15.75" customHeight="1" x14ac:dyDescent="0.25">
      <c r="A368" s="39">
        <v>2102</v>
      </c>
      <c r="B368" s="40"/>
      <c r="C368" s="40"/>
      <c r="D368" s="40"/>
      <c r="E368" s="40"/>
      <c r="F368" s="40"/>
      <c r="G368" s="40"/>
      <c r="H368" s="40">
        <v>16</v>
      </c>
      <c r="I368" s="40"/>
      <c r="J368" s="78"/>
      <c r="K368" s="127"/>
      <c r="L368" s="118"/>
      <c r="M368" s="128"/>
      <c r="N368" s="45">
        <f>IF(H368=0,"",H368/G367)</f>
        <v>1</v>
      </c>
      <c r="O368" s="46">
        <v>16</v>
      </c>
      <c r="P368" s="110">
        <f t="shared" si="30"/>
        <v>1</v>
      </c>
      <c r="Q368" s="110">
        <f t="shared" si="31"/>
        <v>0</v>
      </c>
    </row>
    <row r="369" spans="1:18" ht="15.75" customHeight="1" x14ac:dyDescent="0.25">
      <c r="A369" s="39">
        <v>2201</v>
      </c>
      <c r="B369" s="40"/>
      <c r="C369" s="40"/>
      <c r="D369" s="40"/>
      <c r="E369" s="40"/>
      <c r="F369" s="40"/>
      <c r="G369" s="40"/>
      <c r="H369" s="40"/>
      <c r="I369" s="40">
        <v>16</v>
      </c>
      <c r="J369" s="78">
        <v>15</v>
      </c>
      <c r="K369" s="127"/>
      <c r="L369" s="118"/>
      <c r="M369" s="128"/>
      <c r="N369" s="45">
        <f>IF(I369=0,"",I369/H368)</f>
        <v>1</v>
      </c>
      <c r="O369" s="46">
        <v>16</v>
      </c>
      <c r="P369" s="110">
        <f t="shared" si="30"/>
        <v>1</v>
      </c>
      <c r="Q369" s="110">
        <f t="shared" si="31"/>
        <v>0</v>
      </c>
    </row>
    <row r="370" spans="1:18" ht="15.75" customHeight="1" x14ac:dyDescent="0.25">
      <c r="A370" s="39">
        <v>2202</v>
      </c>
      <c r="B370" s="40"/>
      <c r="C370" s="40"/>
      <c r="D370" s="40"/>
      <c r="E370" s="40"/>
      <c r="F370" s="40"/>
      <c r="G370" s="40"/>
      <c r="H370" s="40"/>
      <c r="I370" s="40">
        <v>1</v>
      </c>
      <c r="J370" s="78">
        <v>1</v>
      </c>
      <c r="K370" s="127"/>
      <c r="L370" s="118"/>
      <c r="M370" s="118"/>
      <c r="N370" s="121"/>
      <c r="O370" s="46">
        <v>1</v>
      </c>
      <c r="P370" s="134"/>
      <c r="Q370" s="121"/>
    </row>
    <row r="371" spans="1:18" ht="15.75" customHeight="1" x14ac:dyDescent="0.25">
      <c r="A371" s="39">
        <v>2301</v>
      </c>
      <c r="B371" s="40"/>
      <c r="C371" s="40"/>
      <c r="D371" s="40"/>
      <c r="E371" s="40"/>
      <c r="F371" s="40"/>
      <c r="G371" s="40"/>
      <c r="H371" s="40"/>
      <c r="I371" s="40"/>
      <c r="J371" s="78"/>
      <c r="K371" s="127"/>
      <c r="L371" s="118"/>
      <c r="M371" s="118"/>
      <c r="N371" s="121"/>
      <c r="O371" s="46"/>
      <c r="P371" s="134"/>
      <c r="Q371" s="121"/>
    </row>
    <row r="372" spans="1:18" ht="15.75" customHeight="1" x14ac:dyDescent="0.25">
      <c r="A372" s="39">
        <v>2302</v>
      </c>
      <c r="B372" s="40"/>
      <c r="C372" s="40"/>
      <c r="D372" s="40"/>
      <c r="E372" s="40"/>
      <c r="F372" s="40"/>
      <c r="G372" s="40"/>
      <c r="H372" s="40"/>
      <c r="I372" s="40"/>
      <c r="J372" s="78"/>
      <c r="K372" s="127"/>
      <c r="L372" s="118"/>
      <c r="M372" s="118"/>
      <c r="N372" s="121"/>
      <c r="O372" s="74"/>
      <c r="P372" s="134"/>
      <c r="Q372" s="121"/>
    </row>
    <row r="373" spans="1:18" ht="15.75" customHeight="1" x14ac:dyDescent="0.25">
      <c r="A373" s="39">
        <v>2401</v>
      </c>
      <c r="B373" s="40"/>
      <c r="C373" s="40"/>
      <c r="D373" s="40"/>
      <c r="E373" s="40"/>
      <c r="F373" s="40"/>
      <c r="G373" s="40"/>
      <c r="H373" s="40"/>
      <c r="I373" s="40"/>
      <c r="J373" s="78"/>
      <c r="K373" s="127"/>
      <c r="L373" s="118"/>
      <c r="M373" s="118"/>
      <c r="N373" s="121"/>
      <c r="O373" s="74"/>
      <c r="P373" s="134"/>
      <c r="Q373" s="121"/>
    </row>
    <row r="374" spans="1:18" ht="15.75" customHeight="1" x14ac:dyDescent="0.25">
      <c r="A374" s="39">
        <v>2402</v>
      </c>
      <c r="B374" s="40"/>
      <c r="C374" s="40"/>
      <c r="D374" s="40"/>
      <c r="E374" s="40"/>
      <c r="F374" s="40"/>
      <c r="G374" s="40"/>
      <c r="H374" s="40"/>
      <c r="I374" s="40"/>
      <c r="J374" s="78"/>
      <c r="K374" s="127"/>
      <c r="L374" s="118"/>
      <c r="M374" s="119"/>
      <c r="N374" s="118"/>
      <c r="O374" s="119"/>
      <c r="P374" s="120"/>
      <c r="Q374" s="121"/>
    </row>
    <row r="375" spans="1:18" ht="15.75" x14ac:dyDescent="0.25">
      <c r="A375" s="39">
        <v>2501</v>
      </c>
      <c r="B375" s="40"/>
      <c r="C375" s="40"/>
      <c r="D375" s="40"/>
      <c r="E375" s="40"/>
      <c r="F375" s="40"/>
      <c r="G375" s="40"/>
      <c r="H375" s="40"/>
      <c r="I375" s="40"/>
      <c r="J375" s="78"/>
      <c r="K375" s="127"/>
      <c r="L375" s="118"/>
      <c r="M375" s="119"/>
      <c r="N375" s="111" t="s">
        <v>58</v>
      </c>
      <c r="O375" s="112">
        <v>12</v>
      </c>
      <c r="P375" s="113">
        <f>IF(SUM(J364:J375)=0,"",SUM(J364:J375))</f>
        <v>16</v>
      </c>
      <c r="Q375" s="114" t="s">
        <v>10</v>
      </c>
    </row>
    <row r="376" spans="1:18" ht="15.75" x14ac:dyDescent="0.25">
      <c r="A376" s="39">
        <v>2502</v>
      </c>
      <c r="B376" s="40"/>
      <c r="C376" s="40"/>
      <c r="D376" s="40"/>
      <c r="E376" s="40"/>
      <c r="F376" s="40"/>
      <c r="G376" s="40"/>
      <c r="H376" s="40"/>
      <c r="I376" s="40"/>
      <c r="J376" s="78"/>
      <c r="K376" s="127"/>
      <c r="L376" s="118"/>
      <c r="M376" s="119"/>
      <c r="N376" s="115" t="s">
        <v>60</v>
      </c>
      <c r="O376" s="59">
        <f>O375/B362</f>
        <v>0.70588235294117652</v>
      </c>
      <c r="P376" s="116">
        <f>IF(O375/P375=0,"",O375/P375)</f>
        <v>0.75</v>
      </c>
      <c r="Q376" s="117" t="s">
        <v>61</v>
      </c>
    </row>
    <row r="377" spans="1:18" ht="15.75" x14ac:dyDescent="0.25">
      <c r="A377" s="39">
        <v>2601</v>
      </c>
      <c r="B377" s="40"/>
      <c r="C377" s="40"/>
      <c r="D377" s="40"/>
      <c r="E377" s="40"/>
      <c r="F377" s="40"/>
      <c r="G377" s="40"/>
      <c r="H377" s="40"/>
      <c r="I377" s="40"/>
      <c r="J377" s="78"/>
      <c r="K377" s="130"/>
      <c r="L377" s="131"/>
      <c r="M377" s="132"/>
      <c r="N377" s="87"/>
      <c r="O377" s="122"/>
      <c r="P377" s="122"/>
      <c r="Q377" s="123"/>
    </row>
    <row r="378" spans="1:18" ht="18" customHeight="1" x14ac:dyDescent="0.25">
      <c r="A378" s="28"/>
      <c r="B378" s="165" t="s">
        <v>83</v>
      </c>
      <c r="C378" s="165"/>
      <c r="D378" s="165"/>
      <c r="E378" s="165"/>
      <c r="F378" s="165"/>
      <c r="G378" s="165"/>
      <c r="H378" s="165"/>
      <c r="I378" s="165"/>
      <c r="J378" s="66">
        <f>SUM(J369:J374)</f>
        <v>16</v>
      </c>
      <c r="K378" s="67">
        <f>IF(J369=0,"",J369/B362)</f>
        <v>0.88235294117647056</v>
      </c>
      <c r="L378" s="67">
        <f>IF(J378=0,"",J378/B362)</f>
        <v>0.94117647058823528</v>
      </c>
      <c r="M378" s="67">
        <f>L378-K378</f>
        <v>5.8823529411764719E-2</v>
      </c>
      <c r="N378" s="2"/>
      <c r="O378" s="1"/>
      <c r="P378" s="25"/>
      <c r="Q378" s="2"/>
    </row>
    <row r="379" spans="1:18" ht="12.75" x14ac:dyDescent="0.2"/>
    <row r="380" spans="1:18" ht="12.75" x14ac:dyDescent="0.2"/>
    <row r="381" spans="1:18" ht="26.25" x14ac:dyDescent="0.4">
      <c r="A381" s="106"/>
      <c r="B381" s="166" t="s">
        <v>72</v>
      </c>
      <c r="C381" s="166"/>
      <c r="D381" s="166"/>
      <c r="E381" s="166"/>
      <c r="F381" s="166"/>
      <c r="G381" s="166"/>
      <c r="H381" s="166"/>
      <c r="I381" s="166"/>
      <c r="J381" s="105" t="s">
        <v>90</v>
      </c>
      <c r="K381" s="1"/>
      <c r="L381" s="2"/>
      <c r="M381" s="2"/>
      <c r="N381" s="1"/>
      <c r="O381" s="2"/>
      <c r="P381" s="1"/>
      <c r="Q381" s="1"/>
      <c r="R381" s="1"/>
    </row>
    <row r="382" spans="1:18" ht="20.25" x14ac:dyDescent="0.2">
      <c r="A382" s="168" t="s">
        <v>9</v>
      </c>
      <c r="B382" s="169" t="s">
        <v>73</v>
      </c>
      <c r="C382" s="170"/>
      <c r="D382" s="170"/>
      <c r="E382" s="170"/>
      <c r="F382" s="170"/>
      <c r="G382" s="170"/>
      <c r="H382" s="170"/>
      <c r="I382" s="171"/>
      <c r="J382" s="172" t="s">
        <v>10</v>
      </c>
      <c r="K382" s="164" t="s">
        <v>2</v>
      </c>
      <c r="L382" s="164" t="s">
        <v>3</v>
      </c>
      <c r="M382" s="174" t="s">
        <v>4</v>
      </c>
      <c r="N382" s="164" t="s">
        <v>5</v>
      </c>
      <c r="O382" s="162" t="s">
        <v>6</v>
      </c>
      <c r="P382" s="162" t="s">
        <v>7</v>
      </c>
      <c r="Q382" s="164" t="s">
        <v>8</v>
      </c>
    </row>
    <row r="383" spans="1:18" ht="15.75" x14ac:dyDescent="0.25">
      <c r="A383" s="163"/>
      <c r="B383" s="39" t="s">
        <v>74</v>
      </c>
      <c r="C383" s="39" t="s">
        <v>75</v>
      </c>
      <c r="D383" s="39" t="s">
        <v>76</v>
      </c>
      <c r="E383" s="39" t="s">
        <v>77</v>
      </c>
      <c r="F383" s="39" t="s">
        <v>78</v>
      </c>
      <c r="G383" s="39" t="s">
        <v>79</v>
      </c>
      <c r="H383" s="39" t="s">
        <v>80</v>
      </c>
      <c r="I383" s="39" t="s">
        <v>81</v>
      </c>
      <c r="J383" s="173"/>
      <c r="K383" s="163"/>
      <c r="L383" s="163"/>
      <c r="M383" s="163"/>
      <c r="N383" s="163"/>
      <c r="O383" s="163"/>
      <c r="P383" s="163"/>
      <c r="Q383" s="163"/>
    </row>
    <row r="384" spans="1:18" ht="15.75" customHeight="1" x14ac:dyDescent="0.25">
      <c r="A384" s="39">
        <v>1901</v>
      </c>
      <c r="B384" s="40">
        <v>20</v>
      </c>
      <c r="C384" s="40"/>
      <c r="D384" s="40"/>
      <c r="E384" s="40"/>
      <c r="F384" s="40"/>
      <c r="G384" s="40"/>
      <c r="H384" s="40"/>
      <c r="I384" s="40"/>
      <c r="J384" s="78"/>
      <c r="K384" s="124"/>
      <c r="L384" s="125"/>
      <c r="M384" s="126"/>
      <c r="N384" s="108"/>
      <c r="O384" s="43">
        <f>B384</f>
        <v>20</v>
      </c>
      <c r="P384" s="109"/>
      <c r="Q384" s="108"/>
    </row>
    <row r="385" spans="1:22" ht="15.75" customHeight="1" x14ac:dyDescent="0.25">
      <c r="A385" s="39">
        <v>1902</v>
      </c>
      <c r="B385" s="40"/>
      <c r="C385" s="40"/>
      <c r="D385" s="40"/>
      <c r="E385" s="40"/>
      <c r="F385" s="40"/>
      <c r="G385" s="40"/>
      <c r="H385" s="40"/>
      <c r="I385" s="40"/>
      <c r="J385" s="78"/>
      <c r="K385" s="127"/>
      <c r="L385" s="118"/>
      <c r="M385" s="128"/>
      <c r="N385" s="45" t="str">
        <f>IF(C385=0,"",C385/B384)</f>
        <v/>
      </c>
      <c r="O385" s="46"/>
      <c r="P385" s="110" t="str">
        <f t="shared" ref="P385:P393" si="32">IF(O385=0,"",O385/O384)</f>
        <v/>
      </c>
      <c r="Q385" s="110" t="str">
        <f t="shared" ref="Q385:Q393" si="33">IF(O385=0,"",100%-P385)</f>
        <v/>
      </c>
    </row>
    <row r="386" spans="1:22" ht="15.75" customHeight="1" x14ac:dyDescent="0.25">
      <c r="A386" s="39">
        <v>2001</v>
      </c>
      <c r="B386" s="40"/>
      <c r="C386" s="40"/>
      <c r="D386" s="40"/>
      <c r="E386" s="40"/>
      <c r="F386" s="40"/>
      <c r="G386" s="40"/>
      <c r="H386" s="40"/>
      <c r="I386" s="40"/>
      <c r="J386" s="78"/>
      <c r="K386" s="127"/>
      <c r="L386" s="118"/>
      <c r="M386" s="128"/>
      <c r="N386" s="45" t="str">
        <f>IF(D386=0,"",D386/C385)</f>
        <v/>
      </c>
      <c r="O386" s="46"/>
      <c r="P386" s="110" t="str">
        <f t="shared" si="32"/>
        <v/>
      </c>
      <c r="Q386" s="110" t="str">
        <f t="shared" si="33"/>
        <v/>
      </c>
      <c r="R386" s="69">
        <f>O386/O384</f>
        <v>0</v>
      </c>
    </row>
    <row r="387" spans="1:22" ht="18" customHeight="1" x14ac:dyDescent="0.25">
      <c r="A387" s="39">
        <v>2002</v>
      </c>
      <c r="B387" s="40"/>
      <c r="C387" s="40"/>
      <c r="D387" s="40"/>
      <c r="E387" s="40"/>
      <c r="F387" s="40"/>
      <c r="G387" s="40"/>
      <c r="H387" s="40"/>
      <c r="I387" s="40"/>
      <c r="J387" s="78"/>
      <c r="K387" s="127"/>
      <c r="L387" s="118"/>
      <c r="M387" s="128"/>
      <c r="N387" s="45" t="str">
        <f>IF(E387=0,"",E387/D386)</f>
        <v/>
      </c>
      <c r="O387" s="46"/>
      <c r="P387" s="110" t="str">
        <f t="shared" si="32"/>
        <v/>
      </c>
      <c r="Q387" s="110" t="str">
        <f t="shared" si="33"/>
        <v/>
      </c>
      <c r="T387" s="178"/>
      <c r="U387" s="179"/>
      <c r="V387" s="180"/>
    </row>
    <row r="388" spans="1:22" ht="15.75" customHeight="1" x14ac:dyDescent="0.25">
      <c r="A388" s="39">
        <v>2101</v>
      </c>
      <c r="B388" s="40"/>
      <c r="C388" s="40"/>
      <c r="D388" s="40"/>
      <c r="E388" s="40"/>
      <c r="F388" s="40"/>
      <c r="G388" s="40"/>
      <c r="H388" s="40"/>
      <c r="I388" s="40"/>
      <c r="J388" s="78"/>
      <c r="K388" s="127"/>
      <c r="L388" s="118"/>
      <c r="M388" s="128"/>
      <c r="N388" s="45" t="str">
        <f>IF(F388=0,"",F388/E387)</f>
        <v/>
      </c>
      <c r="O388" s="46"/>
      <c r="P388" s="110" t="str">
        <f t="shared" si="32"/>
        <v/>
      </c>
      <c r="Q388" s="110" t="str">
        <f t="shared" si="33"/>
        <v/>
      </c>
    </row>
    <row r="389" spans="1:22" ht="15.75" customHeight="1" x14ac:dyDescent="0.25">
      <c r="A389" s="39">
        <v>2102</v>
      </c>
      <c r="B389" s="40"/>
      <c r="C389" s="40"/>
      <c r="D389" s="40"/>
      <c r="E389" s="40"/>
      <c r="F389" s="40"/>
      <c r="G389" s="40"/>
      <c r="H389" s="40"/>
      <c r="I389" s="40"/>
      <c r="J389" s="78"/>
      <c r="K389" s="127"/>
      <c r="L389" s="118"/>
      <c r="M389" s="128"/>
      <c r="N389" s="45" t="str">
        <f>IF(G389=0,"",G389/F388)</f>
        <v/>
      </c>
      <c r="O389" s="46"/>
      <c r="P389" s="110" t="str">
        <f t="shared" si="32"/>
        <v/>
      </c>
      <c r="Q389" s="110" t="str">
        <f t="shared" si="33"/>
        <v/>
      </c>
    </row>
    <row r="390" spans="1:22" ht="15.75" customHeight="1" x14ac:dyDescent="0.25">
      <c r="A390" s="39">
        <v>2201</v>
      </c>
      <c r="B390" s="40"/>
      <c r="C390" s="40"/>
      <c r="D390" s="40"/>
      <c r="E390" s="40"/>
      <c r="F390" s="40"/>
      <c r="G390" s="40"/>
      <c r="H390" s="40"/>
      <c r="I390" s="40"/>
      <c r="J390" s="78"/>
      <c r="K390" s="127"/>
      <c r="L390" s="118"/>
      <c r="M390" s="128"/>
      <c r="N390" s="45" t="str">
        <f>IF(H390=0,"",H390/G389)</f>
        <v/>
      </c>
      <c r="O390" s="46"/>
      <c r="P390" s="110" t="str">
        <f t="shared" si="32"/>
        <v/>
      </c>
      <c r="Q390" s="110" t="str">
        <f t="shared" si="33"/>
        <v/>
      </c>
    </row>
    <row r="391" spans="1:22" ht="15.75" customHeight="1" x14ac:dyDescent="0.25">
      <c r="A391" s="39">
        <v>2202</v>
      </c>
      <c r="B391" s="40"/>
      <c r="C391" s="40"/>
      <c r="D391" s="40"/>
      <c r="E391" s="40"/>
      <c r="F391" s="40"/>
      <c r="G391" s="40"/>
      <c r="H391" s="40"/>
      <c r="I391" s="40"/>
      <c r="J391" s="78"/>
      <c r="K391" s="127"/>
      <c r="L391" s="118"/>
      <c r="M391" s="128"/>
      <c r="N391" s="45" t="str">
        <f>IF(I391=0,"",I391/H390)</f>
        <v/>
      </c>
      <c r="O391" s="46"/>
      <c r="P391" s="110" t="str">
        <f t="shared" si="32"/>
        <v/>
      </c>
      <c r="Q391" s="110" t="str">
        <f t="shared" si="33"/>
        <v/>
      </c>
    </row>
    <row r="392" spans="1:22" ht="15.75" customHeight="1" x14ac:dyDescent="0.25">
      <c r="A392" s="39">
        <v>2301</v>
      </c>
      <c r="B392" s="40"/>
      <c r="C392" s="40"/>
      <c r="D392" s="40"/>
      <c r="E392" s="40"/>
      <c r="F392" s="40"/>
      <c r="G392" s="40"/>
      <c r="H392" s="40"/>
      <c r="I392" s="40"/>
      <c r="J392" s="78"/>
      <c r="K392" s="127"/>
      <c r="L392" s="118"/>
      <c r="M392" s="128"/>
      <c r="N392" s="45"/>
      <c r="O392" s="46"/>
      <c r="P392" s="110" t="str">
        <f t="shared" si="32"/>
        <v/>
      </c>
      <c r="Q392" s="110" t="str">
        <f t="shared" si="33"/>
        <v/>
      </c>
    </row>
    <row r="393" spans="1:22" ht="15.75" customHeight="1" x14ac:dyDescent="0.25">
      <c r="A393" s="39">
        <v>2302</v>
      </c>
      <c r="B393" s="40"/>
      <c r="C393" s="40"/>
      <c r="D393" s="40"/>
      <c r="E393" s="40"/>
      <c r="F393" s="40"/>
      <c r="G393" s="40"/>
      <c r="H393" s="40"/>
      <c r="I393" s="40"/>
      <c r="J393" s="78"/>
      <c r="K393" s="127"/>
      <c r="L393" s="118"/>
      <c r="M393" s="128"/>
      <c r="N393" s="45"/>
      <c r="O393" s="46"/>
      <c r="P393" s="110" t="str">
        <f t="shared" si="32"/>
        <v/>
      </c>
      <c r="Q393" s="110" t="str">
        <f t="shared" si="33"/>
        <v/>
      </c>
    </row>
    <row r="394" spans="1:22" ht="15.75" customHeight="1" x14ac:dyDescent="0.25">
      <c r="A394" s="39">
        <v>2401</v>
      </c>
      <c r="B394" s="40"/>
      <c r="C394" s="40"/>
      <c r="D394" s="40"/>
      <c r="E394" s="40"/>
      <c r="F394" s="40"/>
      <c r="G394" s="40"/>
      <c r="H394" s="40"/>
      <c r="I394" s="40"/>
      <c r="J394" s="78"/>
      <c r="K394" s="127"/>
      <c r="L394" s="118"/>
      <c r="M394" s="119"/>
      <c r="N394" s="133"/>
      <c r="O394" s="74"/>
      <c r="P394" s="148"/>
      <c r="Q394" s="133"/>
    </row>
    <row r="395" spans="1:22" ht="15.75" customHeight="1" x14ac:dyDescent="0.25">
      <c r="A395" s="39">
        <v>2402</v>
      </c>
      <c r="B395" s="40"/>
      <c r="C395" s="40"/>
      <c r="D395" s="40"/>
      <c r="E395" s="40"/>
      <c r="F395" s="40"/>
      <c r="G395" s="40"/>
      <c r="H395" s="40"/>
      <c r="I395" s="40"/>
      <c r="J395" s="78"/>
      <c r="K395" s="127"/>
      <c r="L395" s="118"/>
      <c r="M395" s="119"/>
      <c r="N395" s="121"/>
      <c r="O395" s="74"/>
      <c r="P395" s="134"/>
      <c r="Q395" s="121"/>
    </row>
    <row r="396" spans="1:22" ht="15.75" customHeight="1" x14ac:dyDescent="0.25">
      <c r="A396" s="39">
        <v>2501</v>
      </c>
      <c r="B396" s="40"/>
      <c r="C396" s="40"/>
      <c r="D396" s="40"/>
      <c r="E396" s="40"/>
      <c r="F396" s="40"/>
      <c r="G396" s="40"/>
      <c r="H396" s="40"/>
      <c r="I396" s="40"/>
      <c r="J396" s="78"/>
      <c r="K396" s="127"/>
      <c r="L396" s="118"/>
      <c r="M396" s="119"/>
      <c r="N396" s="118"/>
      <c r="O396" s="119"/>
      <c r="P396" s="120"/>
      <c r="Q396" s="121"/>
    </row>
    <row r="397" spans="1:22" ht="15.75" customHeight="1" x14ac:dyDescent="0.25">
      <c r="A397" s="39">
        <v>2502</v>
      </c>
      <c r="B397" s="40"/>
      <c r="C397" s="40"/>
      <c r="D397" s="40"/>
      <c r="E397" s="40"/>
      <c r="F397" s="40"/>
      <c r="G397" s="40"/>
      <c r="H397" s="40"/>
      <c r="I397" s="40"/>
      <c r="J397" s="78"/>
      <c r="K397" s="127"/>
      <c r="L397" s="118"/>
      <c r="M397" s="119"/>
      <c r="N397" s="111" t="s">
        <v>58</v>
      </c>
      <c r="O397" s="112">
        <v>0</v>
      </c>
      <c r="P397" s="113" t="str">
        <f>IF(SUM(J386:J397)=0,"",SUM(J386:J397))</f>
        <v/>
      </c>
      <c r="Q397" s="114" t="s">
        <v>10</v>
      </c>
    </row>
    <row r="398" spans="1:22" ht="15.75" x14ac:dyDescent="0.25">
      <c r="A398" s="39">
        <v>2601</v>
      </c>
      <c r="B398" s="40"/>
      <c r="C398" s="40"/>
      <c r="D398" s="40"/>
      <c r="E398" s="40"/>
      <c r="F398" s="40"/>
      <c r="G398" s="40"/>
      <c r="H398" s="40"/>
      <c r="I398" s="40"/>
      <c r="J398" s="78"/>
      <c r="K398" s="127"/>
      <c r="L398" s="118"/>
      <c r="M398" s="119"/>
      <c r="N398" s="115" t="s">
        <v>60</v>
      </c>
      <c r="O398" s="59" t="e">
        <f>IF(O397/#REF!=0,"",O397/#REF!)</f>
        <v>#REF!</v>
      </c>
      <c r="P398" s="116" t="e">
        <f>IF(O397/P397=0,"",O397/P397)</f>
        <v>#VALUE!</v>
      </c>
      <c r="Q398" s="117" t="s">
        <v>61</v>
      </c>
    </row>
    <row r="399" spans="1:22" ht="15.75" x14ac:dyDescent="0.25">
      <c r="A399" s="39">
        <v>2602</v>
      </c>
      <c r="B399" s="129"/>
      <c r="C399" s="129"/>
      <c r="D399" s="129"/>
      <c r="E399" s="129"/>
      <c r="F399" s="129"/>
      <c r="G399" s="129"/>
      <c r="H399" s="129"/>
      <c r="I399" s="129"/>
      <c r="J399" s="78"/>
      <c r="K399" s="130"/>
      <c r="L399" s="131"/>
      <c r="M399" s="132"/>
      <c r="N399" s="87"/>
      <c r="O399" s="122"/>
      <c r="P399" s="122"/>
      <c r="Q399" s="123"/>
    </row>
    <row r="400" spans="1:22" ht="18" customHeight="1" x14ac:dyDescent="0.25">
      <c r="A400" s="28"/>
      <c r="B400" s="165" t="s">
        <v>83</v>
      </c>
      <c r="C400" s="165"/>
      <c r="D400" s="165"/>
      <c r="E400" s="165"/>
      <c r="F400" s="165"/>
      <c r="G400" s="165"/>
      <c r="H400" s="165"/>
      <c r="I400" s="165"/>
      <c r="J400" s="107">
        <f>SUM(J393:J396)</f>
        <v>0</v>
      </c>
      <c r="K400" s="67" t="str">
        <f>IF(J393=0,"",J393/B384)</f>
        <v/>
      </c>
      <c r="L400" s="67" t="str">
        <f>IF(J400=0,"",J400/B384)</f>
        <v/>
      </c>
      <c r="M400" s="67" t="str">
        <f>IF(J393=0,"",L400-K400)</f>
        <v/>
      </c>
      <c r="N400" s="2"/>
      <c r="O400" s="1"/>
      <c r="P400" s="25"/>
      <c r="Q400" s="2"/>
    </row>
    <row r="401" spans="19:19" ht="12.75" customHeight="1" x14ac:dyDescent="0.2"/>
    <row r="402" spans="19:19" ht="12.75" customHeight="1" x14ac:dyDescent="0.2"/>
    <row r="403" spans="19:19" ht="12.75" customHeight="1" x14ac:dyDescent="0.2">
      <c r="S403" s="79" t="s">
        <v>99</v>
      </c>
    </row>
    <row r="404" spans="19:19" ht="12.75" customHeight="1" x14ac:dyDescent="0.2">
      <c r="S404" s="79" t="s">
        <v>100</v>
      </c>
    </row>
    <row r="405" spans="19:19" ht="12.75" customHeight="1" x14ac:dyDescent="0.2">
      <c r="S405" s="79" t="s">
        <v>101</v>
      </c>
    </row>
    <row r="406" spans="19:19" ht="12.75" customHeight="1" x14ac:dyDescent="0.2">
      <c r="S406" s="79" t="s">
        <v>102</v>
      </c>
    </row>
    <row r="407" spans="19:19" ht="12.75" customHeight="1" x14ac:dyDescent="0.2"/>
    <row r="408" spans="19:19" ht="12.75" customHeight="1" x14ac:dyDescent="0.2"/>
    <row r="409" spans="19:19" ht="12.75" customHeight="1" x14ac:dyDescent="0.2"/>
    <row r="410" spans="19:19" ht="12.75" customHeight="1" x14ac:dyDescent="0.2"/>
    <row r="411" spans="19:19" ht="12.75" customHeight="1" x14ac:dyDescent="0.2"/>
    <row r="412" spans="19:19" ht="12.75" customHeight="1" x14ac:dyDescent="0.2"/>
    <row r="413" spans="19:19" ht="12.75" customHeight="1" x14ac:dyDescent="0.2"/>
    <row r="414" spans="19:19" ht="12.75" customHeight="1" x14ac:dyDescent="0.2"/>
    <row r="415" spans="19:19" ht="12.75" customHeight="1" x14ac:dyDescent="0.2"/>
    <row r="416" spans="19:19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  <row r="17081" ht="12.75" customHeight="1" x14ac:dyDescent="0.2"/>
    <row r="17082" ht="12.75" customHeight="1" x14ac:dyDescent="0.2"/>
    <row r="17083" ht="12.75" customHeight="1" x14ac:dyDescent="0.2"/>
    <row r="17084" ht="12.75" customHeight="1" x14ac:dyDescent="0.2"/>
    <row r="17085" ht="12.75" customHeight="1" x14ac:dyDescent="0.2"/>
    <row r="17086" ht="12.75" customHeight="1" x14ac:dyDescent="0.2"/>
    <row r="17087" ht="12.75" customHeight="1" x14ac:dyDescent="0.2"/>
    <row r="17088" ht="12.75" customHeight="1" x14ac:dyDescent="0.2"/>
    <row r="17089" ht="12.75" customHeight="1" x14ac:dyDescent="0.2"/>
    <row r="17090" ht="12.75" customHeight="1" x14ac:dyDescent="0.2"/>
    <row r="17091" ht="12.75" customHeight="1" x14ac:dyDescent="0.2"/>
    <row r="17092" ht="12.75" customHeight="1" x14ac:dyDescent="0.2"/>
    <row r="17093" ht="12.75" customHeight="1" x14ac:dyDescent="0.2"/>
    <row r="17094" ht="12.75" customHeight="1" x14ac:dyDescent="0.2"/>
    <row r="17095" ht="12.75" customHeight="1" x14ac:dyDescent="0.2"/>
    <row r="17096" ht="12.75" customHeight="1" x14ac:dyDescent="0.2"/>
    <row r="17097" ht="12.75" customHeight="1" x14ac:dyDescent="0.2"/>
    <row r="17098" ht="12.75" customHeight="1" x14ac:dyDescent="0.2"/>
    <row r="17099" ht="12.75" customHeight="1" x14ac:dyDescent="0.2"/>
    <row r="17100" ht="12.75" customHeight="1" x14ac:dyDescent="0.2"/>
    <row r="17101" ht="12.75" customHeight="1" x14ac:dyDescent="0.2"/>
    <row r="17102" ht="12.75" customHeight="1" x14ac:dyDescent="0.2"/>
    <row r="17103" ht="12.75" customHeight="1" x14ac:dyDescent="0.2"/>
    <row r="17104" ht="12.75" customHeight="1" x14ac:dyDescent="0.2"/>
    <row r="17105" ht="12.75" customHeight="1" x14ac:dyDescent="0.2"/>
    <row r="17106" ht="12.75" customHeight="1" x14ac:dyDescent="0.2"/>
    <row r="17107" ht="12.75" customHeight="1" x14ac:dyDescent="0.2"/>
    <row r="17108" ht="12.75" customHeight="1" x14ac:dyDescent="0.2"/>
    <row r="17109" ht="12.75" customHeight="1" x14ac:dyDescent="0.2"/>
    <row r="17110" ht="12.75" customHeight="1" x14ac:dyDescent="0.2"/>
    <row r="17111" ht="12.75" customHeight="1" x14ac:dyDescent="0.2"/>
    <row r="17112" ht="12.75" customHeight="1" x14ac:dyDescent="0.2"/>
    <row r="17113" ht="12.75" customHeight="1" x14ac:dyDescent="0.2"/>
    <row r="17114" ht="12.75" customHeight="1" x14ac:dyDescent="0.2"/>
    <row r="17115" ht="12.75" customHeight="1" x14ac:dyDescent="0.2"/>
    <row r="17116" ht="12.75" customHeight="1" x14ac:dyDescent="0.2"/>
    <row r="17117" ht="12.75" customHeight="1" x14ac:dyDescent="0.2"/>
    <row r="17118" ht="12.75" customHeight="1" x14ac:dyDescent="0.2"/>
    <row r="17119" ht="12.75" customHeight="1" x14ac:dyDescent="0.2"/>
    <row r="17120" ht="12.75" customHeight="1" x14ac:dyDescent="0.2"/>
    <row r="17121" ht="12.75" customHeight="1" x14ac:dyDescent="0.2"/>
    <row r="17122" ht="12.75" customHeight="1" x14ac:dyDescent="0.2"/>
    <row r="17123" ht="12.75" customHeight="1" x14ac:dyDescent="0.2"/>
    <row r="17124" ht="12.75" customHeight="1" x14ac:dyDescent="0.2"/>
    <row r="17125" ht="12.75" customHeight="1" x14ac:dyDescent="0.2"/>
    <row r="17126" ht="12.75" customHeight="1" x14ac:dyDescent="0.2"/>
    <row r="17127" ht="12.75" customHeight="1" x14ac:dyDescent="0.2"/>
    <row r="17128" ht="12.75" customHeight="1" x14ac:dyDescent="0.2"/>
    <row r="17129" ht="12.75" customHeight="1" x14ac:dyDescent="0.2"/>
    <row r="17130" ht="12.75" customHeight="1" x14ac:dyDescent="0.2"/>
    <row r="17131" ht="12.75" customHeight="1" x14ac:dyDescent="0.2"/>
    <row r="17132" ht="12.75" customHeight="1" x14ac:dyDescent="0.2"/>
    <row r="17133" ht="12.75" customHeight="1" x14ac:dyDescent="0.2"/>
    <row r="17134" ht="12.75" customHeight="1" x14ac:dyDescent="0.2"/>
    <row r="17135" ht="12.75" customHeight="1" x14ac:dyDescent="0.2"/>
    <row r="17136" ht="12.75" customHeight="1" x14ac:dyDescent="0.2"/>
    <row r="17137" ht="12.75" customHeight="1" x14ac:dyDescent="0.2"/>
    <row r="17138" ht="12.75" customHeight="1" x14ac:dyDescent="0.2"/>
    <row r="17139" ht="12.75" customHeight="1" x14ac:dyDescent="0.2"/>
    <row r="17140" ht="12.75" customHeight="1" x14ac:dyDescent="0.2"/>
    <row r="17141" ht="12.75" customHeight="1" x14ac:dyDescent="0.2"/>
    <row r="17142" ht="12.75" customHeight="1" x14ac:dyDescent="0.2"/>
    <row r="17143" ht="12.75" customHeight="1" x14ac:dyDescent="0.2"/>
    <row r="17144" ht="12.75" customHeight="1" x14ac:dyDescent="0.2"/>
    <row r="17145" ht="12.75" customHeight="1" x14ac:dyDescent="0.2"/>
    <row r="17146" ht="12.75" customHeight="1" x14ac:dyDescent="0.2"/>
    <row r="17147" ht="12.75" customHeight="1" x14ac:dyDescent="0.2"/>
    <row r="17148" ht="12.75" customHeight="1" x14ac:dyDescent="0.2"/>
    <row r="17149" ht="12.75" customHeight="1" x14ac:dyDescent="0.2"/>
    <row r="17150" ht="12.75" customHeight="1" x14ac:dyDescent="0.2"/>
    <row r="17151" ht="12.75" customHeight="1" x14ac:dyDescent="0.2"/>
    <row r="17152" ht="12.75" customHeight="1" x14ac:dyDescent="0.2"/>
    <row r="17153" ht="12.75" customHeight="1" x14ac:dyDescent="0.2"/>
    <row r="17154" ht="12.75" customHeight="1" x14ac:dyDescent="0.2"/>
    <row r="17155" ht="12.75" customHeight="1" x14ac:dyDescent="0.2"/>
    <row r="17156" ht="12.75" customHeight="1" x14ac:dyDescent="0.2"/>
    <row r="17157" ht="12.75" customHeight="1" x14ac:dyDescent="0.2"/>
    <row r="17158" ht="12.75" customHeight="1" x14ac:dyDescent="0.2"/>
    <row r="17159" ht="12.75" customHeight="1" x14ac:dyDescent="0.2"/>
    <row r="17160" ht="12.75" customHeight="1" x14ac:dyDescent="0.2"/>
    <row r="17161" ht="12.75" customHeight="1" x14ac:dyDescent="0.2"/>
    <row r="17162" ht="12.75" customHeight="1" x14ac:dyDescent="0.2"/>
    <row r="17163" ht="12.75" customHeight="1" x14ac:dyDescent="0.2"/>
    <row r="17164" ht="12.75" customHeight="1" x14ac:dyDescent="0.2"/>
    <row r="17165" ht="12.75" customHeight="1" x14ac:dyDescent="0.2"/>
    <row r="17166" ht="12.75" customHeight="1" x14ac:dyDescent="0.2"/>
    <row r="17167" ht="12.75" customHeight="1" x14ac:dyDescent="0.2"/>
    <row r="17168" ht="12.75" customHeight="1" x14ac:dyDescent="0.2"/>
    <row r="17169" ht="12.75" customHeight="1" x14ac:dyDescent="0.2"/>
    <row r="17170" ht="12.75" customHeight="1" x14ac:dyDescent="0.2"/>
    <row r="17171" ht="12.75" customHeight="1" x14ac:dyDescent="0.2"/>
    <row r="17172" ht="12.75" customHeight="1" x14ac:dyDescent="0.2"/>
    <row r="17173" ht="12.75" customHeight="1" x14ac:dyDescent="0.2"/>
    <row r="17174" ht="12.75" customHeight="1" x14ac:dyDescent="0.2"/>
    <row r="17175" ht="12.75" customHeight="1" x14ac:dyDescent="0.2"/>
    <row r="17176" ht="12.75" customHeight="1" x14ac:dyDescent="0.2"/>
    <row r="17177" ht="12.75" customHeight="1" x14ac:dyDescent="0.2"/>
    <row r="17178" ht="12.75" customHeight="1" x14ac:dyDescent="0.2"/>
    <row r="17179" ht="12.75" customHeight="1" x14ac:dyDescent="0.2"/>
    <row r="17180" ht="12.75" customHeight="1" x14ac:dyDescent="0.2"/>
    <row r="17181" ht="12.75" customHeight="1" x14ac:dyDescent="0.2"/>
    <row r="17182" ht="12.75" customHeight="1" x14ac:dyDescent="0.2"/>
    <row r="17183" ht="12.75" customHeight="1" x14ac:dyDescent="0.2"/>
    <row r="17184" ht="12.75" customHeight="1" x14ac:dyDescent="0.2"/>
    <row r="17185" ht="12.75" customHeight="1" x14ac:dyDescent="0.2"/>
    <row r="17186" ht="12.75" customHeight="1" x14ac:dyDescent="0.2"/>
    <row r="17187" ht="12.75" customHeight="1" x14ac:dyDescent="0.2"/>
    <row r="17188" ht="12.75" customHeight="1" x14ac:dyDescent="0.2"/>
    <row r="17189" ht="12.75" customHeight="1" x14ac:dyDescent="0.2"/>
    <row r="17190" ht="12.75" customHeight="1" x14ac:dyDescent="0.2"/>
    <row r="17191" ht="12.75" customHeight="1" x14ac:dyDescent="0.2"/>
    <row r="17192" ht="12.75" customHeight="1" x14ac:dyDescent="0.2"/>
    <row r="17193" ht="12.75" customHeight="1" x14ac:dyDescent="0.2"/>
    <row r="17194" ht="12.75" customHeight="1" x14ac:dyDescent="0.2"/>
    <row r="17195" ht="12.75" customHeight="1" x14ac:dyDescent="0.2"/>
    <row r="17196" ht="12.75" customHeight="1" x14ac:dyDescent="0.2"/>
    <row r="17197" ht="12.75" customHeight="1" x14ac:dyDescent="0.2"/>
    <row r="17198" ht="12.75" customHeight="1" x14ac:dyDescent="0.2"/>
    <row r="17199" ht="12.75" customHeight="1" x14ac:dyDescent="0.2"/>
    <row r="17200" ht="12.75" customHeight="1" x14ac:dyDescent="0.2"/>
    <row r="17201" ht="12.75" customHeight="1" x14ac:dyDescent="0.2"/>
    <row r="17202" ht="12.75" customHeight="1" x14ac:dyDescent="0.2"/>
    <row r="17203" ht="12.75" customHeight="1" x14ac:dyDescent="0.2"/>
    <row r="17204" ht="12.75" customHeight="1" x14ac:dyDescent="0.2"/>
    <row r="17205" ht="12.75" customHeight="1" x14ac:dyDescent="0.2"/>
    <row r="17206" ht="12.75" customHeight="1" x14ac:dyDescent="0.2"/>
    <row r="17207" ht="12.75" customHeight="1" x14ac:dyDescent="0.2"/>
    <row r="17208" ht="12.75" customHeight="1" x14ac:dyDescent="0.2"/>
    <row r="17209" ht="12.75" customHeight="1" x14ac:dyDescent="0.2"/>
    <row r="17210" ht="12.75" customHeight="1" x14ac:dyDescent="0.2"/>
    <row r="17211" ht="12.75" customHeight="1" x14ac:dyDescent="0.2"/>
    <row r="17212" ht="12.75" customHeight="1" x14ac:dyDescent="0.2"/>
    <row r="17213" ht="12.75" customHeight="1" x14ac:dyDescent="0.2"/>
    <row r="17214" ht="12.75" customHeight="1" x14ac:dyDescent="0.2"/>
    <row r="17215" ht="12.75" customHeight="1" x14ac:dyDescent="0.2"/>
    <row r="17216" ht="12.75" customHeight="1" x14ac:dyDescent="0.2"/>
    <row r="17217" ht="12.75" customHeight="1" x14ac:dyDescent="0.2"/>
    <row r="17218" ht="12.75" customHeight="1" x14ac:dyDescent="0.2"/>
    <row r="17219" ht="12.75" customHeight="1" x14ac:dyDescent="0.2"/>
    <row r="17220" ht="12.75" customHeight="1" x14ac:dyDescent="0.2"/>
    <row r="17221" ht="12.75" customHeight="1" x14ac:dyDescent="0.2"/>
    <row r="17222" ht="12.75" customHeight="1" x14ac:dyDescent="0.2"/>
    <row r="17223" ht="12.75" customHeight="1" x14ac:dyDescent="0.2"/>
    <row r="17224" ht="12.75" customHeight="1" x14ac:dyDescent="0.2"/>
    <row r="17225" ht="12.75" customHeight="1" x14ac:dyDescent="0.2"/>
    <row r="17226" ht="12.75" customHeight="1" x14ac:dyDescent="0.2"/>
    <row r="17227" ht="12.75" customHeight="1" x14ac:dyDescent="0.2"/>
    <row r="17228" ht="12.75" customHeight="1" x14ac:dyDescent="0.2"/>
    <row r="17229" ht="12.75" customHeight="1" x14ac:dyDescent="0.2"/>
    <row r="17230" ht="12.75" customHeight="1" x14ac:dyDescent="0.2"/>
    <row r="17231" ht="12.75" customHeight="1" x14ac:dyDescent="0.2"/>
    <row r="17232" ht="12.75" customHeight="1" x14ac:dyDescent="0.2"/>
    <row r="17233" ht="12.75" customHeight="1" x14ac:dyDescent="0.2"/>
    <row r="17234" ht="12.75" customHeight="1" x14ac:dyDescent="0.2"/>
    <row r="17235" ht="12.75" customHeight="1" x14ac:dyDescent="0.2"/>
    <row r="17236" ht="12.75" customHeight="1" x14ac:dyDescent="0.2"/>
    <row r="17237" ht="12.75" customHeight="1" x14ac:dyDescent="0.2"/>
    <row r="17238" ht="12.75" customHeight="1" x14ac:dyDescent="0.2"/>
    <row r="17239" ht="12.75" customHeight="1" x14ac:dyDescent="0.2"/>
    <row r="17240" ht="12.75" customHeight="1" x14ac:dyDescent="0.2"/>
    <row r="17241" ht="12.75" customHeight="1" x14ac:dyDescent="0.2"/>
    <row r="17242" ht="12.75" customHeight="1" x14ac:dyDescent="0.2"/>
    <row r="17243" ht="12.75" customHeight="1" x14ac:dyDescent="0.2"/>
    <row r="17244" ht="12.75" customHeight="1" x14ac:dyDescent="0.2"/>
    <row r="17245" ht="12.75" customHeight="1" x14ac:dyDescent="0.2"/>
    <row r="17246" ht="12.75" customHeight="1" x14ac:dyDescent="0.2"/>
    <row r="17247" ht="12.75" customHeight="1" x14ac:dyDescent="0.2"/>
    <row r="17248" ht="12.75" customHeight="1" x14ac:dyDescent="0.2"/>
    <row r="17249" ht="12.75" customHeight="1" x14ac:dyDescent="0.2"/>
    <row r="17250" ht="12.75" customHeight="1" x14ac:dyDescent="0.2"/>
    <row r="17251" ht="12.75" customHeight="1" x14ac:dyDescent="0.2"/>
    <row r="17252" ht="12.75" customHeight="1" x14ac:dyDescent="0.2"/>
    <row r="17253" ht="12.75" customHeight="1" x14ac:dyDescent="0.2"/>
    <row r="17254" ht="12.75" customHeight="1" x14ac:dyDescent="0.2"/>
    <row r="17255" ht="12.75" customHeight="1" x14ac:dyDescent="0.2"/>
    <row r="17256" ht="12.75" customHeight="1" x14ac:dyDescent="0.2"/>
    <row r="17257" ht="12.75" customHeight="1" x14ac:dyDescent="0.2"/>
    <row r="17258" ht="12.75" customHeight="1" x14ac:dyDescent="0.2"/>
    <row r="17259" ht="12.75" customHeight="1" x14ac:dyDescent="0.2"/>
    <row r="17260" ht="12.75" customHeight="1" x14ac:dyDescent="0.2"/>
    <row r="17261" ht="12.75" customHeight="1" x14ac:dyDescent="0.2"/>
    <row r="17262" ht="12.75" customHeight="1" x14ac:dyDescent="0.2"/>
    <row r="17263" ht="12.75" customHeight="1" x14ac:dyDescent="0.2"/>
    <row r="17264" ht="12.75" customHeight="1" x14ac:dyDescent="0.2"/>
    <row r="17265" ht="12.75" customHeight="1" x14ac:dyDescent="0.2"/>
    <row r="17266" ht="12.75" customHeight="1" x14ac:dyDescent="0.2"/>
    <row r="17267" ht="12.75" customHeight="1" x14ac:dyDescent="0.2"/>
    <row r="17268" ht="12.75" customHeight="1" x14ac:dyDescent="0.2"/>
    <row r="17269" ht="12.75" customHeight="1" x14ac:dyDescent="0.2"/>
    <row r="17270" ht="12.75" customHeight="1" x14ac:dyDescent="0.2"/>
    <row r="17271" ht="12.75" customHeight="1" x14ac:dyDescent="0.2"/>
    <row r="17272" ht="12.75" customHeight="1" x14ac:dyDescent="0.2"/>
    <row r="17273" ht="12.75" customHeight="1" x14ac:dyDescent="0.2"/>
    <row r="17274" ht="12.75" customHeight="1" x14ac:dyDescent="0.2"/>
    <row r="17275" ht="12.75" customHeight="1" x14ac:dyDescent="0.2"/>
    <row r="17276" ht="12.75" customHeight="1" x14ac:dyDescent="0.2"/>
    <row r="17277" ht="12.75" customHeight="1" x14ac:dyDescent="0.2"/>
    <row r="17278" ht="12.75" customHeight="1" x14ac:dyDescent="0.2"/>
    <row r="17279" ht="12.75" customHeight="1" x14ac:dyDescent="0.2"/>
    <row r="17280" ht="12.75" customHeight="1" x14ac:dyDescent="0.2"/>
    <row r="17281" ht="12.75" customHeight="1" x14ac:dyDescent="0.2"/>
    <row r="17282" ht="12.75" customHeight="1" x14ac:dyDescent="0.2"/>
    <row r="17283" ht="12.75" customHeight="1" x14ac:dyDescent="0.2"/>
    <row r="17284" ht="12.75" customHeight="1" x14ac:dyDescent="0.2"/>
    <row r="17285" ht="12.75" customHeight="1" x14ac:dyDescent="0.2"/>
    <row r="17286" ht="12.75" customHeight="1" x14ac:dyDescent="0.2"/>
    <row r="17287" ht="12.75" customHeight="1" x14ac:dyDescent="0.2"/>
    <row r="17288" ht="12.75" customHeight="1" x14ac:dyDescent="0.2"/>
    <row r="17289" ht="12.75" customHeight="1" x14ac:dyDescent="0.2"/>
    <row r="17290" ht="12.75" customHeight="1" x14ac:dyDescent="0.2"/>
    <row r="17291" ht="12.75" customHeight="1" x14ac:dyDescent="0.2"/>
    <row r="17292" ht="12.75" customHeight="1" x14ac:dyDescent="0.2"/>
    <row r="17293" ht="12.75" customHeight="1" x14ac:dyDescent="0.2"/>
    <row r="17294" ht="12.75" customHeight="1" x14ac:dyDescent="0.2"/>
    <row r="17295" ht="12.75" customHeight="1" x14ac:dyDescent="0.2"/>
    <row r="17296" ht="12.75" customHeight="1" x14ac:dyDescent="0.2"/>
    <row r="17297" ht="12.75" customHeight="1" x14ac:dyDescent="0.2"/>
    <row r="17298" ht="12.75" customHeight="1" x14ac:dyDescent="0.2"/>
    <row r="17299" ht="12.75" customHeight="1" x14ac:dyDescent="0.2"/>
    <row r="17300" ht="12.75" customHeight="1" x14ac:dyDescent="0.2"/>
    <row r="17301" ht="12.75" customHeight="1" x14ac:dyDescent="0.2"/>
    <row r="17302" ht="12.75" customHeight="1" x14ac:dyDescent="0.2"/>
    <row r="17303" ht="12.75" customHeight="1" x14ac:dyDescent="0.2"/>
    <row r="17304" ht="12.75" customHeight="1" x14ac:dyDescent="0.2"/>
    <row r="17305" ht="12.75" customHeight="1" x14ac:dyDescent="0.2"/>
    <row r="17306" ht="12.75" customHeight="1" x14ac:dyDescent="0.2"/>
    <row r="17307" ht="12.75" customHeight="1" x14ac:dyDescent="0.2"/>
    <row r="17308" ht="12.75" customHeight="1" x14ac:dyDescent="0.2"/>
    <row r="17309" ht="12.75" customHeight="1" x14ac:dyDescent="0.2"/>
    <row r="17310" ht="12.75" customHeight="1" x14ac:dyDescent="0.2"/>
    <row r="17311" ht="12.75" customHeight="1" x14ac:dyDescent="0.2"/>
    <row r="17312" ht="12.75" customHeight="1" x14ac:dyDescent="0.2"/>
    <row r="17313" ht="12.75" customHeight="1" x14ac:dyDescent="0.2"/>
    <row r="17314" ht="12.75" customHeight="1" x14ac:dyDescent="0.2"/>
    <row r="17315" ht="12.75" customHeight="1" x14ac:dyDescent="0.2"/>
    <row r="17316" ht="12.75" customHeight="1" x14ac:dyDescent="0.2"/>
    <row r="17317" ht="12.75" customHeight="1" x14ac:dyDescent="0.2"/>
    <row r="17318" ht="12.75" customHeight="1" x14ac:dyDescent="0.2"/>
    <row r="17319" ht="12.75" customHeight="1" x14ac:dyDescent="0.2"/>
    <row r="17320" ht="12.75" customHeight="1" x14ac:dyDescent="0.2"/>
    <row r="17321" ht="12.75" customHeight="1" x14ac:dyDescent="0.2"/>
    <row r="17322" ht="12.75" customHeight="1" x14ac:dyDescent="0.2"/>
    <row r="17323" ht="12.75" customHeight="1" x14ac:dyDescent="0.2"/>
    <row r="17324" ht="12.75" customHeight="1" x14ac:dyDescent="0.2"/>
    <row r="17325" ht="12.75" customHeight="1" x14ac:dyDescent="0.2"/>
    <row r="17326" ht="12.75" customHeight="1" x14ac:dyDescent="0.2"/>
    <row r="17327" ht="12.75" customHeight="1" x14ac:dyDescent="0.2"/>
    <row r="17328" ht="12.75" customHeight="1" x14ac:dyDescent="0.2"/>
    <row r="17329" ht="12.75" customHeight="1" x14ac:dyDescent="0.2"/>
    <row r="17330" ht="12.75" customHeight="1" x14ac:dyDescent="0.2"/>
    <row r="17331" ht="12.75" customHeight="1" x14ac:dyDescent="0.2"/>
    <row r="17332" ht="12.75" customHeight="1" x14ac:dyDescent="0.2"/>
    <row r="17333" ht="12.75" customHeight="1" x14ac:dyDescent="0.2"/>
    <row r="17334" ht="12.75" customHeight="1" x14ac:dyDescent="0.2"/>
    <row r="17335" ht="12.75" customHeight="1" x14ac:dyDescent="0.2"/>
    <row r="17336" ht="12.75" customHeight="1" x14ac:dyDescent="0.2"/>
    <row r="17337" ht="12.75" customHeight="1" x14ac:dyDescent="0.2"/>
    <row r="17338" ht="12.75" customHeight="1" x14ac:dyDescent="0.2"/>
    <row r="17339" ht="12.75" customHeight="1" x14ac:dyDescent="0.2"/>
    <row r="17340" ht="12.75" customHeight="1" x14ac:dyDescent="0.2"/>
    <row r="17341" ht="12.75" customHeight="1" x14ac:dyDescent="0.2"/>
    <row r="17342" ht="12.75" customHeight="1" x14ac:dyDescent="0.2"/>
    <row r="17343" ht="12.75" customHeight="1" x14ac:dyDescent="0.2"/>
    <row r="17344" ht="12.75" customHeight="1" x14ac:dyDescent="0.2"/>
    <row r="17345" ht="12.75" customHeight="1" x14ac:dyDescent="0.2"/>
    <row r="17346" ht="12.75" customHeight="1" x14ac:dyDescent="0.2"/>
    <row r="17347" ht="12.75" customHeight="1" x14ac:dyDescent="0.2"/>
    <row r="17348" ht="12.75" customHeight="1" x14ac:dyDescent="0.2"/>
    <row r="17349" ht="12.75" customHeight="1" x14ac:dyDescent="0.2"/>
    <row r="17350" ht="12.75" customHeight="1" x14ac:dyDescent="0.2"/>
    <row r="17351" ht="12.75" customHeight="1" x14ac:dyDescent="0.2"/>
    <row r="17352" ht="12.75" customHeight="1" x14ac:dyDescent="0.2"/>
    <row r="17353" ht="12.75" customHeight="1" x14ac:dyDescent="0.2"/>
    <row r="17354" ht="12.75" customHeight="1" x14ac:dyDescent="0.2"/>
    <row r="17355" ht="12.75" customHeight="1" x14ac:dyDescent="0.2"/>
    <row r="17356" ht="12.75" customHeight="1" x14ac:dyDescent="0.2"/>
    <row r="17357" ht="12.75" customHeight="1" x14ac:dyDescent="0.2"/>
    <row r="17358" ht="12.75" customHeight="1" x14ac:dyDescent="0.2"/>
    <row r="17359" ht="12.75" customHeight="1" x14ac:dyDescent="0.2"/>
    <row r="17360" ht="12.75" customHeight="1" x14ac:dyDescent="0.2"/>
    <row r="17361" ht="12.75" customHeight="1" x14ac:dyDescent="0.2"/>
    <row r="17362" ht="12.75" customHeight="1" x14ac:dyDescent="0.2"/>
    <row r="17363" ht="12.75" customHeight="1" x14ac:dyDescent="0.2"/>
    <row r="17364" ht="12.75" customHeight="1" x14ac:dyDescent="0.2"/>
    <row r="17365" ht="12.75" customHeight="1" x14ac:dyDescent="0.2"/>
    <row r="17366" ht="12.75" customHeight="1" x14ac:dyDescent="0.2"/>
    <row r="17367" ht="12.75" customHeight="1" x14ac:dyDescent="0.2"/>
    <row r="17368" ht="12.75" customHeight="1" x14ac:dyDescent="0.2"/>
    <row r="17369" ht="12.75" customHeight="1" x14ac:dyDescent="0.2"/>
    <row r="17370" ht="12.75" customHeight="1" x14ac:dyDescent="0.2"/>
    <row r="17371" ht="12.75" customHeight="1" x14ac:dyDescent="0.2"/>
    <row r="17372" ht="12.75" customHeight="1" x14ac:dyDescent="0.2"/>
    <row r="17373" ht="12.75" customHeight="1" x14ac:dyDescent="0.2"/>
    <row r="17374" ht="12.75" customHeight="1" x14ac:dyDescent="0.2"/>
    <row r="17375" ht="12.75" customHeight="1" x14ac:dyDescent="0.2"/>
    <row r="17376" ht="12.75" customHeight="1" x14ac:dyDescent="0.2"/>
    <row r="17377" ht="12.75" customHeight="1" x14ac:dyDescent="0.2"/>
    <row r="17378" ht="12.75" customHeight="1" x14ac:dyDescent="0.2"/>
    <row r="17379" ht="12.75" customHeight="1" x14ac:dyDescent="0.2"/>
    <row r="17380" ht="12.75" customHeight="1" x14ac:dyDescent="0.2"/>
    <row r="17381" ht="12.75" customHeight="1" x14ac:dyDescent="0.2"/>
    <row r="17382" ht="12.75" customHeight="1" x14ac:dyDescent="0.2"/>
    <row r="17383" ht="12.75" customHeight="1" x14ac:dyDescent="0.2"/>
    <row r="17384" ht="12.75" customHeight="1" x14ac:dyDescent="0.2"/>
    <row r="17385" ht="12.75" customHeight="1" x14ac:dyDescent="0.2"/>
    <row r="17386" ht="12.75" customHeight="1" x14ac:dyDescent="0.2"/>
    <row r="17387" ht="12.75" customHeight="1" x14ac:dyDescent="0.2"/>
    <row r="17388" ht="12.75" customHeight="1" x14ac:dyDescent="0.2"/>
    <row r="17389" ht="12.75" customHeight="1" x14ac:dyDescent="0.2"/>
    <row r="17390" ht="12.75" customHeight="1" x14ac:dyDescent="0.2"/>
    <row r="17391" ht="12.75" customHeight="1" x14ac:dyDescent="0.2"/>
    <row r="17392" ht="12.75" customHeight="1" x14ac:dyDescent="0.2"/>
    <row r="17393" ht="12.75" customHeight="1" x14ac:dyDescent="0.2"/>
    <row r="17394" ht="12.75" customHeight="1" x14ac:dyDescent="0.2"/>
    <row r="17395" ht="12.75" customHeight="1" x14ac:dyDescent="0.2"/>
    <row r="17396" ht="12.75" customHeight="1" x14ac:dyDescent="0.2"/>
    <row r="17397" ht="12.75" customHeight="1" x14ac:dyDescent="0.2"/>
    <row r="17398" ht="12.75" customHeight="1" x14ac:dyDescent="0.2"/>
    <row r="17399" ht="12.75" customHeight="1" x14ac:dyDescent="0.2"/>
    <row r="17400" ht="12.75" customHeight="1" x14ac:dyDescent="0.2"/>
    <row r="17401" ht="12.75" customHeight="1" x14ac:dyDescent="0.2"/>
    <row r="17402" ht="12.75" customHeight="1" x14ac:dyDescent="0.2"/>
    <row r="17403" ht="12.75" customHeight="1" x14ac:dyDescent="0.2"/>
    <row r="17404" ht="12.75" customHeight="1" x14ac:dyDescent="0.2"/>
    <row r="17405" ht="12.75" customHeight="1" x14ac:dyDescent="0.2"/>
    <row r="17406" ht="12.75" customHeight="1" x14ac:dyDescent="0.2"/>
    <row r="17407" ht="12.75" customHeight="1" x14ac:dyDescent="0.2"/>
    <row r="17408" ht="12.75" customHeight="1" x14ac:dyDescent="0.2"/>
    <row r="17409" ht="12.75" customHeight="1" x14ac:dyDescent="0.2"/>
    <row r="17410" ht="12.75" customHeight="1" x14ac:dyDescent="0.2"/>
    <row r="17411" ht="12.75" customHeight="1" x14ac:dyDescent="0.2"/>
    <row r="17412" ht="12.75" customHeight="1" x14ac:dyDescent="0.2"/>
    <row r="17413" ht="12.75" customHeight="1" x14ac:dyDescent="0.2"/>
    <row r="17414" ht="12.75" customHeight="1" x14ac:dyDescent="0.2"/>
    <row r="17415" ht="12.75" customHeight="1" x14ac:dyDescent="0.2"/>
    <row r="17416" ht="12.75" customHeight="1" x14ac:dyDescent="0.2"/>
    <row r="17417" ht="12.75" customHeight="1" x14ac:dyDescent="0.2"/>
    <row r="17418" ht="12.75" customHeight="1" x14ac:dyDescent="0.2"/>
    <row r="17419" ht="12.75" customHeight="1" x14ac:dyDescent="0.2"/>
    <row r="17420" ht="12.75" customHeight="1" x14ac:dyDescent="0.2"/>
    <row r="17421" ht="12.75" customHeight="1" x14ac:dyDescent="0.2"/>
    <row r="17422" ht="12.75" customHeight="1" x14ac:dyDescent="0.2"/>
    <row r="17423" ht="12.75" customHeight="1" x14ac:dyDescent="0.2"/>
    <row r="17424" ht="12.75" customHeight="1" x14ac:dyDescent="0.2"/>
    <row r="17425" ht="12.75" customHeight="1" x14ac:dyDescent="0.2"/>
    <row r="17426" ht="12.75" customHeight="1" x14ac:dyDescent="0.2"/>
    <row r="17427" ht="12.75" customHeight="1" x14ac:dyDescent="0.2"/>
    <row r="17428" ht="12.75" customHeight="1" x14ac:dyDescent="0.2"/>
    <row r="17429" ht="12.75" customHeight="1" x14ac:dyDescent="0.2"/>
    <row r="17430" ht="12.75" customHeight="1" x14ac:dyDescent="0.2"/>
    <row r="17431" ht="12.75" customHeight="1" x14ac:dyDescent="0.2"/>
    <row r="17432" ht="12.75" customHeight="1" x14ac:dyDescent="0.2"/>
    <row r="17433" ht="12.75" customHeight="1" x14ac:dyDescent="0.2"/>
    <row r="17434" ht="12.75" customHeight="1" x14ac:dyDescent="0.2"/>
    <row r="17435" ht="12.75" customHeight="1" x14ac:dyDescent="0.2"/>
    <row r="17436" ht="12.75" customHeight="1" x14ac:dyDescent="0.2"/>
    <row r="17437" ht="12.75" customHeight="1" x14ac:dyDescent="0.2"/>
    <row r="17438" ht="12.75" customHeight="1" x14ac:dyDescent="0.2"/>
    <row r="17439" ht="12.75" customHeight="1" x14ac:dyDescent="0.2"/>
    <row r="17440" ht="12.75" customHeight="1" x14ac:dyDescent="0.2"/>
    <row r="17441" ht="12.75" customHeight="1" x14ac:dyDescent="0.2"/>
    <row r="17442" ht="12.75" customHeight="1" x14ac:dyDescent="0.2"/>
    <row r="17443" ht="12.75" customHeight="1" x14ac:dyDescent="0.2"/>
    <row r="17444" ht="12.75" customHeight="1" x14ac:dyDescent="0.2"/>
    <row r="17445" ht="12.75" customHeight="1" x14ac:dyDescent="0.2"/>
    <row r="17446" ht="12.75" customHeight="1" x14ac:dyDescent="0.2"/>
    <row r="17447" ht="12.75" customHeight="1" x14ac:dyDescent="0.2"/>
    <row r="17448" ht="12.75" customHeight="1" x14ac:dyDescent="0.2"/>
    <row r="17449" ht="12.75" customHeight="1" x14ac:dyDescent="0.2"/>
    <row r="17450" ht="12.75" customHeight="1" x14ac:dyDescent="0.2"/>
    <row r="17451" ht="12.75" customHeight="1" x14ac:dyDescent="0.2"/>
    <row r="17452" ht="12.75" customHeight="1" x14ac:dyDescent="0.2"/>
    <row r="17453" ht="12.75" customHeight="1" x14ac:dyDescent="0.2"/>
    <row r="17454" ht="12.75" customHeight="1" x14ac:dyDescent="0.2"/>
    <row r="17455" ht="12.75" customHeight="1" x14ac:dyDescent="0.2"/>
    <row r="17456" ht="12.75" customHeight="1" x14ac:dyDescent="0.2"/>
    <row r="17457" ht="12.75" customHeight="1" x14ac:dyDescent="0.2"/>
    <row r="17458" ht="12.75" customHeight="1" x14ac:dyDescent="0.2"/>
    <row r="17459" ht="12.75" customHeight="1" x14ac:dyDescent="0.2"/>
    <row r="17460" ht="12.75" customHeight="1" x14ac:dyDescent="0.2"/>
    <row r="17461" ht="12.75" customHeight="1" x14ac:dyDescent="0.2"/>
    <row r="17462" ht="12.75" customHeight="1" x14ac:dyDescent="0.2"/>
    <row r="17463" ht="12.75" customHeight="1" x14ac:dyDescent="0.2"/>
    <row r="17464" ht="12.75" customHeight="1" x14ac:dyDescent="0.2"/>
    <row r="17465" ht="12.75" customHeight="1" x14ac:dyDescent="0.2"/>
    <row r="17466" ht="12.75" customHeight="1" x14ac:dyDescent="0.2"/>
    <row r="17467" ht="12.75" customHeight="1" x14ac:dyDescent="0.2"/>
    <row r="17468" ht="12.75" customHeight="1" x14ac:dyDescent="0.2"/>
    <row r="17469" ht="12.75" customHeight="1" x14ac:dyDescent="0.2"/>
    <row r="17470" ht="12.75" customHeight="1" x14ac:dyDescent="0.2"/>
    <row r="17471" ht="12.75" customHeight="1" x14ac:dyDescent="0.2"/>
    <row r="17472" ht="12.75" customHeight="1" x14ac:dyDescent="0.2"/>
    <row r="17473" ht="12.75" customHeight="1" x14ac:dyDescent="0.2"/>
    <row r="17474" ht="12.75" customHeight="1" x14ac:dyDescent="0.2"/>
    <row r="17475" ht="12.75" customHeight="1" x14ac:dyDescent="0.2"/>
    <row r="17476" ht="12.75" customHeight="1" x14ac:dyDescent="0.2"/>
    <row r="17477" ht="12.75" customHeight="1" x14ac:dyDescent="0.2"/>
    <row r="17478" ht="12.75" customHeight="1" x14ac:dyDescent="0.2"/>
    <row r="17479" ht="12.75" customHeight="1" x14ac:dyDescent="0.2"/>
    <row r="17480" ht="12.75" customHeight="1" x14ac:dyDescent="0.2"/>
    <row r="17481" ht="12.75" customHeight="1" x14ac:dyDescent="0.2"/>
    <row r="17482" ht="12.75" customHeight="1" x14ac:dyDescent="0.2"/>
    <row r="17483" ht="12.75" customHeight="1" x14ac:dyDescent="0.2"/>
    <row r="17484" ht="12.75" customHeight="1" x14ac:dyDescent="0.2"/>
    <row r="17485" ht="12.75" customHeight="1" x14ac:dyDescent="0.2"/>
    <row r="17486" ht="12.75" customHeight="1" x14ac:dyDescent="0.2"/>
    <row r="17487" ht="12.75" customHeight="1" x14ac:dyDescent="0.2"/>
    <row r="17488" ht="12.75" customHeight="1" x14ac:dyDescent="0.2"/>
    <row r="17489" ht="12.75" customHeight="1" x14ac:dyDescent="0.2"/>
    <row r="17490" ht="12.75" customHeight="1" x14ac:dyDescent="0.2"/>
    <row r="17491" ht="12.75" customHeight="1" x14ac:dyDescent="0.2"/>
    <row r="17492" ht="12.75" customHeight="1" x14ac:dyDescent="0.2"/>
    <row r="17493" ht="12.75" customHeight="1" x14ac:dyDescent="0.2"/>
    <row r="17494" ht="12.75" customHeight="1" x14ac:dyDescent="0.2"/>
    <row r="17495" ht="12.75" customHeight="1" x14ac:dyDescent="0.2"/>
    <row r="17496" ht="12.75" customHeight="1" x14ac:dyDescent="0.2"/>
    <row r="17497" ht="12.75" customHeight="1" x14ac:dyDescent="0.2"/>
    <row r="17498" ht="12.75" customHeight="1" x14ac:dyDescent="0.2"/>
    <row r="17499" ht="12.75" customHeight="1" x14ac:dyDescent="0.2"/>
    <row r="17500" ht="12.75" customHeight="1" x14ac:dyDescent="0.2"/>
    <row r="17501" ht="12.75" customHeight="1" x14ac:dyDescent="0.2"/>
    <row r="17502" ht="12.75" customHeight="1" x14ac:dyDescent="0.2"/>
    <row r="17503" ht="12.75" customHeight="1" x14ac:dyDescent="0.2"/>
    <row r="17504" ht="12.75" customHeight="1" x14ac:dyDescent="0.2"/>
    <row r="17505" ht="12.75" customHeight="1" x14ac:dyDescent="0.2"/>
    <row r="17506" ht="12.75" customHeight="1" x14ac:dyDescent="0.2"/>
    <row r="17507" ht="12.75" customHeight="1" x14ac:dyDescent="0.2"/>
    <row r="17508" ht="12.75" customHeight="1" x14ac:dyDescent="0.2"/>
    <row r="17509" ht="12.75" customHeight="1" x14ac:dyDescent="0.2"/>
    <row r="17510" ht="12.75" customHeight="1" x14ac:dyDescent="0.2"/>
    <row r="17511" ht="12.75" customHeight="1" x14ac:dyDescent="0.2"/>
    <row r="17512" ht="12.75" customHeight="1" x14ac:dyDescent="0.2"/>
    <row r="17513" ht="12.75" customHeight="1" x14ac:dyDescent="0.2"/>
    <row r="17514" ht="12.75" customHeight="1" x14ac:dyDescent="0.2"/>
    <row r="17515" ht="12.75" customHeight="1" x14ac:dyDescent="0.2"/>
    <row r="17516" ht="12.75" customHeight="1" x14ac:dyDescent="0.2"/>
    <row r="17517" ht="12.75" customHeight="1" x14ac:dyDescent="0.2"/>
    <row r="17518" ht="12.75" customHeight="1" x14ac:dyDescent="0.2"/>
    <row r="17519" ht="12.75" customHeight="1" x14ac:dyDescent="0.2"/>
    <row r="17520" ht="12.75" customHeight="1" x14ac:dyDescent="0.2"/>
    <row r="17521" ht="12.75" customHeight="1" x14ac:dyDescent="0.2"/>
    <row r="17522" ht="12.75" customHeight="1" x14ac:dyDescent="0.2"/>
    <row r="17523" ht="12.75" customHeight="1" x14ac:dyDescent="0.2"/>
    <row r="17524" ht="12.75" customHeight="1" x14ac:dyDescent="0.2"/>
    <row r="17525" ht="12.75" customHeight="1" x14ac:dyDescent="0.2"/>
    <row r="17526" ht="12.75" customHeight="1" x14ac:dyDescent="0.2"/>
    <row r="17527" ht="12.75" customHeight="1" x14ac:dyDescent="0.2"/>
    <row r="17528" ht="12.75" customHeight="1" x14ac:dyDescent="0.2"/>
    <row r="17529" ht="12.75" customHeight="1" x14ac:dyDescent="0.2"/>
    <row r="17530" ht="12.75" customHeight="1" x14ac:dyDescent="0.2"/>
    <row r="17531" ht="12.75" customHeight="1" x14ac:dyDescent="0.2"/>
    <row r="17532" ht="12.75" customHeight="1" x14ac:dyDescent="0.2"/>
    <row r="17533" ht="12.75" customHeight="1" x14ac:dyDescent="0.2"/>
    <row r="17534" ht="12.75" customHeight="1" x14ac:dyDescent="0.2"/>
    <row r="17535" ht="12.75" customHeight="1" x14ac:dyDescent="0.2"/>
    <row r="17536" ht="12.75" customHeight="1" x14ac:dyDescent="0.2"/>
    <row r="17537" ht="12.75" customHeight="1" x14ac:dyDescent="0.2"/>
    <row r="17538" ht="12.75" customHeight="1" x14ac:dyDescent="0.2"/>
    <row r="17539" ht="12.75" customHeight="1" x14ac:dyDescent="0.2"/>
    <row r="17540" ht="12.75" customHeight="1" x14ac:dyDescent="0.2"/>
    <row r="17541" ht="12.75" customHeight="1" x14ac:dyDescent="0.2"/>
    <row r="17542" ht="12.75" customHeight="1" x14ac:dyDescent="0.2"/>
    <row r="17543" ht="12.75" customHeight="1" x14ac:dyDescent="0.2"/>
    <row r="17544" ht="12.75" customHeight="1" x14ac:dyDescent="0.2"/>
    <row r="17545" ht="12.75" customHeight="1" x14ac:dyDescent="0.2"/>
    <row r="17546" ht="12.75" customHeight="1" x14ac:dyDescent="0.2"/>
    <row r="17547" ht="12.75" customHeight="1" x14ac:dyDescent="0.2"/>
    <row r="17548" ht="12.75" customHeight="1" x14ac:dyDescent="0.2"/>
    <row r="17549" ht="12.75" customHeight="1" x14ac:dyDescent="0.2"/>
    <row r="17550" ht="12.75" customHeight="1" x14ac:dyDescent="0.2"/>
    <row r="17551" ht="12.75" customHeight="1" x14ac:dyDescent="0.2"/>
    <row r="17552" ht="12.75" customHeight="1" x14ac:dyDescent="0.2"/>
    <row r="17553" ht="12.75" customHeight="1" x14ac:dyDescent="0.2"/>
    <row r="17554" ht="12.75" customHeight="1" x14ac:dyDescent="0.2"/>
    <row r="17555" ht="12.75" customHeight="1" x14ac:dyDescent="0.2"/>
    <row r="17556" ht="12.75" customHeight="1" x14ac:dyDescent="0.2"/>
    <row r="17557" ht="12.75" customHeight="1" x14ac:dyDescent="0.2"/>
    <row r="17558" ht="12.75" customHeight="1" x14ac:dyDescent="0.2"/>
    <row r="17559" ht="12.75" customHeight="1" x14ac:dyDescent="0.2"/>
    <row r="17560" ht="12.75" customHeight="1" x14ac:dyDescent="0.2"/>
    <row r="17561" ht="12.75" customHeight="1" x14ac:dyDescent="0.2"/>
    <row r="17562" ht="12.75" customHeight="1" x14ac:dyDescent="0.2"/>
    <row r="17563" ht="12.75" customHeight="1" x14ac:dyDescent="0.2"/>
    <row r="17564" ht="12.75" customHeight="1" x14ac:dyDescent="0.2"/>
    <row r="17565" ht="12.75" customHeight="1" x14ac:dyDescent="0.2"/>
    <row r="17566" ht="12.75" customHeight="1" x14ac:dyDescent="0.2"/>
    <row r="17567" ht="12.75" customHeight="1" x14ac:dyDescent="0.2"/>
    <row r="17568" ht="12.75" customHeight="1" x14ac:dyDescent="0.2"/>
    <row r="17569" ht="12.75" customHeight="1" x14ac:dyDescent="0.2"/>
    <row r="17570" ht="12.75" customHeight="1" x14ac:dyDescent="0.2"/>
    <row r="17571" ht="12.75" customHeight="1" x14ac:dyDescent="0.2"/>
    <row r="17572" ht="12.75" customHeight="1" x14ac:dyDescent="0.2"/>
    <row r="17573" ht="12.75" customHeight="1" x14ac:dyDescent="0.2"/>
    <row r="17574" ht="12.75" customHeight="1" x14ac:dyDescent="0.2"/>
    <row r="17575" ht="12.75" customHeight="1" x14ac:dyDescent="0.2"/>
    <row r="17576" ht="12.75" customHeight="1" x14ac:dyDescent="0.2"/>
    <row r="17577" ht="12.75" customHeight="1" x14ac:dyDescent="0.2"/>
    <row r="17578" ht="12.75" customHeight="1" x14ac:dyDescent="0.2"/>
    <row r="17579" ht="12.75" customHeight="1" x14ac:dyDescent="0.2"/>
    <row r="17580" ht="12.75" customHeight="1" x14ac:dyDescent="0.2"/>
    <row r="17581" ht="12.75" customHeight="1" x14ac:dyDescent="0.2"/>
    <row r="17582" ht="12.75" customHeight="1" x14ac:dyDescent="0.2"/>
    <row r="17583" ht="12.75" customHeight="1" x14ac:dyDescent="0.2"/>
    <row r="17584" ht="12.75" customHeight="1" x14ac:dyDescent="0.2"/>
    <row r="17585" ht="12.75" customHeight="1" x14ac:dyDescent="0.2"/>
    <row r="17586" ht="12.75" customHeight="1" x14ac:dyDescent="0.2"/>
    <row r="17587" ht="12.75" customHeight="1" x14ac:dyDescent="0.2"/>
    <row r="17588" ht="12.75" customHeight="1" x14ac:dyDescent="0.2"/>
    <row r="17589" ht="12.75" customHeight="1" x14ac:dyDescent="0.2"/>
    <row r="17590" ht="12.75" customHeight="1" x14ac:dyDescent="0.2"/>
    <row r="17591" ht="12.75" customHeight="1" x14ac:dyDescent="0.2"/>
    <row r="17592" ht="12.75" customHeight="1" x14ac:dyDescent="0.2"/>
    <row r="17593" ht="12.75" customHeight="1" x14ac:dyDescent="0.2"/>
    <row r="17594" ht="12.75" customHeight="1" x14ac:dyDescent="0.2"/>
    <row r="17595" ht="12.75" customHeight="1" x14ac:dyDescent="0.2"/>
    <row r="17596" ht="12.75" customHeight="1" x14ac:dyDescent="0.2"/>
    <row r="17597" ht="12.75" customHeight="1" x14ac:dyDescent="0.2"/>
    <row r="17598" ht="12.75" customHeight="1" x14ac:dyDescent="0.2"/>
    <row r="17599" ht="12.75" customHeight="1" x14ac:dyDescent="0.2"/>
    <row r="17600" ht="12.75" customHeight="1" x14ac:dyDescent="0.2"/>
    <row r="17601" ht="12.75" customHeight="1" x14ac:dyDescent="0.2"/>
    <row r="17602" ht="12.75" customHeight="1" x14ac:dyDescent="0.2"/>
    <row r="17603" ht="12.75" customHeight="1" x14ac:dyDescent="0.2"/>
    <row r="17604" ht="12.75" customHeight="1" x14ac:dyDescent="0.2"/>
    <row r="17605" ht="12.75" customHeight="1" x14ac:dyDescent="0.2"/>
    <row r="17606" ht="12.75" customHeight="1" x14ac:dyDescent="0.2"/>
    <row r="17607" ht="12.75" customHeight="1" x14ac:dyDescent="0.2"/>
    <row r="17608" ht="12.75" customHeight="1" x14ac:dyDescent="0.2"/>
    <row r="17609" ht="12.75" customHeight="1" x14ac:dyDescent="0.2"/>
    <row r="17610" ht="12.75" customHeight="1" x14ac:dyDescent="0.2"/>
    <row r="17611" ht="12.75" customHeight="1" x14ac:dyDescent="0.2"/>
    <row r="17612" ht="12.75" customHeight="1" x14ac:dyDescent="0.2"/>
    <row r="17613" ht="12.75" customHeight="1" x14ac:dyDescent="0.2"/>
    <row r="17614" ht="12.75" customHeight="1" x14ac:dyDescent="0.2"/>
    <row r="17615" ht="12.75" customHeight="1" x14ac:dyDescent="0.2"/>
    <row r="17616" ht="12.75" customHeight="1" x14ac:dyDescent="0.2"/>
    <row r="17617" ht="12.75" customHeight="1" x14ac:dyDescent="0.2"/>
    <row r="17618" ht="12.75" customHeight="1" x14ac:dyDescent="0.2"/>
    <row r="17619" ht="12.75" customHeight="1" x14ac:dyDescent="0.2"/>
    <row r="17620" ht="12.75" customHeight="1" x14ac:dyDescent="0.2"/>
    <row r="17621" ht="12.75" customHeight="1" x14ac:dyDescent="0.2"/>
    <row r="17622" ht="12.75" customHeight="1" x14ac:dyDescent="0.2"/>
    <row r="17623" ht="12.75" customHeight="1" x14ac:dyDescent="0.2"/>
    <row r="17624" ht="12.75" customHeight="1" x14ac:dyDescent="0.2"/>
    <row r="17625" ht="12.75" customHeight="1" x14ac:dyDescent="0.2"/>
    <row r="17626" ht="12.75" customHeight="1" x14ac:dyDescent="0.2"/>
    <row r="17627" ht="12.75" customHeight="1" x14ac:dyDescent="0.2"/>
    <row r="17628" ht="12.75" customHeight="1" x14ac:dyDescent="0.2"/>
    <row r="17629" ht="12.75" customHeight="1" x14ac:dyDescent="0.2"/>
    <row r="17630" ht="12.75" customHeight="1" x14ac:dyDescent="0.2"/>
    <row r="17631" ht="12.75" customHeight="1" x14ac:dyDescent="0.2"/>
    <row r="17632" ht="12.75" customHeight="1" x14ac:dyDescent="0.2"/>
    <row r="17633" ht="12.75" customHeight="1" x14ac:dyDescent="0.2"/>
    <row r="17634" ht="12.75" customHeight="1" x14ac:dyDescent="0.2"/>
    <row r="17635" ht="12.75" customHeight="1" x14ac:dyDescent="0.2"/>
    <row r="17636" ht="12.75" customHeight="1" x14ac:dyDescent="0.2"/>
    <row r="17637" ht="12.75" customHeight="1" x14ac:dyDescent="0.2"/>
    <row r="17638" ht="12.75" customHeight="1" x14ac:dyDescent="0.2"/>
    <row r="17639" ht="12.75" customHeight="1" x14ac:dyDescent="0.2"/>
    <row r="17640" ht="12.75" customHeight="1" x14ac:dyDescent="0.2"/>
    <row r="17641" ht="12.75" customHeight="1" x14ac:dyDescent="0.2"/>
    <row r="17642" ht="12.75" customHeight="1" x14ac:dyDescent="0.2"/>
    <row r="17643" ht="12.75" customHeight="1" x14ac:dyDescent="0.2"/>
    <row r="17644" ht="12.75" customHeight="1" x14ac:dyDescent="0.2"/>
    <row r="17645" ht="12.75" customHeight="1" x14ac:dyDescent="0.2"/>
    <row r="17646" ht="12.75" customHeight="1" x14ac:dyDescent="0.2"/>
    <row r="17647" ht="12.75" customHeight="1" x14ac:dyDescent="0.2"/>
    <row r="17648" ht="12.75" customHeight="1" x14ac:dyDescent="0.2"/>
    <row r="17649" ht="12.75" customHeight="1" x14ac:dyDescent="0.2"/>
    <row r="17650" ht="12.75" customHeight="1" x14ac:dyDescent="0.2"/>
    <row r="17651" ht="12.75" customHeight="1" x14ac:dyDescent="0.2"/>
    <row r="17652" ht="12.75" customHeight="1" x14ac:dyDescent="0.2"/>
    <row r="17653" ht="12.75" customHeight="1" x14ac:dyDescent="0.2"/>
    <row r="17654" ht="12.75" customHeight="1" x14ac:dyDescent="0.2"/>
    <row r="17655" ht="12.75" customHeight="1" x14ac:dyDescent="0.2"/>
    <row r="17656" ht="12.75" customHeight="1" x14ac:dyDescent="0.2"/>
    <row r="17657" ht="12.75" customHeight="1" x14ac:dyDescent="0.2"/>
    <row r="17658" ht="12.75" customHeight="1" x14ac:dyDescent="0.2"/>
    <row r="17659" ht="12.75" customHeight="1" x14ac:dyDescent="0.2"/>
    <row r="17660" ht="12.75" customHeight="1" x14ac:dyDescent="0.2"/>
    <row r="17661" ht="12.75" customHeight="1" x14ac:dyDescent="0.2"/>
    <row r="17662" ht="12.75" customHeight="1" x14ac:dyDescent="0.2"/>
    <row r="17663" ht="12.75" customHeight="1" x14ac:dyDescent="0.2"/>
    <row r="17664" ht="12.75" customHeight="1" x14ac:dyDescent="0.2"/>
    <row r="17665" ht="12.75" customHeight="1" x14ac:dyDescent="0.2"/>
    <row r="17666" ht="12.75" customHeight="1" x14ac:dyDescent="0.2"/>
    <row r="17667" ht="12.75" customHeight="1" x14ac:dyDescent="0.2"/>
    <row r="17668" ht="12.75" customHeight="1" x14ac:dyDescent="0.2"/>
    <row r="17669" ht="12.75" customHeight="1" x14ac:dyDescent="0.2"/>
    <row r="17670" ht="12.75" customHeight="1" x14ac:dyDescent="0.2"/>
    <row r="17671" ht="12.75" customHeight="1" x14ac:dyDescent="0.2"/>
    <row r="17672" ht="12.75" customHeight="1" x14ac:dyDescent="0.2"/>
    <row r="17673" ht="12.75" customHeight="1" x14ac:dyDescent="0.2"/>
    <row r="17674" ht="12.75" customHeight="1" x14ac:dyDescent="0.2"/>
    <row r="17675" ht="12.75" customHeight="1" x14ac:dyDescent="0.2"/>
    <row r="17676" ht="12.75" customHeight="1" x14ac:dyDescent="0.2"/>
    <row r="17677" ht="12.75" customHeight="1" x14ac:dyDescent="0.2"/>
    <row r="17678" ht="12.75" customHeight="1" x14ac:dyDescent="0.2"/>
    <row r="17679" ht="12.75" customHeight="1" x14ac:dyDescent="0.2"/>
    <row r="17680" ht="12.75" customHeight="1" x14ac:dyDescent="0.2"/>
    <row r="17681" ht="12.75" customHeight="1" x14ac:dyDescent="0.2"/>
    <row r="17682" ht="12.75" customHeight="1" x14ac:dyDescent="0.2"/>
    <row r="17683" ht="12.75" customHeight="1" x14ac:dyDescent="0.2"/>
    <row r="17684" ht="12.75" customHeight="1" x14ac:dyDescent="0.2"/>
    <row r="17685" ht="12.75" customHeight="1" x14ac:dyDescent="0.2"/>
    <row r="17686" ht="12.75" customHeight="1" x14ac:dyDescent="0.2"/>
    <row r="17687" ht="12.75" customHeight="1" x14ac:dyDescent="0.2"/>
    <row r="17688" ht="12.75" customHeight="1" x14ac:dyDescent="0.2"/>
    <row r="17689" ht="12.75" customHeight="1" x14ac:dyDescent="0.2"/>
    <row r="17690" ht="12.75" customHeight="1" x14ac:dyDescent="0.2"/>
    <row r="17691" ht="12.75" customHeight="1" x14ac:dyDescent="0.2"/>
    <row r="17692" ht="12.75" customHeight="1" x14ac:dyDescent="0.2"/>
    <row r="17693" ht="12.75" customHeight="1" x14ac:dyDescent="0.2"/>
    <row r="17694" ht="12.75" customHeight="1" x14ac:dyDescent="0.2"/>
    <row r="17695" ht="12.75" customHeight="1" x14ac:dyDescent="0.2"/>
    <row r="17696" ht="12.75" customHeight="1" x14ac:dyDescent="0.2"/>
    <row r="17697" ht="12.75" customHeight="1" x14ac:dyDescent="0.2"/>
    <row r="17698" ht="12.75" customHeight="1" x14ac:dyDescent="0.2"/>
    <row r="17699" ht="12.75" customHeight="1" x14ac:dyDescent="0.2"/>
    <row r="17700" ht="12.75" customHeight="1" x14ac:dyDescent="0.2"/>
    <row r="17701" ht="12.75" customHeight="1" x14ac:dyDescent="0.2"/>
    <row r="17702" ht="12.75" customHeight="1" x14ac:dyDescent="0.2"/>
    <row r="17703" ht="12.75" customHeight="1" x14ac:dyDescent="0.2"/>
    <row r="17704" ht="12.75" customHeight="1" x14ac:dyDescent="0.2"/>
    <row r="17705" ht="12.75" customHeight="1" x14ac:dyDescent="0.2"/>
    <row r="17706" ht="12.75" customHeight="1" x14ac:dyDescent="0.2"/>
    <row r="17707" ht="12.75" customHeight="1" x14ac:dyDescent="0.2"/>
    <row r="17708" ht="12.75" customHeight="1" x14ac:dyDescent="0.2"/>
    <row r="17709" ht="12.75" customHeight="1" x14ac:dyDescent="0.2"/>
    <row r="17710" ht="12.75" customHeight="1" x14ac:dyDescent="0.2"/>
    <row r="17711" ht="12.75" customHeight="1" x14ac:dyDescent="0.2"/>
    <row r="17712" ht="12.75" customHeight="1" x14ac:dyDescent="0.2"/>
    <row r="17713" ht="12.75" customHeight="1" x14ac:dyDescent="0.2"/>
    <row r="17714" ht="12.75" customHeight="1" x14ac:dyDescent="0.2"/>
    <row r="17715" ht="12.75" customHeight="1" x14ac:dyDescent="0.2"/>
    <row r="17716" ht="12.75" customHeight="1" x14ac:dyDescent="0.2"/>
    <row r="17717" ht="12.75" customHeight="1" x14ac:dyDescent="0.2"/>
    <row r="17718" ht="12.75" customHeight="1" x14ac:dyDescent="0.2"/>
    <row r="17719" ht="12.75" customHeight="1" x14ac:dyDescent="0.2"/>
    <row r="17720" ht="12.75" customHeight="1" x14ac:dyDescent="0.2"/>
    <row r="17721" ht="12.75" customHeight="1" x14ac:dyDescent="0.2"/>
    <row r="17722" ht="12.75" customHeight="1" x14ac:dyDescent="0.2"/>
    <row r="17723" ht="12.75" customHeight="1" x14ac:dyDescent="0.2"/>
    <row r="17724" ht="12.75" customHeight="1" x14ac:dyDescent="0.2"/>
    <row r="17725" ht="12.75" customHeight="1" x14ac:dyDescent="0.2"/>
    <row r="17726" ht="12.75" customHeight="1" x14ac:dyDescent="0.2"/>
    <row r="17727" ht="12.75" customHeight="1" x14ac:dyDescent="0.2"/>
    <row r="17728" ht="12.75" customHeight="1" x14ac:dyDescent="0.2"/>
    <row r="17729" ht="12.75" customHeight="1" x14ac:dyDescent="0.2"/>
    <row r="17730" ht="12.75" customHeight="1" x14ac:dyDescent="0.2"/>
    <row r="17731" ht="12.75" customHeight="1" x14ac:dyDescent="0.2"/>
    <row r="17732" ht="12.75" customHeight="1" x14ac:dyDescent="0.2"/>
    <row r="17733" ht="12.75" customHeight="1" x14ac:dyDescent="0.2"/>
    <row r="17734" ht="12.75" customHeight="1" x14ac:dyDescent="0.2"/>
    <row r="17735" ht="12.75" customHeight="1" x14ac:dyDescent="0.2"/>
    <row r="17736" ht="12.75" customHeight="1" x14ac:dyDescent="0.2"/>
    <row r="17737" ht="12.75" customHeight="1" x14ac:dyDescent="0.2"/>
    <row r="17738" ht="12.75" customHeight="1" x14ac:dyDescent="0.2"/>
    <row r="17739" ht="12.75" customHeight="1" x14ac:dyDescent="0.2"/>
    <row r="17740" ht="12.75" customHeight="1" x14ac:dyDescent="0.2"/>
    <row r="17741" ht="12.75" customHeight="1" x14ac:dyDescent="0.2"/>
    <row r="17742" ht="12.75" customHeight="1" x14ac:dyDescent="0.2"/>
    <row r="17743" ht="12.75" customHeight="1" x14ac:dyDescent="0.2"/>
    <row r="17744" ht="12.75" customHeight="1" x14ac:dyDescent="0.2"/>
    <row r="17745" ht="12.75" customHeight="1" x14ac:dyDescent="0.2"/>
    <row r="17746" ht="12.75" customHeight="1" x14ac:dyDescent="0.2"/>
    <row r="17747" ht="12.75" customHeight="1" x14ac:dyDescent="0.2"/>
    <row r="17748" ht="12.75" customHeight="1" x14ac:dyDescent="0.2"/>
    <row r="17749" ht="12.75" customHeight="1" x14ac:dyDescent="0.2"/>
    <row r="17750" ht="12.75" customHeight="1" x14ac:dyDescent="0.2"/>
    <row r="17751" ht="12.75" customHeight="1" x14ac:dyDescent="0.2"/>
    <row r="17752" ht="12.75" customHeight="1" x14ac:dyDescent="0.2"/>
    <row r="17753" ht="12.75" customHeight="1" x14ac:dyDescent="0.2"/>
    <row r="17754" ht="12.75" customHeight="1" x14ac:dyDescent="0.2"/>
    <row r="17755" ht="12.75" customHeight="1" x14ac:dyDescent="0.2"/>
    <row r="17756" ht="12.75" customHeight="1" x14ac:dyDescent="0.2"/>
    <row r="17757" ht="12.75" customHeight="1" x14ac:dyDescent="0.2"/>
    <row r="17758" ht="12.75" customHeight="1" x14ac:dyDescent="0.2"/>
    <row r="17759" ht="12.75" customHeight="1" x14ac:dyDescent="0.2"/>
    <row r="17760" ht="12.75" customHeight="1" x14ac:dyDescent="0.2"/>
    <row r="17761" ht="12.75" customHeight="1" x14ac:dyDescent="0.2"/>
    <row r="17762" ht="12.75" customHeight="1" x14ac:dyDescent="0.2"/>
    <row r="17763" ht="12.75" customHeight="1" x14ac:dyDescent="0.2"/>
    <row r="17764" ht="12.75" customHeight="1" x14ac:dyDescent="0.2"/>
    <row r="17765" ht="12.75" customHeight="1" x14ac:dyDescent="0.2"/>
    <row r="17766" ht="12.75" customHeight="1" x14ac:dyDescent="0.2"/>
    <row r="17767" ht="12.75" customHeight="1" x14ac:dyDescent="0.2"/>
    <row r="17768" ht="12.75" customHeight="1" x14ac:dyDescent="0.2"/>
    <row r="17769" ht="12.75" customHeight="1" x14ac:dyDescent="0.2"/>
    <row r="17770" ht="12.75" customHeight="1" x14ac:dyDescent="0.2"/>
    <row r="17771" ht="12.75" customHeight="1" x14ac:dyDescent="0.2"/>
    <row r="17772" ht="12.75" customHeight="1" x14ac:dyDescent="0.2"/>
    <row r="17773" ht="12.75" customHeight="1" x14ac:dyDescent="0.2"/>
    <row r="17774" ht="12.75" customHeight="1" x14ac:dyDescent="0.2"/>
    <row r="17775" ht="12.75" customHeight="1" x14ac:dyDescent="0.2"/>
    <row r="17776" ht="12.75" customHeight="1" x14ac:dyDescent="0.2"/>
    <row r="17777" ht="12.75" customHeight="1" x14ac:dyDescent="0.2"/>
    <row r="17778" ht="12.75" customHeight="1" x14ac:dyDescent="0.2"/>
    <row r="17779" ht="12.75" customHeight="1" x14ac:dyDescent="0.2"/>
    <row r="17780" ht="12.75" customHeight="1" x14ac:dyDescent="0.2"/>
    <row r="17781" ht="12.75" customHeight="1" x14ac:dyDescent="0.2"/>
    <row r="17782" ht="12.75" customHeight="1" x14ac:dyDescent="0.2"/>
    <row r="17783" ht="12.75" customHeight="1" x14ac:dyDescent="0.2"/>
    <row r="17784" ht="12.75" customHeight="1" x14ac:dyDescent="0.2"/>
    <row r="17785" ht="12.75" customHeight="1" x14ac:dyDescent="0.2"/>
    <row r="17786" ht="12.75" customHeight="1" x14ac:dyDescent="0.2"/>
    <row r="17787" ht="12.75" customHeight="1" x14ac:dyDescent="0.2"/>
    <row r="17788" ht="12.75" customHeight="1" x14ac:dyDescent="0.2"/>
    <row r="17789" ht="12.75" customHeight="1" x14ac:dyDescent="0.2"/>
    <row r="17790" ht="12.75" customHeight="1" x14ac:dyDescent="0.2"/>
    <row r="17791" ht="12.75" customHeight="1" x14ac:dyDescent="0.2"/>
    <row r="17792" ht="12.75" customHeight="1" x14ac:dyDescent="0.2"/>
    <row r="17793" ht="12.75" customHeight="1" x14ac:dyDescent="0.2"/>
    <row r="17794" ht="12.75" customHeight="1" x14ac:dyDescent="0.2"/>
    <row r="17795" ht="12.75" customHeight="1" x14ac:dyDescent="0.2"/>
    <row r="17796" ht="12.75" customHeight="1" x14ac:dyDescent="0.2"/>
    <row r="17797" ht="12.75" customHeight="1" x14ac:dyDescent="0.2"/>
    <row r="17798" ht="12.75" customHeight="1" x14ac:dyDescent="0.2"/>
    <row r="17799" ht="12.75" customHeight="1" x14ac:dyDescent="0.2"/>
    <row r="17800" ht="12.75" customHeight="1" x14ac:dyDescent="0.2"/>
    <row r="17801" ht="12.75" customHeight="1" x14ac:dyDescent="0.2"/>
    <row r="17802" ht="12.75" customHeight="1" x14ac:dyDescent="0.2"/>
    <row r="17803" ht="12.75" customHeight="1" x14ac:dyDescent="0.2"/>
    <row r="17804" ht="12.75" customHeight="1" x14ac:dyDescent="0.2"/>
    <row r="17805" ht="12.75" customHeight="1" x14ac:dyDescent="0.2"/>
    <row r="17806" ht="12.75" customHeight="1" x14ac:dyDescent="0.2"/>
    <row r="17807" ht="12.75" customHeight="1" x14ac:dyDescent="0.2"/>
    <row r="17808" ht="12.75" customHeight="1" x14ac:dyDescent="0.2"/>
    <row r="17809" ht="12.75" customHeight="1" x14ac:dyDescent="0.2"/>
    <row r="17810" ht="12.75" customHeight="1" x14ac:dyDescent="0.2"/>
    <row r="17811" ht="12.75" customHeight="1" x14ac:dyDescent="0.2"/>
    <row r="17812" ht="12.75" customHeight="1" x14ac:dyDescent="0.2"/>
    <row r="17813" ht="12.75" customHeight="1" x14ac:dyDescent="0.2"/>
    <row r="17814" ht="12.75" customHeight="1" x14ac:dyDescent="0.2"/>
    <row r="17815" ht="12.75" customHeight="1" x14ac:dyDescent="0.2"/>
    <row r="17816" ht="12.75" customHeight="1" x14ac:dyDescent="0.2"/>
    <row r="17817" ht="12.75" customHeight="1" x14ac:dyDescent="0.2"/>
    <row r="17818" ht="12.75" customHeight="1" x14ac:dyDescent="0.2"/>
    <row r="17819" ht="12.75" customHeight="1" x14ac:dyDescent="0.2"/>
    <row r="17820" ht="12.75" customHeight="1" x14ac:dyDescent="0.2"/>
    <row r="17821" ht="12.75" customHeight="1" x14ac:dyDescent="0.2"/>
    <row r="17822" ht="12.75" customHeight="1" x14ac:dyDescent="0.2"/>
    <row r="17823" ht="12.75" customHeight="1" x14ac:dyDescent="0.2"/>
    <row r="17824" ht="12.75" customHeight="1" x14ac:dyDescent="0.2"/>
    <row r="17825" ht="12.75" customHeight="1" x14ac:dyDescent="0.2"/>
    <row r="17826" ht="12.75" customHeight="1" x14ac:dyDescent="0.2"/>
    <row r="17827" ht="12.75" customHeight="1" x14ac:dyDescent="0.2"/>
    <row r="17828" ht="12.75" customHeight="1" x14ac:dyDescent="0.2"/>
    <row r="17829" ht="12.75" customHeight="1" x14ac:dyDescent="0.2"/>
    <row r="17830" ht="12.75" customHeight="1" x14ac:dyDescent="0.2"/>
    <row r="17831" ht="12.75" customHeight="1" x14ac:dyDescent="0.2"/>
    <row r="17832" ht="12.75" customHeight="1" x14ac:dyDescent="0.2"/>
    <row r="17833" ht="12.75" customHeight="1" x14ac:dyDescent="0.2"/>
    <row r="17834" ht="12.75" customHeight="1" x14ac:dyDescent="0.2"/>
    <row r="17835" ht="12.75" customHeight="1" x14ac:dyDescent="0.2"/>
    <row r="17836" ht="12.75" customHeight="1" x14ac:dyDescent="0.2"/>
    <row r="17837" ht="12.75" customHeight="1" x14ac:dyDescent="0.2"/>
    <row r="17838" ht="12.75" customHeight="1" x14ac:dyDescent="0.2"/>
    <row r="17839" ht="12.75" customHeight="1" x14ac:dyDescent="0.2"/>
    <row r="17840" ht="12.75" customHeight="1" x14ac:dyDescent="0.2"/>
    <row r="17841" ht="12.75" customHeight="1" x14ac:dyDescent="0.2"/>
    <row r="17842" ht="12.75" customHeight="1" x14ac:dyDescent="0.2"/>
    <row r="17843" ht="12.75" customHeight="1" x14ac:dyDescent="0.2"/>
    <row r="17844" ht="12.75" customHeight="1" x14ac:dyDescent="0.2"/>
    <row r="17845" ht="12.75" customHeight="1" x14ac:dyDescent="0.2"/>
    <row r="17846" ht="12.75" customHeight="1" x14ac:dyDescent="0.2"/>
    <row r="17847" ht="12.75" customHeight="1" x14ac:dyDescent="0.2"/>
    <row r="17848" ht="12.75" customHeight="1" x14ac:dyDescent="0.2"/>
    <row r="17849" ht="12.75" customHeight="1" x14ac:dyDescent="0.2"/>
    <row r="17850" ht="12.75" customHeight="1" x14ac:dyDescent="0.2"/>
    <row r="17851" ht="12.75" customHeight="1" x14ac:dyDescent="0.2"/>
    <row r="17852" ht="12.75" customHeight="1" x14ac:dyDescent="0.2"/>
    <row r="17853" ht="12.75" customHeight="1" x14ac:dyDescent="0.2"/>
    <row r="17854" ht="12.75" customHeight="1" x14ac:dyDescent="0.2"/>
    <row r="17855" ht="12.75" customHeight="1" x14ac:dyDescent="0.2"/>
    <row r="17856" ht="12.75" customHeight="1" x14ac:dyDescent="0.2"/>
    <row r="17857" ht="12.75" customHeight="1" x14ac:dyDescent="0.2"/>
    <row r="17858" ht="12.75" customHeight="1" x14ac:dyDescent="0.2"/>
    <row r="17859" ht="12.75" customHeight="1" x14ac:dyDescent="0.2"/>
    <row r="17860" ht="12.75" customHeight="1" x14ac:dyDescent="0.2"/>
    <row r="17861" ht="12.75" customHeight="1" x14ac:dyDescent="0.2"/>
    <row r="17862" ht="12.75" customHeight="1" x14ac:dyDescent="0.2"/>
    <row r="17863" ht="12.75" customHeight="1" x14ac:dyDescent="0.2"/>
    <row r="17864" ht="12.75" customHeight="1" x14ac:dyDescent="0.2"/>
    <row r="17865" ht="12.75" customHeight="1" x14ac:dyDescent="0.2"/>
    <row r="17866" ht="12.75" customHeight="1" x14ac:dyDescent="0.2"/>
    <row r="17867" ht="12.75" customHeight="1" x14ac:dyDescent="0.2"/>
    <row r="17868" ht="12.75" customHeight="1" x14ac:dyDescent="0.2"/>
    <row r="17869" ht="12.75" customHeight="1" x14ac:dyDescent="0.2"/>
    <row r="17870" ht="12.75" customHeight="1" x14ac:dyDescent="0.2"/>
    <row r="17871" ht="12.75" customHeight="1" x14ac:dyDescent="0.2"/>
    <row r="17872" ht="12.75" customHeight="1" x14ac:dyDescent="0.2"/>
    <row r="17873" ht="12.75" customHeight="1" x14ac:dyDescent="0.2"/>
    <row r="17874" ht="12.75" customHeight="1" x14ac:dyDescent="0.2"/>
    <row r="17875" ht="12.75" customHeight="1" x14ac:dyDescent="0.2"/>
    <row r="17876" ht="12.75" customHeight="1" x14ac:dyDescent="0.2"/>
    <row r="17877" ht="12.75" customHeight="1" x14ac:dyDescent="0.2"/>
    <row r="17878" ht="12.75" customHeight="1" x14ac:dyDescent="0.2"/>
    <row r="17879" ht="12.75" customHeight="1" x14ac:dyDescent="0.2"/>
    <row r="17880" ht="12.75" customHeight="1" x14ac:dyDescent="0.2"/>
    <row r="17881" ht="12.75" customHeight="1" x14ac:dyDescent="0.2"/>
    <row r="17882" ht="12.75" customHeight="1" x14ac:dyDescent="0.2"/>
    <row r="17883" ht="12.75" customHeight="1" x14ac:dyDescent="0.2"/>
    <row r="17884" ht="12.75" customHeight="1" x14ac:dyDescent="0.2"/>
    <row r="17885" ht="12.75" customHeight="1" x14ac:dyDescent="0.2"/>
    <row r="17886" ht="12.75" customHeight="1" x14ac:dyDescent="0.2"/>
    <row r="17887" ht="12.75" customHeight="1" x14ac:dyDescent="0.2"/>
    <row r="17888" ht="12.75" customHeight="1" x14ac:dyDescent="0.2"/>
    <row r="17889" ht="12.75" customHeight="1" x14ac:dyDescent="0.2"/>
    <row r="17890" ht="12.75" customHeight="1" x14ac:dyDescent="0.2"/>
    <row r="17891" ht="12.75" customHeight="1" x14ac:dyDescent="0.2"/>
    <row r="17892" ht="12.75" customHeight="1" x14ac:dyDescent="0.2"/>
    <row r="17893" ht="12.75" customHeight="1" x14ac:dyDescent="0.2"/>
    <row r="17894" ht="12.75" customHeight="1" x14ac:dyDescent="0.2"/>
    <row r="17895" ht="12.75" customHeight="1" x14ac:dyDescent="0.2"/>
    <row r="17896" ht="12.75" customHeight="1" x14ac:dyDescent="0.2"/>
    <row r="17897" ht="12.75" customHeight="1" x14ac:dyDescent="0.2"/>
    <row r="17898" ht="12.75" customHeight="1" x14ac:dyDescent="0.2"/>
    <row r="17899" ht="12.75" customHeight="1" x14ac:dyDescent="0.2"/>
    <row r="17900" ht="12.75" customHeight="1" x14ac:dyDescent="0.2"/>
    <row r="17901" ht="12.75" customHeight="1" x14ac:dyDescent="0.2"/>
    <row r="17902" ht="12.75" customHeight="1" x14ac:dyDescent="0.2"/>
    <row r="17903" ht="12.75" customHeight="1" x14ac:dyDescent="0.2"/>
    <row r="17904" ht="12.75" customHeight="1" x14ac:dyDescent="0.2"/>
    <row r="17905" ht="12.75" customHeight="1" x14ac:dyDescent="0.2"/>
    <row r="17906" ht="12.75" customHeight="1" x14ac:dyDescent="0.2"/>
    <row r="17907" ht="12.75" customHeight="1" x14ac:dyDescent="0.2"/>
    <row r="17908" ht="12.75" customHeight="1" x14ac:dyDescent="0.2"/>
    <row r="17909" ht="12.75" customHeight="1" x14ac:dyDescent="0.2"/>
    <row r="17910" ht="12.75" customHeight="1" x14ac:dyDescent="0.2"/>
    <row r="17911" ht="12.75" customHeight="1" x14ac:dyDescent="0.2"/>
    <row r="17912" ht="12.75" customHeight="1" x14ac:dyDescent="0.2"/>
    <row r="17913" ht="12.75" customHeight="1" x14ac:dyDescent="0.2"/>
    <row r="17914" ht="12.75" customHeight="1" x14ac:dyDescent="0.2"/>
    <row r="17915" ht="12.75" customHeight="1" x14ac:dyDescent="0.2"/>
    <row r="17916" ht="12.75" customHeight="1" x14ac:dyDescent="0.2"/>
    <row r="17917" ht="12.75" customHeight="1" x14ac:dyDescent="0.2"/>
    <row r="17918" ht="12.75" customHeight="1" x14ac:dyDescent="0.2"/>
    <row r="17919" ht="12.75" customHeight="1" x14ac:dyDescent="0.2"/>
    <row r="17920" ht="12.75" customHeight="1" x14ac:dyDescent="0.2"/>
    <row r="17921" ht="12.75" customHeight="1" x14ac:dyDescent="0.2"/>
    <row r="17922" ht="12.75" customHeight="1" x14ac:dyDescent="0.2"/>
    <row r="17923" ht="12.75" customHeight="1" x14ac:dyDescent="0.2"/>
    <row r="17924" ht="12.75" customHeight="1" x14ac:dyDescent="0.2"/>
    <row r="17925" ht="12.75" customHeight="1" x14ac:dyDescent="0.2"/>
    <row r="17926" ht="12.75" customHeight="1" x14ac:dyDescent="0.2"/>
    <row r="17927" ht="12.75" customHeight="1" x14ac:dyDescent="0.2"/>
    <row r="17928" ht="12.75" customHeight="1" x14ac:dyDescent="0.2"/>
    <row r="17929" ht="12.75" customHeight="1" x14ac:dyDescent="0.2"/>
    <row r="17930" ht="12.75" customHeight="1" x14ac:dyDescent="0.2"/>
    <row r="17931" ht="12.75" customHeight="1" x14ac:dyDescent="0.2"/>
    <row r="17932" ht="12.75" customHeight="1" x14ac:dyDescent="0.2"/>
    <row r="17933" ht="12.75" customHeight="1" x14ac:dyDescent="0.2"/>
    <row r="17934" ht="12.75" customHeight="1" x14ac:dyDescent="0.2"/>
    <row r="17935" ht="12.75" customHeight="1" x14ac:dyDescent="0.2"/>
    <row r="17936" ht="12.75" customHeight="1" x14ac:dyDescent="0.2"/>
    <row r="17937" ht="12.75" customHeight="1" x14ac:dyDescent="0.2"/>
    <row r="17938" ht="12.75" customHeight="1" x14ac:dyDescent="0.2"/>
    <row r="17939" ht="12.75" customHeight="1" x14ac:dyDescent="0.2"/>
    <row r="17940" ht="12.75" customHeight="1" x14ac:dyDescent="0.2"/>
    <row r="17941" ht="12.75" customHeight="1" x14ac:dyDescent="0.2"/>
    <row r="17942" ht="12.75" customHeight="1" x14ac:dyDescent="0.2"/>
    <row r="17943" ht="12.75" customHeight="1" x14ac:dyDescent="0.2"/>
    <row r="17944" ht="12.75" customHeight="1" x14ac:dyDescent="0.2"/>
    <row r="17945" ht="12.75" customHeight="1" x14ac:dyDescent="0.2"/>
    <row r="17946" ht="12.75" customHeight="1" x14ac:dyDescent="0.2"/>
    <row r="17947" ht="12.75" customHeight="1" x14ac:dyDescent="0.2"/>
    <row r="17948" ht="12.75" customHeight="1" x14ac:dyDescent="0.2"/>
    <row r="17949" ht="12.75" customHeight="1" x14ac:dyDescent="0.2"/>
    <row r="17950" ht="12.75" customHeight="1" x14ac:dyDescent="0.2"/>
    <row r="17951" ht="12.75" customHeight="1" x14ac:dyDescent="0.2"/>
    <row r="17952" ht="12.75" customHeight="1" x14ac:dyDescent="0.2"/>
    <row r="17953" ht="12.75" customHeight="1" x14ac:dyDescent="0.2"/>
    <row r="17954" ht="12.75" customHeight="1" x14ac:dyDescent="0.2"/>
    <row r="17955" ht="12.75" customHeight="1" x14ac:dyDescent="0.2"/>
    <row r="17956" ht="12.75" customHeight="1" x14ac:dyDescent="0.2"/>
    <row r="17957" ht="12.75" customHeight="1" x14ac:dyDescent="0.2"/>
    <row r="17958" ht="12.75" customHeight="1" x14ac:dyDescent="0.2"/>
    <row r="17959" ht="12.75" customHeight="1" x14ac:dyDescent="0.2"/>
    <row r="17960" ht="12.75" customHeight="1" x14ac:dyDescent="0.2"/>
    <row r="17961" ht="12.75" customHeight="1" x14ac:dyDescent="0.2"/>
    <row r="17962" ht="12.75" customHeight="1" x14ac:dyDescent="0.2"/>
    <row r="17963" ht="12.75" customHeight="1" x14ac:dyDescent="0.2"/>
    <row r="17964" ht="12.75" customHeight="1" x14ac:dyDescent="0.2"/>
    <row r="17965" ht="12.75" customHeight="1" x14ac:dyDescent="0.2"/>
    <row r="17966" ht="12.75" customHeight="1" x14ac:dyDescent="0.2"/>
    <row r="17967" ht="12.75" customHeight="1" x14ac:dyDescent="0.2"/>
    <row r="17968" ht="12.75" customHeight="1" x14ac:dyDescent="0.2"/>
    <row r="17969" ht="12.75" customHeight="1" x14ac:dyDescent="0.2"/>
    <row r="17970" ht="12.75" customHeight="1" x14ac:dyDescent="0.2"/>
    <row r="17971" ht="12.75" customHeight="1" x14ac:dyDescent="0.2"/>
    <row r="17972" ht="12.75" customHeight="1" x14ac:dyDescent="0.2"/>
    <row r="17973" ht="12.75" customHeight="1" x14ac:dyDescent="0.2"/>
    <row r="17974" ht="12.75" customHeight="1" x14ac:dyDescent="0.2"/>
    <row r="17975" ht="12.75" customHeight="1" x14ac:dyDescent="0.2"/>
    <row r="17976" ht="12.75" customHeight="1" x14ac:dyDescent="0.2"/>
    <row r="17977" ht="12.75" customHeight="1" x14ac:dyDescent="0.2"/>
    <row r="17978" ht="12.75" customHeight="1" x14ac:dyDescent="0.2"/>
    <row r="17979" ht="12.75" customHeight="1" x14ac:dyDescent="0.2"/>
    <row r="17980" ht="12.75" customHeight="1" x14ac:dyDescent="0.2"/>
    <row r="17981" ht="12.75" customHeight="1" x14ac:dyDescent="0.2"/>
    <row r="17982" ht="12.75" customHeight="1" x14ac:dyDescent="0.2"/>
    <row r="17983" ht="12.75" customHeight="1" x14ac:dyDescent="0.2"/>
    <row r="17984" ht="12.75" customHeight="1" x14ac:dyDescent="0.2"/>
    <row r="17985" ht="12.75" customHeight="1" x14ac:dyDescent="0.2"/>
    <row r="17986" ht="12.75" customHeight="1" x14ac:dyDescent="0.2"/>
    <row r="17987" ht="12.75" customHeight="1" x14ac:dyDescent="0.2"/>
    <row r="17988" ht="12.75" customHeight="1" x14ac:dyDescent="0.2"/>
    <row r="17989" ht="12.75" customHeight="1" x14ac:dyDescent="0.2"/>
    <row r="17990" ht="12.75" customHeight="1" x14ac:dyDescent="0.2"/>
    <row r="17991" ht="12.75" customHeight="1" x14ac:dyDescent="0.2"/>
    <row r="17992" ht="12.75" customHeight="1" x14ac:dyDescent="0.2"/>
    <row r="17993" ht="12.75" customHeight="1" x14ac:dyDescent="0.2"/>
    <row r="17994" ht="12.75" customHeight="1" x14ac:dyDescent="0.2"/>
    <row r="17995" ht="12.75" customHeight="1" x14ac:dyDescent="0.2"/>
    <row r="17996" ht="12.75" customHeight="1" x14ac:dyDescent="0.2"/>
    <row r="17997" ht="12.75" customHeight="1" x14ac:dyDescent="0.2"/>
    <row r="17998" ht="12.75" customHeight="1" x14ac:dyDescent="0.2"/>
    <row r="17999" ht="12.75" customHeight="1" x14ac:dyDescent="0.2"/>
    <row r="18000" ht="12.75" customHeight="1" x14ac:dyDescent="0.2"/>
    <row r="18001" ht="12.75" customHeight="1" x14ac:dyDescent="0.2"/>
    <row r="18002" ht="12.75" customHeight="1" x14ac:dyDescent="0.2"/>
    <row r="18003" ht="12.75" customHeight="1" x14ac:dyDescent="0.2"/>
    <row r="18004" ht="12.75" customHeight="1" x14ac:dyDescent="0.2"/>
    <row r="18005" ht="12.75" customHeight="1" x14ac:dyDescent="0.2"/>
    <row r="18006" ht="12.75" customHeight="1" x14ac:dyDescent="0.2"/>
    <row r="18007" ht="12.75" customHeight="1" x14ac:dyDescent="0.2"/>
    <row r="18008" ht="12.75" customHeight="1" x14ac:dyDescent="0.2"/>
    <row r="18009" ht="12.75" customHeight="1" x14ac:dyDescent="0.2"/>
    <row r="18010" ht="12.75" customHeight="1" x14ac:dyDescent="0.2"/>
    <row r="18011" ht="12.75" customHeight="1" x14ac:dyDescent="0.2"/>
    <row r="18012" ht="12.75" customHeight="1" x14ac:dyDescent="0.2"/>
    <row r="18013" ht="12.75" customHeight="1" x14ac:dyDescent="0.2"/>
    <row r="18014" ht="12.75" customHeight="1" x14ac:dyDescent="0.2"/>
    <row r="18015" ht="12.75" customHeight="1" x14ac:dyDescent="0.2"/>
    <row r="18016" ht="12.75" customHeight="1" x14ac:dyDescent="0.2"/>
    <row r="18017" ht="12.75" customHeight="1" x14ac:dyDescent="0.2"/>
    <row r="18018" ht="12.75" customHeight="1" x14ac:dyDescent="0.2"/>
    <row r="18019" ht="12.75" customHeight="1" x14ac:dyDescent="0.2"/>
    <row r="18020" ht="12.75" customHeight="1" x14ac:dyDescent="0.2"/>
    <row r="18021" ht="12.75" customHeight="1" x14ac:dyDescent="0.2"/>
    <row r="18022" ht="12.75" customHeight="1" x14ac:dyDescent="0.2"/>
    <row r="18023" ht="12.75" customHeight="1" x14ac:dyDescent="0.2"/>
    <row r="18024" ht="12.75" customHeight="1" x14ac:dyDescent="0.2"/>
    <row r="18025" ht="12.75" customHeight="1" x14ac:dyDescent="0.2"/>
    <row r="18026" ht="12.75" customHeight="1" x14ac:dyDescent="0.2"/>
    <row r="18027" ht="12.75" customHeight="1" x14ac:dyDescent="0.2"/>
    <row r="18028" ht="12.75" customHeight="1" x14ac:dyDescent="0.2"/>
    <row r="18029" ht="12.75" customHeight="1" x14ac:dyDescent="0.2"/>
    <row r="18030" ht="12.75" customHeight="1" x14ac:dyDescent="0.2"/>
    <row r="18031" ht="12.75" customHeight="1" x14ac:dyDescent="0.2"/>
    <row r="18032" ht="12.75" customHeight="1" x14ac:dyDescent="0.2"/>
    <row r="18033" ht="12.75" customHeight="1" x14ac:dyDescent="0.2"/>
    <row r="18034" ht="12.75" customHeight="1" x14ac:dyDescent="0.2"/>
    <row r="18035" ht="12.75" customHeight="1" x14ac:dyDescent="0.2"/>
    <row r="18036" ht="12.75" customHeight="1" x14ac:dyDescent="0.2"/>
    <row r="18037" ht="12.75" customHeight="1" x14ac:dyDescent="0.2"/>
    <row r="18038" ht="12.75" customHeight="1" x14ac:dyDescent="0.2"/>
    <row r="18039" ht="12.75" customHeight="1" x14ac:dyDescent="0.2"/>
    <row r="18040" ht="12.75" customHeight="1" x14ac:dyDescent="0.2"/>
    <row r="18041" ht="12.75" customHeight="1" x14ac:dyDescent="0.2"/>
    <row r="18042" ht="12.75" customHeight="1" x14ac:dyDescent="0.2"/>
    <row r="18043" ht="12.75" customHeight="1" x14ac:dyDescent="0.2"/>
    <row r="18044" ht="12.75" customHeight="1" x14ac:dyDescent="0.2"/>
    <row r="18045" ht="12.75" customHeight="1" x14ac:dyDescent="0.2"/>
    <row r="18046" ht="12.75" customHeight="1" x14ac:dyDescent="0.2"/>
    <row r="18047" ht="12.75" customHeight="1" x14ac:dyDescent="0.2"/>
    <row r="18048" ht="12.75" customHeight="1" x14ac:dyDescent="0.2"/>
    <row r="18049" ht="12.75" customHeight="1" x14ac:dyDescent="0.2"/>
    <row r="18050" ht="12.75" customHeight="1" x14ac:dyDescent="0.2"/>
    <row r="18051" ht="12.75" customHeight="1" x14ac:dyDescent="0.2"/>
    <row r="18052" ht="12.75" customHeight="1" x14ac:dyDescent="0.2"/>
    <row r="18053" ht="12.75" customHeight="1" x14ac:dyDescent="0.2"/>
    <row r="18054" ht="12.75" customHeight="1" x14ac:dyDescent="0.2"/>
    <row r="18055" ht="12.75" customHeight="1" x14ac:dyDescent="0.2"/>
    <row r="18056" ht="12.75" customHeight="1" x14ac:dyDescent="0.2"/>
    <row r="18057" ht="12.75" customHeight="1" x14ac:dyDescent="0.2"/>
    <row r="18058" ht="12.75" customHeight="1" x14ac:dyDescent="0.2"/>
    <row r="18059" ht="12.75" customHeight="1" x14ac:dyDescent="0.2"/>
    <row r="18060" ht="12.75" customHeight="1" x14ac:dyDescent="0.2"/>
    <row r="18061" ht="12.75" customHeight="1" x14ac:dyDescent="0.2"/>
    <row r="18062" ht="12.75" customHeight="1" x14ac:dyDescent="0.2"/>
    <row r="18063" ht="12.75" customHeight="1" x14ac:dyDescent="0.2"/>
    <row r="18064" ht="12.75" customHeight="1" x14ac:dyDescent="0.2"/>
    <row r="18065" ht="12.75" customHeight="1" x14ac:dyDescent="0.2"/>
    <row r="18066" ht="12.75" customHeight="1" x14ac:dyDescent="0.2"/>
    <row r="18067" ht="12.75" customHeight="1" x14ac:dyDescent="0.2"/>
    <row r="18068" ht="12.75" customHeight="1" x14ac:dyDescent="0.2"/>
    <row r="18069" ht="12.75" customHeight="1" x14ac:dyDescent="0.2"/>
    <row r="18070" ht="12.75" customHeight="1" x14ac:dyDescent="0.2"/>
    <row r="18071" ht="12.75" customHeight="1" x14ac:dyDescent="0.2"/>
    <row r="18072" ht="12.75" customHeight="1" x14ac:dyDescent="0.2"/>
    <row r="18073" ht="12.75" customHeight="1" x14ac:dyDescent="0.2"/>
    <row r="18074" ht="12.75" customHeight="1" x14ac:dyDescent="0.2"/>
    <row r="18075" ht="12.75" customHeight="1" x14ac:dyDescent="0.2"/>
    <row r="18076" ht="12.75" customHeight="1" x14ac:dyDescent="0.2"/>
    <row r="18077" ht="12.75" customHeight="1" x14ac:dyDescent="0.2"/>
    <row r="18078" ht="12.75" customHeight="1" x14ac:dyDescent="0.2"/>
    <row r="18079" ht="12.75" customHeight="1" x14ac:dyDescent="0.2"/>
    <row r="18080" ht="12.75" customHeight="1" x14ac:dyDescent="0.2"/>
    <row r="18081" ht="12.75" customHeight="1" x14ac:dyDescent="0.2"/>
    <row r="18082" ht="12.75" customHeight="1" x14ac:dyDescent="0.2"/>
    <row r="18083" ht="12.75" customHeight="1" x14ac:dyDescent="0.2"/>
    <row r="18084" ht="12.75" customHeight="1" x14ac:dyDescent="0.2"/>
    <row r="18085" ht="12.75" customHeight="1" x14ac:dyDescent="0.2"/>
    <row r="18086" ht="12.75" customHeight="1" x14ac:dyDescent="0.2"/>
    <row r="18087" ht="12.75" customHeight="1" x14ac:dyDescent="0.2"/>
    <row r="18088" ht="12.75" customHeight="1" x14ac:dyDescent="0.2"/>
    <row r="18089" ht="12.75" customHeight="1" x14ac:dyDescent="0.2"/>
    <row r="18090" ht="12.75" customHeight="1" x14ac:dyDescent="0.2"/>
    <row r="18091" ht="12.75" customHeight="1" x14ac:dyDescent="0.2"/>
    <row r="18092" ht="12.75" customHeight="1" x14ac:dyDescent="0.2"/>
    <row r="18093" ht="12.75" customHeight="1" x14ac:dyDescent="0.2"/>
    <row r="18094" ht="12.75" customHeight="1" x14ac:dyDescent="0.2"/>
    <row r="18095" ht="12.75" customHeight="1" x14ac:dyDescent="0.2"/>
    <row r="18096" ht="12.75" customHeight="1" x14ac:dyDescent="0.2"/>
    <row r="18097" ht="12.75" customHeight="1" x14ac:dyDescent="0.2"/>
    <row r="18098" ht="12.75" customHeight="1" x14ac:dyDescent="0.2"/>
    <row r="18099" ht="12.75" customHeight="1" x14ac:dyDescent="0.2"/>
    <row r="18100" ht="12.75" customHeight="1" x14ac:dyDescent="0.2"/>
    <row r="18101" ht="12.75" customHeight="1" x14ac:dyDescent="0.2"/>
    <row r="18102" ht="12.75" customHeight="1" x14ac:dyDescent="0.2"/>
    <row r="18103" ht="12.75" customHeight="1" x14ac:dyDescent="0.2"/>
    <row r="18104" ht="12.75" customHeight="1" x14ac:dyDescent="0.2"/>
    <row r="18105" ht="12.75" customHeight="1" x14ac:dyDescent="0.2"/>
    <row r="18106" ht="12.75" customHeight="1" x14ac:dyDescent="0.2"/>
    <row r="18107" ht="12.75" customHeight="1" x14ac:dyDescent="0.2"/>
    <row r="18108" ht="12.75" customHeight="1" x14ac:dyDescent="0.2"/>
    <row r="18109" ht="12.75" customHeight="1" x14ac:dyDescent="0.2"/>
    <row r="18110" ht="12.75" customHeight="1" x14ac:dyDescent="0.2"/>
    <row r="18111" ht="12.75" customHeight="1" x14ac:dyDescent="0.2"/>
    <row r="18112" ht="12.75" customHeight="1" x14ac:dyDescent="0.2"/>
    <row r="18113" ht="12.75" customHeight="1" x14ac:dyDescent="0.2"/>
    <row r="18114" ht="12.75" customHeight="1" x14ac:dyDescent="0.2"/>
    <row r="18115" ht="12.75" customHeight="1" x14ac:dyDescent="0.2"/>
    <row r="18116" ht="12.75" customHeight="1" x14ac:dyDescent="0.2"/>
    <row r="18117" ht="12.75" customHeight="1" x14ac:dyDescent="0.2"/>
    <row r="18118" ht="12.75" customHeight="1" x14ac:dyDescent="0.2"/>
    <row r="18119" ht="12.75" customHeight="1" x14ac:dyDescent="0.2"/>
    <row r="18120" ht="12.75" customHeight="1" x14ac:dyDescent="0.2"/>
    <row r="18121" ht="12.75" customHeight="1" x14ac:dyDescent="0.2"/>
    <row r="18122" ht="12.75" customHeight="1" x14ac:dyDescent="0.2"/>
    <row r="18123" ht="12.75" customHeight="1" x14ac:dyDescent="0.2"/>
    <row r="18124" ht="12.75" customHeight="1" x14ac:dyDescent="0.2"/>
    <row r="18125" ht="12.75" customHeight="1" x14ac:dyDescent="0.2"/>
    <row r="18126" ht="12.75" customHeight="1" x14ac:dyDescent="0.2"/>
    <row r="18127" ht="12.75" customHeight="1" x14ac:dyDescent="0.2"/>
    <row r="18128" ht="12.75" customHeight="1" x14ac:dyDescent="0.2"/>
    <row r="18129" ht="12.75" customHeight="1" x14ac:dyDescent="0.2"/>
    <row r="18130" ht="12.75" customHeight="1" x14ac:dyDescent="0.2"/>
    <row r="18131" ht="12.75" customHeight="1" x14ac:dyDescent="0.2"/>
    <row r="18132" ht="12.75" customHeight="1" x14ac:dyDescent="0.2"/>
    <row r="18133" ht="12.75" customHeight="1" x14ac:dyDescent="0.2"/>
    <row r="18134" ht="12.75" customHeight="1" x14ac:dyDescent="0.2"/>
    <row r="18135" ht="12.75" customHeight="1" x14ac:dyDescent="0.2"/>
    <row r="18136" ht="12.75" customHeight="1" x14ac:dyDescent="0.2"/>
    <row r="18137" ht="12.75" customHeight="1" x14ac:dyDescent="0.2"/>
    <row r="18138" ht="12.75" customHeight="1" x14ac:dyDescent="0.2"/>
    <row r="18139" ht="12.75" customHeight="1" x14ac:dyDescent="0.2"/>
    <row r="18140" ht="12.75" customHeight="1" x14ac:dyDescent="0.2"/>
    <row r="18141" ht="12.75" customHeight="1" x14ac:dyDescent="0.2"/>
    <row r="18142" ht="12.75" customHeight="1" x14ac:dyDescent="0.2"/>
    <row r="18143" ht="12.75" customHeight="1" x14ac:dyDescent="0.2"/>
    <row r="18144" ht="12.75" customHeight="1" x14ac:dyDescent="0.2"/>
    <row r="18145" ht="12.75" customHeight="1" x14ac:dyDescent="0.2"/>
    <row r="18146" ht="12.75" customHeight="1" x14ac:dyDescent="0.2"/>
    <row r="18147" ht="12.75" customHeight="1" x14ac:dyDescent="0.2"/>
    <row r="18148" ht="12.75" customHeight="1" x14ac:dyDescent="0.2"/>
    <row r="18149" ht="12.75" customHeight="1" x14ac:dyDescent="0.2"/>
    <row r="18150" ht="12.75" customHeight="1" x14ac:dyDescent="0.2"/>
    <row r="18151" ht="12.75" customHeight="1" x14ac:dyDescent="0.2"/>
    <row r="18152" ht="12.75" customHeight="1" x14ac:dyDescent="0.2"/>
    <row r="18153" ht="12.75" customHeight="1" x14ac:dyDescent="0.2"/>
    <row r="18154" ht="12.75" customHeight="1" x14ac:dyDescent="0.2"/>
    <row r="18155" ht="12.75" customHeight="1" x14ac:dyDescent="0.2"/>
    <row r="18156" ht="12.75" customHeight="1" x14ac:dyDescent="0.2"/>
    <row r="18157" ht="12.75" customHeight="1" x14ac:dyDescent="0.2"/>
    <row r="18158" ht="12.75" customHeight="1" x14ac:dyDescent="0.2"/>
    <row r="18159" ht="12.75" customHeight="1" x14ac:dyDescent="0.2"/>
    <row r="18160" ht="12.75" customHeight="1" x14ac:dyDescent="0.2"/>
    <row r="18161" ht="12.75" customHeight="1" x14ac:dyDescent="0.2"/>
    <row r="18162" ht="12.75" customHeight="1" x14ac:dyDescent="0.2"/>
    <row r="18163" ht="12.75" customHeight="1" x14ac:dyDescent="0.2"/>
    <row r="18164" ht="12.75" customHeight="1" x14ac:dyDescent="0.2"/>
    <row r="18165" ht="12.75" customHeight="1" x14ac:dyDescent="0.2"/>
    <row r="18166" ht="12.75" customHeight="1" x14ac:dyDescent="0.2"/>
    <row r="18167" ht="12.75" customHeight="1" x14ac:dyDescent="0.2"/>
    <row r="18168" ht="12.75" customHeight="1" x14ac:dyDescent="0.2"/>
    <row r="18169" ht="12.75" customHeight="1" x14ac:dyDescent="0.2"/>
    <row r="18170" ht="12.75" customHeight="1" x14ac:dyDescent="0.2"/>
    <row r="18171" ht="12.75" customHeight="1" x14ac:dyDescent="0.2"/>
    <row r="18172" ht="12.75" customHeight="1" x14ac:dyDescent="0.2"/>
    <row r="18173" ht="12.75" customHeight="1" x14ac:dyDescent="0.2"/>
    <row r="18174" ht="12.75" customHeight="1" x14ac:dyDescent="0.2"/>
    <row r="18175" ht="12.75" customHeight="1" x14ac:dyDescent="0.2"/>
    <row r="18176" ht="12.75" customHeight="1" x14ac:dyDescent="0.2"/>
    <row r="18177" ht="12.75" customHeight="1" x14ac:dyDescent="0.2"/>
    <row r="18178" ht="12.75" customHeight="1" x14ac:dyDescent="0.2"/>
    <row r="18179" ht="12.75" customHeight="1" x14ac:dyDescent="0.2"/>
    <row r="18180" ht="12.75" customHeight="1" x14ac:dyDescent="0.2"/>
    <row r="18181" ht="12.75" customHeight="1" x14ac:dyDescent="0.2"/>
    <row r="18182" ht="12.75" customHeight="1" x14ac:dyDescent="0.2"/>
    <row r="18183" ht="12.75" customHeight="1" x14ac:dyDescent="0.2"/>
    <row r="18184" ht="12.75" customHeight="1" x14ac:dyDescent="0.2"/>
    <row r="18185" ht="12.75" customHeight="1" x14ac:dyDescent="0.2"/>
    <row r="18186" ht="12.75" customHeight="1" x14ac:dyDescent="0.2"/>
    <row r="18187" ht="12.75" customHeight="1" x14ac:dyDescent="0.2"/>
    <row r="18188" ht="12.75" customHeight="1" x14ac:dyDescent="0.2"/>
    <row r="18189" ht="12.75" customHeight="1" x14ac:dyDescent="0.2"/>
    <row r="18190" ht="12.75" customHeight="1" x14ac:dyDescent="0.2"/>
    <row r="18191" ht="12.75" customHeight="1" x14ac:dyDescent="0.2"/>
    <row r="18192" ht="12.75" customHeight="1" x14ac:dyDescent="0.2"/>
    <row r="18193" ht="12.75" customHeight="1" x14ac:dyDescent="0.2"/>
    <row r="18194" ht="12.75" customHeight="1" x14ac:dyDescent="0.2"/>
    <row r="18195" ht="12.75" customHeight="1" x14ac:dyDescent="0.2"/>
    <row r="18196" ht="12.75" customHeight="1" x14ac:dyDescent="0.2"/>
    <row r="18197" ht="12.75" customHeight="1" x14ac:dyDescent="0.2"/>
    <row r="18198" ht="12.75" customHeight="1" x14ac:dyDescent="0.2"/>
    <row r="18199" ht="12.75" customHeight="1" x14ac:dyDescent="0.2"/>
    <row r="18200" ht="12.75" customHeight="1" x14ac:dyDescent="0.2"/>
    <row r="18201" ht="12.75" customHeight="1" x14ac:dyDescent="0.2"/>
    <row r="18202" ht="12.75" customHeight="1" x14ac:dyDescent="0.2"/>
    <row r="18203" ht="12.75" customHeight="1" x14ac:dyDescent="0.2"/>
    <row r="18204" ht="12.75" customHeight="1" x14ac:dyDescent="0.2"/>
    <row r="18205" ht="12.75" customHeight="1" x14ac:dyDescent="0.2"/>
    <row r="18206" ht="12.75" customHeight="1" x14ac:dyDescent="0.2"/>
    <row r="18207" ht="12.75" customHeight="1" x14ac:dyDescent="0.2"/>
    <row r="18208" ht="12.75" customHeight="1" x14ac:dyDescent="0.2"/>
    <row r="18209" ht="12.75" customHeight="1" x14ac:dyDescent="0.2"/>
    <row r="18210" ht="12.75" customHeight="1" x14ac:dyDescent="0.2"/>
    <row r="18211" ht="12.75" customHeight="1" x14ac:dyDescent="0.2"/>
    <row r="18212" ht="12.75" customHeight="1" x14ac:dyDescent="0.2"/>
    <row r="18213" ht="12.75" customHeight="1" x14ac:dyDescent="0.2"/>
    <row r="18214" ht="12.75" customHeight="1" x14ac:dyDescent="0.2"/>
    <row r="18215" ht="12.75" customHeight="1" x14ac:dyDescent="0.2"/>
    <row r="18216" ht="12.75" customHeight="1" x14ac:dyDescent="0.2"/>
    <row r="18217" ht="12.75" customHeight="1" x14ac:dyDescent="0.2"/>
    <row r="18218" ht="12.75" customHeight="1" x14ac:dyDescent="0.2"/>
    <row r="18219" ht="12.75" customHeight="1" x14ac:dyDescent="0.2"/>
    <row r="18220" ht="12.75" customHeight="1" x14ac:dyDescent="0.2"/>
    <row r="18221" ht="12.75" customHeight="1" x14ac:dyDescent="0.2"/>
    <row r="18222" ht="12.75" customHeight="1" x14ac:dyDescent="0.2"/>
    <row r="18223" ht="12.75" customHeight="1" x14ac:dyDescent="0.2"/>
    <row r="18224" ht="12.75" customHeight="1" x14ac:dyDescent="0.2"/>
    <row r="18225" ht="12.75" customHeight="1" x14ac:dyDescent="0.2"/>
    <row r="18226" ht="12.75" customHeight="1" x14ac:dyDescent="0.2"/>
    <row r="18227" ht="12.75" customHeight="1" x14ac:dyDescent="0.2"/>
    <row r="18228" ht="12.75" customHeight="1" x14ac:dyDescent="0.2"/>
    <row r="18229" ht="12.75" customHeight="1" x14ac:dyDescent="0.2"/>
    <row r="18230" ht="12.75" customHeight="1" x14ac:dyDescent="0.2"/>
    <row r="18231" ht="12.75" customHeight="1" x14ac:dyDescent="0.2"/>
    <row r="18232" ht="12.75" customHeight="1" x14ac:dyDescent="0.2"/>
    <row r="18233" ht="12.75" customHeight="1" x14ac:dyDescent="0.2"/>
    <row r="18234" ht="12.75" customHeight="1" x14ac:dyDescent="0.2"/>
    <row r="18235" ht="12.75" customHeight="1" x14ac:dyDescent="0.2"/>
    <row r="18236" ht="12.75" customHeight="1" x14ac:dyDescent="0.2"/>
    <row r="18237" ht="12.75" customHeight="1" x14ac:dyDescent="0.2"/>
    <row r="18238" ht="12.75" customHeight="1" x14ac:dyDescent="0.2"/>
    <row r="18239" ht="12.75" customHeight="1" x14ac:dyDescent="0.2"/>
    <row r="18240" ht="12.75" customHeight="1" x14ac:dyDescent="0.2"/>
    <row r="18241" ht="12.75" customHeight="1" x14ac:dyDescent="0.2"/>
    <row r="18242" ht="12.75" customHeight="1" x14ac:dyDescent="0.2"/>
    <row r="18243" ht="12.75" customHeight="1" x14ac:dyDescent="0.2"/>
    <row r="18244" ht="12.75" customHeight="1" x14ac:dyDescent="0.2"/>
    <row r="18245" ht="12.75" customHeight="1" x14ac:dyDescent="0.2"/>
    <row r="18246" ht="12.75" customHeight="1" x14ac:dyDescent="0.2"/>
    <row r="18247" ht="12.75" customHeight="1" x14ac:dyDescent="0.2"/>
    <row r="18248" ht="12.75" customHeight="1" x14ac:dyDescent="0.2"/>
    <row r="18249" ht="12.75" customHeight="1" x14ac:dyDescent="0.2"/>
    <row r="18250" ht="12.75" customHeight="1" x14ac:dyDescent="0.2"/>
    <row r="18251" ht="12.75" customHeight="1" x14ac:dyDescent="0.2"/>
    <row r="18252" ht="12.75" customHeight="1" x14ac:dyDescent="0.2"/>
    <row r="18253" ht="12.75" customHeight="1" x14ac:dyDescent="0.2"/>
    <row r="18254" ht="12.75" customHeight="1" x14ac:dyDescent="0.2"/>
    <row r="18255" ht="12.75" customHeight="1" x14ac:dyDescent="0.2"/>
    <row r="18256" ht="12.75" customHeight="1" x14ac:dyDescent="0.2"/>
    <row r="18257" ht="12.75" customHeight="1" x14ac:dyDescent="0.2"/>
    <row r="18258" ht="12.75" customHeight="1" x14ac:dyDescent="0.2"/>
    <row r="18259" ht="12.75" customHeight="1" x14ac:dyDescent="0.2"/>
    <row r="18260" ht="12.75" customHeight="1" x14ac:dyDescent="0.2"/>
    <row r="18261" ht="12.75" customHeight="1" x14ac:dyDescent="0.2"/>
    <row r="18262" ht="12.75" customHeight="1" x14ac:dyDescent="0.2"/>
    <row r="18263" ht="12.75" customHeight="1" x14ac:dyDescent="0.2"/>
    <row r="18264" ht="12.75" customHeight="1" x14ac:dyDescent="0.2"/>
    <row r="18265" ht="12.75" customHeight="1" x14ac:dyDescent="0.2"/>
    <row r="18266" ht="12.75" customHeight="1" x14ac:dyDescent="0.2"/>
    <row r="18267" ht="12.75" customHeight="1" x14ac:dyDescent="0.2"/>
    <row r="18268" ht="12.75" customHeight="1" x14ac:dyDescent="0.2"/>
    <row r="18269" ht="12.75" customHeight="1" x14ac:dyDescent="0.2"/>
    <row r="18270" ht="12.75" customHeight="1" x14ac:dyDescent="0.2"/>
    <row r="18271" ht="12.75" customHeight="1" x14ac:dyDescent="0.2"/>
    <row r="18272" ht="12.75" customHeight="1" x14ac:dyDescent="0.2"/>
    <row r="18273" ht="12.75" customHeight="1" x14ac:dyDescent="0.2"/>
    <row r="18274" ht="12.75" customHeight="1" x14ac:dyDescent="0.2"/>
    <row r="18275" ht="12.75" customHeight="1" x14ac:dyDescent="0.2"/>
    <row r="18276" ht="12.75" customHeight="1" x14ac:dyDescent="0.2"/>
    <row r="18277" ht="12.75" customHeight="1" x14ac:dyDescent="0.2"/>
    <row r="18278" ht="12.75" customHeight="1" x14ac:dyDescent="0.2"/>
    <row r="18279" ht="12.75" customHeight="1" x14ac:dyDescent="0.2"/>
    <row r="18280" ht="12.75" customHeight="1" x14ac:dyDescent="0.2"/>
    <row r="18281" ht="12.75" customHeight="1" x14ac:dyDescent="0.2"/>
    <row r="18282" ht="12.75" customHeight="1" x14ac:dyDescent="0.2"/>
    <row r="18283" ht="12.75" customHeight="1" x14ac:dyDescent="0.2"/>
    <row r="18284" ht="12.75" customHeight="1" x14ac:dyDescent="0.2"/>
    <row r="18285" ht="12.75" customHeight="1" x14ac:dyDescent="0.2"/>
    <row r="18286" ht="12.75" customHeight="1" x14ac:dyDescent="0.2"/>
    <row r="18287" ht="12.75" customHeight="1" x14ac:dyDescent="0.2"/>
    <row r="18288" ht="12.75" customHeight="1" x14ac:dyDescent="0.2"/>
    <row r="18289" ht="12.75" customHeight="1" x14ac:dyDescent="0.2"/>
    <row r="18290" ht="12.75" customHeight="1" x14ac:dyDescent="0.2"/>
    <row r="18291" ht="12.75" customHeight="1" x14ac:dyDescent="0.2"/>
    <row r="18292" ht="12.75" customHeight="1" x14ac:dyDescent="0.2"/>
    <row r="18293" ht="12.75" customHeight="1" x14ac:dyDescent="0.2"/>
    <row r="18294" ht="12.75" customHeight="1" x14ac:dyDescent="0.2"/>
    <row r="18295" ht="12.75" customHeight="1" x14ac:dyDescent="0.2"/>
    <row r="18296" ht="12.75" customHeight="1" x14ac:dyDescent="0.2"/>
    <row r="18297" ht="12.75" customHeight="1" x14ac:dyDescent="0.2"/>
    <row r="18298" ht="12.75" customHeight="1" x14ac:dyDescent="0.2"/>
    <row r="18299" ht="12.75" customHeight="1" x14ac:dyDescent="0.2"/>
    <row r="18300" ht="12.75" customHeight="1" x14ac:dyDescent="0.2"/>
    <row r="18301" ht="12.75" customHeight="1" x14ac:dyDescent="0.2"/>
    <row r="18302" ht="12.75" customHeight="1" x14ac:dyDescent="0.2"/>
    <row r="18303" ht="12.75" customHeight="1" x14ac:dyDescent="0.2"/>
    <row r="18304" ht="12.75" customHeight="1" x14ac:dyDescent="0.2"/>
    <row r="18305" ht="12.75" customHeight="1" x14ac:dyDescent="0.2"/>
    <row r="18306" ht="12.75" customHeight="1" x14ac:dyDescent="0.2"/>
    <row r="18307" ht="12.75" customHeight="1" x14ac:dyDescent="0.2"/>
    <row r="18308" ht="12.75" customHeight="1" x14ac:dyDescent="0.2"/>
    <row r="18309" ht="12.75" customHeight="1" x14ac:dyDescent="0.2"/>
    <row r="18310" ht="12.75" customHeight="1" x14ac:dyDescent="0.2"/>
    <row r="18311" ht="12.75" customHeight="1" x14ac:dyDescent="0.2"/>
    <row r="18312" ht="12.75" customHeight="1" x14ac:dyDescent="0.2"/>
    <row r="18313" ht="12.75" customHeight="1" x14ac:dyDescent="0.2"/>
    <row r="18314" ht="12.75" customHeight="1" x14ac:dyDescent="0.2"/>
    <row r="18315" ht="12.75" customHeight="1" x14ac:dyDescent="0.2"/>
    <row r="18316" ht="12.75" customHeight="1" x14ac:dyDescent="0.2"/>
    <row r="18317" ht="12.75" customHeight="1" x14ac:dyDescent="0.2"/>
    <row r="18318" ht="12.75" customHeight="1" x14ac:dyDescent="0.2"/>
    <row r="18319" ht="12.75" customHeight="1" x14ac:dyDescent="0.2"/>
    <row r="18320" ht="12.75" customHeight="1" x14ac:dyDescent="0.2"/>
    <row r="18321" ht="12.75" customHeight="1" x14ac:dyDescent="0.2"/>
    <row r="18322" ht="12.75" customHeight="1" x14ac:dyDescent="0.2"/>
    <row r="18323" ht="12.75" customHeight="1" x14ac:dyDescent="0.2"/>
    <row r="18324" ht="12.75" customHeight="1" x14ac:dyDescent="0.2"/>
    <row r="18325" ht="12.75" customHeight="1" x14ac:dyDescent="0.2"/>
    <row r="18326" ht="12.75" customHeight="1" x14ac:dyDescent="0.2"/>
    <row r="18327" ht="12.75" customHeight="1" x14ac:dyDescent="0.2"/>
    <row r="18328" ht="12.75" customHeight="1" x14ac:dyDescent="0.2"/>
    <row r="18329" ht="12.75" customHeight="1" x14ac:dyDescent="0.2"/>
    <row r="18330" ht="12.75" customHeight="1" x14ac:dyDescent="0.2"/>
    <row r="18331" ht="12.75" customHeight="1" x14ac:dyDescent="0.2"/>
    <row r="18332" ht="12.75" customHeight="1" x14ac:dyDescent="0.2"/>
    <row r="18333" ht="12.75" customHeight="1" x14ac:dyDescent="0.2"/>
    <row r="18334" ht="12.75" customHeight="1" x14ac:dyDescent="0.2"/>
    <row r="18335" ht="12.75" customHeight="1" x14ac:dyDescent="0.2"/>
    <row r="18336" ht="12.75" customHeight="1" x14ac:dyDescent="0.2"/>
    <row r="18337" ht="12.75" customHeight="1" x14ac:dyDescent="0.2"/>
    <row r="18338" ht="12.75" customHeight="1" x14ac:dyDescent="0.2"/>
    <row r="18339" ht="12.75" customHeight="1" x14ac:dyDescent="0.2"/>
    <row r="18340" ht="12.75" customHeight="1" x14ac:dyDescent="0.2"/>
    <row r="18341" ht="12.75" customHeight="1" x14ac:dyDescent="0.2"/>
    <row r="18342" ht="12.75" customHeight="1" x14ac:dyDescent="0.2"/>
    <row r="18343" ht="12.75" customHeight="1" x14ac:dyDescent="0.2"/>
    <row r="18344" ht="12.75" customHeight="1" x14ac:dyDescent="0.2"/>
    <row r="18345" ht="12.75" customHeight="1" x14ac:dyDescent="0.2"/>
    <row r="18346" ht="12.75" customHeight="1" x14ac:dyDescent="0.2"/>
    <row r="18347" ht="12.75" customHeight="1" x14ac:dyDescent="0.2"/>
    <row r="18348" ht="12.75" customHeight="1" x14ac:dyDescent="0.2"/>
    <row r="18349" ht="12.75" customHeight="1" x14ac:dyDescent="0.2"/>
    <row r="18350" ht="12.75" customHeight="1" x14ac:dyDescent="0.2"/>
    <row r="18351" ht="12.75" customHeight="1" x14ac:dyDescent="0.2"/>
    <row r="18352" ht="12.75" customHeight="1" x14ac:dyDescent="0.2"/>
    <row r="18353" ht="12.75" customHeight="1" x14ac:dyDescent="0.2"/>
    <row r="18354" ht="12.75" customHeight="1" x14ac:dyDescent="0.2"/>
    <row r="18355" ht="12.75" customHeight="1" x14ac:dyDescent="0.2"/>
    <row r="18356" ht="12.75" customHeight="1" x14ac:dyDescent="0.2"/>
    <row r="18357" ht="12.75" customHeight="1" x14ac:dyDescent="0.2"/>
    <row r="18358" ht="12.75" customHeight="1" x14ac:dyDescent="0.2"/>
    <row r="18359" ht="12.75" customHeight="1" x14ac:dyDescent="0.2"/>
    <row r="18360" ht="12.75" customHeight="1" x14ac:dyDescent="0.2"/>
    <row r="18361" ht="12.75" customHeight="1" x14ac:dyDescent="0.2"/>
    <row r="18362" ht="12.75" customHeight="1" x14ac:dyDescent="0.2"/>
    <row r="18363" ht="12.75" customHeight="1" x14ac:dyDescent="0.2"/>
    <row r="18364" ht="12.75" customHeight="1" x14ac:dyDescent="0.2"/>
    <row r="18365" ht="12.75" customHeight="1" x14ac:dyDescent="0.2"/>
    <row r="18366" ht="12.75" customHeight="1" x14ac:dyDescent="0.2"/>
    <row r="18367" ht="12.75" customHeight="1" x14ac:dyDescent="0.2"/>
    <row r="18368" ht="12.75" customHeight="1" x14ac:dyDescent="0.2"/>
    <row r="18369" ht="12.75" customHeight="1" x14ac:dyDescent="0.2"/>
    <row r="18370" ht="12.75" customHeight="1" x14ac:dyDescent="0.2"/>
    <row r="18371" ht="12.75" customHeight="1" x14ac:dyDescent="0.2"/>
    <row r="18372" ht="12.75" customHeight="1" x14ac:dyDescent="0.2"/>
    <row r="18373" ht="12.75" customHeight="1" x14ac:dyDescent="0.2"/>
    <row r="18374" ht="12.75" customHeight="1" x14ac:dyDescent="0.2"/>
    <row r="18375" ht="12.75" customHeight="1" x14ac:dyDescent="0.2"/>
    <row r="18376" ht="12.75" customHeight="1" x14ac:dyDescent="0.2"/>
    <row r="18377" ht="12.75" customHeight="1" x14ac:dyDescent="0.2"/>
    <row r="18378" ht="12.75" customHeight="1" x14ac:dyDescent="0.2"/>
    <row r="18379" ht="12.75" customHeight="1" x14ac:dyDescent="0.2"/>
    <row r="18380" ht="12.75" customHeight="1" x14ac:dyDescent="0.2"/>
    <row r="18381" ht="12.75" customHeight="1" x14ac:dyDescent="0.2"/>
    <row r="18382" ht="12.75" customHeight="1" x14ac:dyDescent="0.2"/>
    <row r="18383" ht="12.75" customHeight="1" x14ac:dyDescent="0.2"/>
    <row r="18384" ht="12.75" customHeight="1" x14ac:dyDescent="0.2"/>
    <row r="18385" ht="12.75" customHeight="1" x14ac:dyDescent="0.2"/>
    <row r="18386" ht="12.75" customHeight="1" x14ac:dyDescent="0.2"/>
    <row r="18387" ht="12.75" customHeight="1" x14ac:dyDescent="0.2"/>
    <row r="18388" ht="12.75" customHeight="1" x14ac:dyDescent="0.2"/>
    <row r="18389" ht="12.75" customHeight="1" x14ac:dyDescent="0.2"/>
    <row r="18390" ht="12.75" customHeight="1" x14ac:dyDescent="0.2"/>
    <row r="18391" ht="12.75" customHeight="1" x14ac:dyDescent="0.2"/>
    <row r="18392" ht="12.75" customHeight="1" x14ac:dyDescent="0.2"/>
    <row r="18393" ht="12.75" customHeight="1" x14ac:dyDescent="0.2"/>
    <row r="18394" ht="12.75" customHeight="1" x14ac:dyDescent="0.2"/>
    <row r="18395" ht="12.75" customHeight="1" x14ac:dyDescent="0.2"/>
    <row r="18396" ht="12.75" customHeight="1" x14ac:dyDescent="0.2"/>
    <row r="18397" ht="12.75" customHeight="1" x14ac:dyDescent="0.2"/>
    <row r="18398" ht="12.75" customHeight="1" x14ac:dyDescent="0.2"/>
    <row r="18399" ht="12.75" customHeight="1" x14ac:dyDescent="0.2"/>
    <row r="18400" ht="12.75" customHeight="1" x14ac:dyDescent="0.2"/>
    <row r="18401" ht="12.75" customHeight="1" x14ac:dyDescent="0.2"/>
    <row r="18402" ht="12.75" customHeight="1" x14ac:dyDescent="0.2"/>
    <row r="18403" ht="12.75" customHeight="1" x14ac:dyDescent="0.2"/>
    <row r="18404" ht="12.75" customHeight="1" x14ac:dyDescent="0.2"/>
    <row r="18405" ht="12.75" customHeight="1" x14ac:dyDescent="0.2"/>
    <row r="18406" ht="12.75" customHeight="1" x14ac:dyDescent="0.2"/>
    <row r="18407" ht="12.75" customHeight="1" x14ac:dyDescent="0.2"/>
    <row r="18408" ht="12.75" customHeight="1" x14ac:dyDescent="0.2"/>
    <row r="18409" ht="12.75" customHeight="1" x14ac:dyDescent="0.2"/>
    <row r="18410" ht="12.75" customHeight="1" x14ac:dyDescent="0.2"/>
    <row r="18411" ht="12.75" customHeight="1" x14ac:dyDescent="0.2"/>
    <row r="18412" ht="12.75" customHeight="1" x14ac:dyDescent="0.2"/>
    <row r="18413" ht="12.75" customHeight="1" x14ac:dyDescent="0.2"/>
    <row r="18414" ht="12.75" customHeight="1" x14ac:dyDescent="0.2"/>
    <row r="18415" ht="12.75" customHeight="1" x14ac:dyDescent="0.2"/>
    <row r="18416" ht="12.75" customHeight="1" x14ac:dyDescent="0.2"/>
    <row r="18417" ht="12.75" customHeight="1" x14ac:dyDescent="0.2"/>
    <row r="18418" ht="12.75" customHeight="1" x14ac:dyDescent="0.2"/>
    <row r="18419" ht="12.75" customHeight="1" x14ac:dyDescent="0.2"/>
    <row r="18420" ht="12.75" customHeight="1" x14ac:dyDescent="0.2"/>
    <row r="18421" ht="12.75" customHeight="1" x14ac:dyDescent="0.2"/>
    <row r="18422" ht="12.75" customHeight="1" x14ac:dyDescent="0.2"/>
    <row r="18423" ht="12.75" customHeight="1" x14ac:dyDescent="0.2"/>
    <row r="18424" ht="12.75" customHeight="1" x14ac:dyDescent="0.2"/>
    <row r="18425" ht="12.75" customHeight="1" x14ac:dyDescent="0.2"/>
    <row r="18426" ht="12.75" customHeight="1" x14ac:dyDescent="0.2"/>
    <row r="18427" ht="12.75" customHeight="1" x14ac:dyDescent="0.2"/>
    <row r="18428" ht="12.75" customHeight="1" x14ac:dyDescent="0.2"/>
    <row r="18429" ht="12.75" customHeight="1" x14ac:dyDescent="0.2"/>
    <row r="18430" ht="12.75" customHeight="1" x14ac:dyDescent="0.2"/>
    <row r="18431" ht="12.75" customHeight="1" x14ac:dyDescent="0.2"/>
    <row r="18432" ht="12.75" customHeight="1" x14ac:dyDescent="0.2"/>
    <row r="18433" ht="12.75" customHeight="1" x14ac:dyDescent="0.2"/>
    <row r="18434" ht="12.75" customHeight="1" x14ac:dyDescent="0.2"/>
    <row r="18435" ht="12.75" customHeight="1" x14ac:dyDescent="0.2"/>
    <row r="18436" ht="12.75" customHeight="1" x14ac:dyDescent="0.2"/>
    <row r="18437" ht="12.75" customHeight="1" x14ac:dyDescent="0.2"/>
    <row r="18438" ht="12.75" customHeight="1" x14ac:dyDescent="0.2"/>
    <row r="18439" ht="12.75" customHeight="1" x14ac:dyDescent="0.2"/>
    <row r="18440" ht="12.75" customHeight="1" x14ac:dyDescent="0.2"/>
    <row r="18441" ht="12.75" customHeight="1" x14ac:dyDescent="0.2"/>
    <row r="18442" ht="12.75" customHeight="1" x14ac:dyDescent="0.2"/>
    <row r="18443" ht="12.75" customHeight="1" x14ac:dyDescent="0.2"/>
    <row r="18444" ht="12.75" customHeight="1" x14ac:dyDescent="0.2"/>
    <row r="18445" ht="12.75" customHeight="1" x14ac:dyDescent="0.2"/>
    <row r="18446" ht="12.75" customHeight="1" x14ac:dyDescent="0.2"/>
    <row r="18447" ht="12.75" customHeight="1" x14ac:dyDescent="0.2"/>
    <row r="18448" ht="12.75" customHeight="1" x14ac:dyDescent="0.2"/>
    <row r="18449" ht="12.75" customHeight="1" x14ac:dyDescent="0.2"/>
    <row r="18450" ht="12.75" customHeight="1" x14ac:dyDescent="0.2"/>
    <row r="18451" ht="12.75" customHeight="1" x14ac:dyDescent="0.2"/>
    <row r="18452" ht="12.75" customHeight="1" x14ac:dyDescent="0.2"/>
    <row r="18453" ht="12.75" customHeight="1" x14ac:dyDescent="0.2"/>
    <row r="18454" ht="12.75" customHeight="1" x14ac:dyDescent="0.2"/>
    <row r="18455" ht="12.75" customHeight="1" x14ac:dyDescent="0.2"/>
    <row r="18456" ht="12.75" customHeight="1" x14ac:dyDescent="0.2"/>
    <row r="18457" ht="12.75" customHeight="1" x14ac:dyDescent="0.2"/>
    <row r="18458" ht="12.75" customHeight="1" x14ac:dyDescent="0.2"/>
    <row r="18459" ht="12.75" customHeight="1" x14ac:dyDescent="0.2"/>
    <row r="18460" ht="12.75" customHeight="1" x14ac:dyDescent="0.2"/>
    <row r="18461" ht="12.75" customHeight="1" x14ac:dyDescent="0.2"/>
    <row r="18462" ht="12.75" customHeight="1" x14ac:dyDescent="0.2"/>
    <row r="18463" ht="12.75" customHeight="1" x14ac:dyDescent="0.2"/>
    <row r="18464" ht="12.75" customHeight="1" x14ac:dyDescent="0.2"/>
    <row r="18465" ht="12.75" customHeight="1" x14ac:dyDescent="0.2"/>
    <row r="18466" ht="12.75" customHeight="1" x14ac:dyDescent="0.2"/>
    <row r="18467" ht="12.75" customHeight="1" x14ac:dyDescent="0.2"/>
    <row r="18468" ht="12.75" customHeight="1" x14ac:dyDescent="0.2"/>
    <row r="18469" ht="12.75" customHeight="1" x14ac:dyDescent="0.2"/>
    <row r="18470" ht="12.75" customHeight="1" x14ac:dyDescent="0.2"/>
    <row r="18471" ht="12.75" customHeight="1" x14ac:dyDescent="0.2"/>
    <row r="18472" ht="12.75" customHeight="1" x14ac:dyDescent="0.2"/>
    <row r="18473" ht="12.75" customHeight="1" x14ac:dyDescent="0.2"/>
    <row r="18474" ht="12.75" customHeight="1" x14ac:dyDescent="0.2"/>
    <row r="18475" ht="12.75" customHeight="1" x14ac:dyDescent="0.2"/>
    <row r="18476" ht="12.75" customHeight="1" x14ac:dyDescent="0.2"/>
    <row r="18477" ht="12.75" customHeight="1" x14ac:dyDescent="0.2"/>
    <row r="18478" ht="12.75" customHeight="1" x14ac:dyDescent="0.2"/>
    <row r="18479" ht="12.75" customHeight="1" x14ac:dyDescent="0.2"/>
    <row r="18480" ht="12.75" customHeight="1" x14ac:dyDescent="0.2"/>
    <row r="18481" ht="12.75" customHeight="1" x14ac:dyDescent="0.2"/>
    <row r="18482" ht="12.75" customHeight="1" x14ac:dyDescent="0.2"/>
    <row r="18483" ht="12.75" customHeight="1" x14ac:dyDescent="0.2"/>
    <row r="18484" ht="12.75" customHeight="1" x14ac:dyDescent="0.2"/>
    <row r="18485" ht="12.75" customHeight="1" x14ac:dyDescent="0.2"/>
    <row r="18486" ht="12.75" customHeight="1" x14ac:dyDescent="0.2"/>
    <row r="18487" ht="12.75" customHeight="1" x14ac:dyDescent="0.2"/>
    <row r="18488" ht="12.75" customHeight="1" x14ac:dyDescent="0.2"/>
    <row r="18489" ht="12.75" customHeight="1" x14ac:dyDescent="0.2"/>
    <row r="18490" ht="12.75" customHeight="1" x14ac:dyDescent="0.2"/>
    <row r="18491" ht="12.75" customHeight="1" x14ac:dyDescent="0.2"/>
    <row r="18492" ht="12.75" customHeight="1" x14ac:dyDescent="0.2"/>
    <row r="18493" ht="12.75" customHeight="1" x14ac:dyDescent="0.2"/>
    <row r="18494" ht="12.75" customHeight="1" x14ac:dyDescent="0.2"/>
    <row r="18495" ht="12.75" customHeight="1" x14ac:dyDescent="0.2"/>
    <row r="18496" ht="12.75" customHeight="1" x14ac:dyDescent="0.2"/>
    <row r="18497" ht="12.75" customHeight="1" x14ac:dyDescent="0.2"/>
    <row r="18498" ht="12.75" customHeight="1" x14ac:dyDescent="0.2"/>
    <row r="18499" ht="12.75" customHeight="1" x14ac:dyDescent="0.2"/>
    <row r="18500" ht="12.75" customHeight="1" x14ac:dyDescent="0.2"/>
    <row r="18501" ht="12.75" customHeight="1" x14ac:dyDescent="0.2"/>
    <row r="18502" ht="12.75" customHeight="1" x14ac:dyDescent="0.2"/>
    <row r="18503" ht="12.75" customHeight="1" x14ac:dyDescent="0.2"/>
    <row r="18504" ht="12.75" customHeight="1" x14ac:dyDescent="0.2"/>
    <row r="18505" ht="12.75" customHeight="1" x14ac:dyDescent="0.2"/>
    <row r="18506" ht="12.75" customHeight="1" x14ac:dyDescent="0.2"/>
    <row r="18507" ht="12.75" customHeight="1" x14ac:dyDescent="0.2"/>
    <row r="18508" ht="12.75" customHeight="1" x14ac:dyDescent="0.2"/>
    <row r="18509" ht="12.75" customHeight="1" x14ac:dyDescent="0.2"/>
    <row r="18510" ht="12.75" customHeight="1" x14ac:dyDescent="0.2"/>
    <row r="18511" ht="12.75" customHeight="1" x14ac:dyDescent="0.2"/>
    <row r="18512" ht="12.75" customHeight="1" x14ac:dyDescent="0.2"/>
    <row r="18513" ht="12.75" customHeight="1" x14ac:dyDescent="0.2"/>
    <row r="18514" ht="12.75" customHeight="1" x14ac:dyDescent="0.2"/>
    <row r="18515" ht="12.75" customHeight="1" x14ac:dyDescent="0.2"/>
    <row r="18516" ht="12.75" customHeight="1" x14ac:dyDescent="0.2"/>
    <row r="18517" ht="12.75" customHeight="1" x14ac:dyDescent="0.2"/>
    <row r="18518" ht="12.75" customHeight="1" x14ac:dyDescent="0.2"/>
    <row r="18519" ht="12.75" customHeight="1" x14ac:dyDescent="0.2"/>
    <row r="18520" ht="12.75" customHeight="1" x14ac:dyDescent="0.2"/>
    <row r="18521" ht="12.75" customHeight="1" x14ac:dyDescent="0.2"/>
    <row r="18522" ht="12.75" customHeight="1" x14ac:dyDescent="0.2"/>
    <row r="18523" ht="12.75" customHeight="1" x14ac:dyDescent="0.2"/>
    <row r="18524" ht="12.75" customHeight="1" x14ac:dyDescent="0.2"/>
    <row r="18525" ht="12.75" customHeight="1" x14ac:dyDescent="0.2"/>
    <row r="18526" ht="12.75" customHeight="1" x14ac:dyDescent="0.2"/>
    <row r="18527" ht="12.75" customHeight="1" x14ac:dyDescent="0.2"/>
    <row r="18528" ht="12.75" customHeight="1" x14ac:dyDescent="0.2"/>
    <row r="18529" ht="12.75" customHeight="1" x14ac:dyDescent="0.2"/>
    <row r="18530" ht="12.75" customHeight="1" x14ac:dyDescent="0.2"/>
    <row r="18531" ht="12.75" customHeight="1" x14ac:dyDescent="0.2"/>
    <row r="18532" ht="12.75" customHeight="1" x14ac:dyDescent="0.2"/>
    <row r="18533" ht="12.75" customHeight="1" x14ac:dyDescent="0.2"/>
    <row r="18534" ht="12.75" customHeight="1" x14ac:dyDescent="0.2"/>
    <row r="18535" ht="12.75" customHeight="1" x14ac:dyDescent="0.2"/>
    <row r="18536" ht="12.75" customHeight="1" x14ac:dyDescent="0.2"/>
    <row r="18537" ht="12.75" customHeight="1" x14ac:dyDescent="0.2"/>
    <row r="18538" ht="12.75" customHeight="1" x14ac:dyDescent="0.2"/>
    <row r="18539" ht="12.75" customHeight="1" x14ac:dyDescent="0.2"/>
    <row r="18540" ht="12.75" customHeight="1" x14ac:dyDescent="0.2"/>
    <row r="18541" ht="12.75" customHeight="1" x14ac:dyDescent="0.2"/>
    <row r="18542" ht="12.75" customHeight="1" x14ac:dyDescent="0.2"/>
    <row r="18543" ht="12.75" customHeight="1" x14ac:dyDescent="0.2"/>
    <row r="18544" ht="12.75" customHeight="1" x14ac:dyDescent="0.2"/>
    <row r="18545" ht="12.75" customHeight="1" x14ac:dyDescent="0.2"/>
    <row r="18546" ht="12.75" customHeight="1" x14ac:dyDescent="0.2"/>
    <row r="18547" ht="12.75" customHeight="1" x14ac:dyDescent="0.2"/>
    <row r="18548" ht="12.75" customHeight="1" x14ac:dyDescent="0.2"/>
    <row r="18549" ht="12.75" customHeight="1" x14ac:dyDescent="0.2"/>
    <row r="18550" ht="12.75" customHeight="1" x14ac:dyDescent="0.2"/>
    <row r="18551" ht="12.75" customHeight="1" x14ac:dyDescent="0.2"/>
    <row r="18552" ht="12.75" customHeight="1" x14ac:dyDescent="0.2"/>
    <row r="18553" ht="12.75" customHeight="1" x14ac:dyDescent="0.2"/>
    <row r="18554" ht="12.75" customHeight="1" x14ac:dyDescent="0.2"/>
    <row r="18555" ht="12.75" customHeight="1" x14ac:dyDescent="0.2"/>
    <row r="18556" ht="12.75" customHeight="1" x14ac:dyDescent="0.2"/>
    <row r="18557" ht="12.75" customHeight="1" x14ac:dyDescent="0.2"/>
    <row r="18558" ht="12.75" customHeight="1" x14ac:dyDescent="0.2"/>
    <row r="18559" ht="12.75" customHeight="1" x14ac:dyDescent="0.2"/>
    <row r="18560" ht="12.75" customHeight="1" x14ac:dyDescent="0.2"/>
    <row r="18561" ht="12.75" customHeight="1" x14ac:dyDescent="0.2"/>
    <row r="18562" ht="12.75" customHeight="1" x14ac:dyDescent="0.2"/>
    <row r="18563" ht="12.75" customHeight="1" x14ac:dyDescent="0.2"/>
    <row r="18564" ht="12.75" customHeight="1" x14ac:dyDescent="0.2"/>
    <row r="18565" ht="12.75" customHeight="1" x14ac:dyDescent="0.2"/>
    <row r="18566" ht="12.75" customHeight="1" x14ac:dyDescent="0.2"/>
    <row r="18567" ht="12.75" customHeight="1" x14ac:dyDescent="0.2"/>
    <row r="18568" ht="12.75" customHeight="1" x14ac:dyDescent="0.2"/>
    <row r="18569" ht="12.75" customHeight="1" x14ac:dyDescent="0.2"/>
    <row r="18570" ht="12.75" customHeight="1" x14ac:dyDescent="0.2"/>
    <row r="18571" ht="12.75" customHeight="1" x14ac:dyDescent="0.2"/>
    <row r="18572" ht="12.75" customHeight="1" x14ac:dyDescent="0.2"/>
    <row r="18573" ht="12.75" customHeight="1" x14ac:dyDescent="0.2"/>
    <row r="18574" ht="12.75" customHeight="1" x14ac:dyDescent="0.2"/>
    <row r="18575" ht="12.75" customHeight="1" x14ac:dyDescent="0.2"/>
    <row r="18576" ht="12.75" customHeight="1" x14ac:dyDescent="0.2"/>
    <row r="18577" ht="12.75" customHeight="1" x14ac:dyDescent="0.2"/>
    <row r="18578" ht="12.75" customHeight="1" x14ac:dyDescent="0.2"/>
    <row r="18579" ht="12.75" customHeight="1" x14ac:dyDescent="0.2"/>
    <row r="18580" ht="12.75" customHeight="1" x14ac:dyDescent="0.2"/>
    <row r="18581" ht="12.75" customHeight="1" x14ac:dyDescent="0.2"/>
    <row r="18582" ht="12.75" customHeight="1" x14ac:dyDescent="0.2"/>
    <row r="18583" ht="12.75" customHeight="1" x14ac:dyDescent="0.2"/>
    <row r="18584" ht="12.75" customHeight="1" x14ac:dyDescent="0.2"/>
    <row r="18585" ht="12.75" customHeight="1" x14ac:dyDescent="0.2"/>
    <row r="18586" ht="12.75" customHeight="1" x14ac:dyDescent="0.2"/>
    <row r="18587" ht="12.75" customHeight="1" x14ac:dyDescent="0.2"/>
    <row r="18588" ht="12.75" customHeight="1" x14ac:dyDescent="0.2"/>
    <row r="18589" ht="12.75" customHeight="1" x14ac:dyDescent="0.2"/>
    <row r="18590" ht="12.75" customHeight="1" x14ac:dyDescent="0.2"/>
    <row r="18591" ht="12.75" customHeight="1" x14ac:dyDescent="0.2"/>
    <row r="18592" ht="12.75" customHeight="1" x14ac:dyDescent="0.2"/>
    <row r="18593" ht="12.75" customHeight="1" x14ac:dyDescent="0.2"/>
    <row r="18594" ht="12.75" customHeight="1" x14ac:dyDescent="0.2"/>
    <row r="18595" ht="12.75" customHeight="1" x14ac:dyDescent="0.2"/>
    <row r="18596" ht="12.75" customHeight="1" x14ac:dyDescent="0.2"/>
    <row r="18597" ht="12.75" customHeight="1" x14ac:dyDescent="0.2"/>
    <row r="18598" ht="12.75" customHeight="1" x14ac:dyDescent="0.2"/>
    <row r="18599" ht="12.75" customHeight="1" x14ac:dyDescent="0.2"/>
    <row r="18600" ht="12.75" customHeight="1" x14ac:dyDescent="0.2"/>
    <row r="18601" ht="12.75" customHeight="1" x14ac:dyDescent="0.2"/>
    <row r="18602" ht="12.75" customHeight="1" x14ac:dyDescent="0.2"/>
    <row r="18603" ht="12.75" customHeight="1" x14ac:dyDescent="0.2"/>
    <row r="18604" ht="12.75" customHeight="1" x14ac:dyDescent="0.2"/>
    <row r="18605" ht="12.75" customHeight="1" x14ac:dyDescent="0.2"/>
    <row r="18606" ht="12.75" customHeight="1" x14ac:dyDescent="0.2"/>
    <row r="18607" ht="12.75" customHeight="1" x14ac:dyDescent="0.2"/>
    <row r="18608" ht="12.75" customHeight="1" x14ac:dyDescent="0.2"/>
    <row r="18609" ht="12.75" customHeight="1" x14ac:dyDescent="0.2"/>
    <row r="18610" ht="12.75" customHeight="1" x14ac:dyDescent="0.2"/>
    <row r="18611" ht="12.75" customHeight="1" x14ac:dyDescent="0.2"/>
    <row r="18612" ht="12.75" customHeight="1" x14ac:dyDescent="0.2"/>
    <row r="18613" ht="12.75" customHeight="1" x14ac:dyDescent="0.2"/>
    <row r="18614" ht="12.75" customHeight="1" x14ac:dyDescent="0.2"/>
    <row r="18615" ht="12.75" customHeight="1" x14ac:dyDescent="0.2"/>
    <row r="18616" ht="12.75" customHeight="1" x14ac:dyDescent="0.2"/>
    <row r="18617" ht="12.75" customHeight="1" x14ac:dyDescent="0.2"/>
    <row r="18618" ht="12.75" customHeight="1" x14ac:dyDescent="0.2"/>
    <row r="18619" ht="12.75" customHeight="1" x14ac:dyDescent="0.2"/>
    <row r="18620" ht="12.75" customHeight="1" x14ac:dyDescent="0.2"/>
    <row r="18621" ht="12.75" customHeight="1" x14ac:dyDescent="0.2"/>
    <row r="18622" ht="12.75" customHeight="1" x14ac:dyDescent="0.2"/>
    <row r="18623" ht="12.75" customHeight="1" x14ac:dyDescent="0.2"/>
    <row r="18624" ht="12.75" customHeight="1" x14ac:dyDescent="0.2"/>
    <row r="18625" ht="12.75" customHeight="1" x14ac:dyDescent="0.2"/>
    <row r="18626" ht="12.75" customHeight="1" x14ac:dyDescent="0.2"/>
    <row r="18627" ht="12.75" customHeight="1" x14ac:dyDescent="0.2"/>
    <row r="18628" ht="12.75" customHeight="1" x14ac:dyDescent="0.2"/>
    <row r="18629" ht="12.75" customHeight="1" x14ac:dyDescent="0.2"/>
    <row r="18630" ht="12.75" customHeight="1" x14ac:dyDescent="0.2"/>
    <row r="18631" ht="12.75" customHeight="1" x14ac:dyDescent="0.2"/>
    <row r="18632" ht="12.75" customHeight="1" x14ac:dyDescent="0.2"/>
    <row r="18633" ht="12.75" customHeight="1" x14ac:dyDescent="0.2"/>
    <row r="18634" ht="12.75" customHeight="1" x14ac:dyDescent="0.2"/>
    <row r="18635" ht="12.75" customHeight="1" x14ac:dyDescent="0.2"/>
    <row r="18636" ht="12.75" customHeight="1" x14ac:dyDescent="0.2"/>
    <row r="18637" ht="12.75" customHeight="1" x14ac:dyDescent="0.2"/>
    <row r="18638" ht="12.75" customHeight="1" x14ac:dyDescent="0.2"/>
    <row r="18639" ht="12.75" customHeight="1" x14ac:dyDescent="0.2"/>
    <row r="18640" ht="12.75" customHeight="1" x14ac:dyDescent="0.2"/>
    <row r="18641" ht="12.75" customHeight="1" x14ac:dyDescent="0.2"/>
    <row r="18642" ht="12.75" customHeight="1" x14ac:dyDescent="0.2"/>
    <row r="18643" ht="12.75" customHeight="1" x14ac:dyDescent="0.2"/>
    <row r="18644" ht="12.75" customHeight="1" x14ac:dyDescent="0.2"/>
    <row r="18645" ht="12.75" customHeight="1" x14ac:dyDescent="0.2"/>
    <row r="18646" ht="12.75" customHeight="1" x14ac:dyDescent="0.2"/>
    <row r="18647" ht="12.75" customHeight="1" x14ac:dyDescent="0.2"/>
    <row r="18648" ht="12.75" customHeight="1" x14ac:dyDescent="0.2"/>
    <row r="18649" ht="12.75" customHeight="1" x14ac:dyDescent="0.2"/>
    <row r="18650" ht="12.75" customHeight="1" x14ac:dyDescent="0.2"/>
    <row r="18651" ht="12.75" customHeight="1" x14ac:dyDescent="0.2"/>
    <row r="18652" ht="12.75" customHeight="1" x14ac:dyDescent="0.2"/>
    <row r="18653" ht="12.75" customHeight="1" x14ac:dyDescent="0.2"/>
    <row r="18654" ht="12.75" customHeight="1" x14ac:dyDescent="0.2"/>
    <row r="18655" ht="12.75" customHeight="1" x14ac:dyDescent="0.2"/>
    <row r="18656" ht="12.75" customHeight="1" x14ac:dyDescent="0.2"/>
    <row r="18657" ht="12.75" customHeight="1" x14ac:dyDescent="0.2"/>
    <row r="18658" ht="12.75" customHeight="1" x14ac:dyDescent="0.2"/>
    <row r="18659" ht="12.75" customHeight="1" x14ac:dyDescent="0.2"/>
    <row r="18660" ht="12.75" customHeight="1" x14ac:dyDescent="0.2"/>
    <row r="18661" ht="12.75" customHeight="1" x14ac:dyDescent="0.2"/>
    <row r="18662" ht="12.75" customHeight="1" x14ac:dyDescent="0.2"/>
    <row r="18663" ht="12.75" customHeight="1" x14ac:dyDescent="0.2"/>
    <row r="18664" ht="12.75" customHeight="1" x14ac:dyDescent="0.2"/>
    <row r="18665" ht="12.75" customHeight="1" x14ac:dyDescent="0.2"/>
    <row r="18666" ht="12.75" customHeight="1" x14ac:dyDescent="0.2"/>
    <row r="18667" ht="12.75" customHeight="1" x14ac:dyDescent="0.2"/>
    <row r="18668" ht="12.75" customHeight="1" x14ac:dyDescent="0.2"/>
    <row r="18669" ht="12.75" customHeight="1" x14ac:dyDescent="0.2"/>
    <row r="18670" ht="12.75" customHeight="1" x14ac:dyDescent="0.2"/>
    <row r="18671" ht="12.75" customHeight="1" x14ac:dyDescent="0.2"/>
    <row r="18672" ht="12.75" customHeight="1" x14ac:dyDescent="0.2"/>
    <row r="18673" ht="12.75" customHeight="1" x14ac:dyDescent="0.2"/>
    <row r="18674" ht="12.75" customHeight="1" x14ac:dyDescent="0.2"/>
    <row r="18675" ht="12.75" customHeight="1" x14ac:dyDescent="0.2"/>
    <row r="18676" ht="12.75" customHeight="1" x14ac:dyDescent="0.2"/>
    <row r="18677" ht="12.75" customHeight="1" x14ac:dyDescent="0.2"/>
    <row r="18678" ht="12.75" customHeight="1" x14ac:dyDescent="0.2"/>
    <row r="18679" ht="12.75" customHeight="1" x14ac:dyDescent="0.2"/>
    <row r="18680" ht="12.75" customHeight="1" x14ac:dyDescent="0.2"/>
    <row r="18681" ht="12.75" customHeight="1" x14ac:dyDescent="0.2"/>
    <row r="18682" ht="12.75" customHeight="1" x14ac:dyDescent="0.2"/>
    <row r="18683" ht="12.75" customHeight="1" x14ac:dyDescent="0.2"/>
    <row r="18684" ht="12.75" customHeight="1" x14ac:dyDescent="0.2"/>
    <row r="18685" ht="12.75" customHeight="1" x14ac:dyDescent="0.2"/>
    <row r="18686" ht="12.75" customHeight="1" x14ac:dyDescent="0.2"/>
    <row r="18687" ht="12.75" customHeight="1" x14ac:dyDescent="0.2"/>
    <row r="18688" ht="12.75" customHeight="1" x14ac:dyDescent="0.2"/>
    <row r="18689" ht="12.75" customHeight="1" x14ac:dyDescent="0.2"/>
    <row r="18690" ht="12.75" customHeight="1" x14ac:dyDescent="0.2"/>
    <row r="18691" ht="12.75" customHeight="1" x14ac:dyDescent="0.2"/>
    <row r="18692" ht="12.75" customHeight="1" x14ac:dyDescent="0.2"/>
    <row r="18693" ht="12.75" customHeight="1" x14ac:dyDescent="0.2"/>
    <row r="18694" ht="12.75" customHeight="1" x14ac:dyDescent="0.2"/>
    <row r="18695" ht="12.75" customHeight="1" x14ac:dyDescent="0.2"/>
    <row r="18696" ht="12.75" customHeight="1" x14ac:dyDescent="0.2"/>
    <row r="18697" ht="12.75" customHeight="1" x14ac:dyDescent="0.2"/>
    <row r="18698" ht="12.75" customHeight="1" x14ac:dyDescent="0.2"/>
    <row r="18699" ht="12.75" customHeight="1" x14ac:dyDescent="0.2"/>
    <row r="18700" ht="12.75" customHeight="1" x14ac:dyDescent="0.2"/>
    <row r="18701" ht="12.75" customHeight="1" x14ac:dyDescent="0.2"/>
    <row r="18702" ht="12.75" customHeight="1" x14ac:dyDescent="0.2"/>
    <row r="18703" ht="12.75" customHeight="1" x14ac:dyDescent="0.2"/>
    <row r="18704" ht="12.75" customHeight="1" x14ac:dyDescent="0.2"/>
    <row r="18705" ht="12.75" customHeight="1" x14ac:dyDescent="0.2"/>
    <row r="18706" ht="12.75" customHeight="1" x14ac:dyDescent="0.2"/>
    <row r="18707" ht="12.75" customHeight="1" x14ac:dyDescent="0.2"/>
    <row r="18708" ht="12.75" customHeight="1" x14ac:dyDescent="0.2"/>
    <row r="18709" ht="12.75" customHeight="1" x14ac:dyDescent="0.2"/>
    <row r="18710" ht="12.75" customHeight="1" x14ac:dyDescent="0.2"/>
    <row r="18711" ht="12.75" customHeight="1" x14ac:dyDescent="0.2"/>
    <row r="18712" ht="12.75" customHeight="1" x14ac:dyDescent="0.2"/>
    <row r="18713" ht="12.75" customHeight="1" x14ac:dyDescent="0.2"/>
    <row r="18714" ht="12.75" customHeight="1" x14ac:dyDescent="0.2"/>
    <row r="18715" ht="12.75" customHeight="1" x14ac:dyDescent="0.2"/>
    <row r="18716" ht="12.75" customHeight="1" x14ac:dyDescent="0.2"/>
    <row r="18717" ht="12.75" customHeight="1" x14ac:dyDescent="0.2"/>
    <row r="18718" ht="12.75" customHeight="1" x14ac:dyDescent="0.2"/>
    <row r="18719" ht="12.75" customHeight="1" x14ac:dyDescent="0.2"/>
    <row r="18720" ht="12.75" customHeight="1" x14ac:dyDescent="0.2"/>
    <row r="18721" ht="12.75" customHeight="1" x14ac:dyDescent="0.2"/>
    <row r="18722" ht="12.75" customHeight="1" x14ac:dyDescent="0.2"/>
    <row r="18723" ht="12.75" customHeight="1" x14ac:dyDescent="0.2"/>
    <row r="18724" ht="12.75" customHeight="1" x14ac:dyDescent="0.2"/>
    <row r="18725" ht="12.75" customHeight="1" x14ac:dyDescent="0.2"/>
    <row r="18726" ht="12.75" customHeight="1" x14ac:dyDescent="0.2"/>
    <row r="18727" ht="12.75" customHeight="1" x14ac:dyDescent="0.2"/>
    <row r="18728" ht="12.75" customHeight="1" x14ac:dyDescent="0.2"/>
    <row r="18729" ht="12.75" customHeight="1" x14ac:dyDescent="0.2"/>
    <row r="18730" ht="12.75" customHeight="1" x14ac:dyDescent="0.2"/>
    <row r="18731" ht="12.75" customHeight="1" x14ac:dyDescent="0.2"/>
    <row r="18732" ht="12.75" customHeight="1" x14ac:dyDescent="0.2"/>
    <row r="18733" ht="12.75" customHeight="1" x14ac:dyDescent="0.2"/>
    <row r="18734" ht="12.75" customHeight="1" x14ac:dyDescent="0.2"/>
    <row r="18735" ht="12.75" customHeight="1" x14ac:dyDescent="0.2"/>
    <row r="18736" ht="12.75" customHeight="1" x14ac:dyDescent="0.2"/>
    <row r="18737" ht="12.75" customHeight="1" x14ac:dyDescent="0.2"/>
    <row r="18738" ht="12.75" customHeight="1" x14ac:dyDescent="0.2"/>
    <row r="18739" ht="12.75" customHeight="1" x14ac:dyDescent="0.2"/>
    <row r="18740" ht="12.75" customHeight="1" x14ac:dyDescent="0.2"/>
    <row r="18741" ht="12.75" customHeight="1" x14ac:dyDescent="0.2"/>
    <row r="18742" ht="12.75" customHeight="1" x14ac:dyDescent="0.2"/>
    <row r="18743" ht="12.75" customHeight="1" x14ac:dyDescent="0.2"/>
    <row r="18744" ht="12.75" customHeight="1" x14ac:dyDescent="0.2"/>
    <row r="18745" ht="12.75" customHeight="1" x14ac:dyDescent="0.2"/>
    <row r="18746" ht="12.75" customHeight="1" x14ac:dyDescent="0.2"/>
    <row r="18747" ht="12.75" customHeight="1" x14ac:dyDescent="0.2"/>
    <row r="18748" ht="12.75" customHeight="1" x14ac:dyDescent="0.2"/>
    <row r="18749" ht="12.75" customHeight="1" x14ac:dyDescent="0.2"/>
    <row r="18750" ht="12.75" customHeight="1" x14ac:dyDescent="0.2"/>
    <row r="18751" ht="12.75" customHeight="1" x14ac:dyDescent="0.2"/>
    <row r="18752" ht="12.75" customHeight="1" x14ac:dyDescent="0.2"/>
    <row r="18753" ht="12.75" customHeight="1" x14ac:dyDescent="0.2"/>
    <row r="18754" ht="12.75" customHeight="1" x14ac:dyDescent="0.2"/>
    <row r="18755" ht="12.75" customHeight="1" x14ac:dyDescent="0.2"/>
    <row r="18756" ht="12.75" customHeight="1" x14ac:dyDescent="0.2"/>
    <row r="18757" ht="12.75" customHeight="1" x14ac:dyDescent="0.2"/>
    <row r="18758" ht="12.75" customHeight="1" x14ac:dyDescent="0.2"/>
    <row r="18759" ht="12.75" customHeight="1" x14ac:dyDescent="0.2"/>
    <row r="18760" ht="12.75" customHeight="1" x14ac:dyDescent="0.2"/>
    <row r="18761" ht="12.75" customHeight="1" x14ac:dyDescent="0.2"/>
    <row r="18762" ht="12.75" customHeight="1" x14ac:dyDescent="0.2"/>
    <row r="18763" ht="12.75" customHeight="1" x14ac:dyDescent="0.2"/>
    <row r="18764" ht="12.75" customHeight="1" x14ac:dyDescent="0.2"/>
    <row r="18765" ht="12.75" customHeight="1" x14ac:dyDescent="0.2"/>
    <row r="18766" ht="12.75" customHeight="1" x14ac:dyDescent="0.2"/>
    <row r="18767" ht="12.75" customHeight="1" x14ac:dyDescent="0.2"/>
    <row r="18768" ht="12.75" customHeight="1" x14ac:dyDescent="0.2"/>
    <row r="18769" ht="12.75" customHeight="1" x14ac:dyDescent="0.2"/>
    <row r="18770" ht="12.75" customHeight="1" x14ac:dyDescent="0.2"/>
    <row r="18771" ht="12.75" customHeight="1" x14ac:dyDescent="0.2"/>
    <row r="18772" ht="12.75" customHeight="1" x14ac:dyDescent="0.2"/>
    <row r="18773" ht="12.75" customHeight="1" x14ac:dyDescent="0.2"/>
    <row r="18774" ht="12.75" customHeight="1" x14ac:dyDescent="0.2"/>
    <row r="18775" ht="12.75" customHeight="1" x14ac:dyDescent="0.2"/>
    <row r="18776" ht="12.75" customHeight="1" x14ac:dyDescent="0.2"/>
    <row r="18777" ht="12.75" customHeight="1" x14ac:dyDescent="0.2"/>
    <row r="18778" ht="12.75" customHeight="1" x14ac:dyDescent="0.2"/>
    <row r="18779" ht="12.75" customHeight="1" x14ac:dyDescent="0.2"/>
    <row r="18780" ht="12.75" customHeight="1" x14ac:dyDescent="0.2"/>
    <row r="18781" ht="12.75" customHeight="1" x14ac:dyDescent="0.2"/>
    <row r="18782" ht="12.75" customHeight="1" x14ac:dyDescent="0.2"/>
    <row r="18783" ht="12.75" customHeight="1" x14ac:dyDescent="0.2"/>
    <row r="18784" ht="12.75" customHeight="1" x14ac:dyDescent="0.2"/>
    <row r="18785" ht="12.75" customHeight="1" x14ac:dyDescent="0.2"/>
    <row r="18786" ht="12.75" customHeight="1" x14ac:dyDescent="0.2"/>
    <row r="18787" ht="12.75" customHeight="1" x14ac:dyDescent="0.2"/>
    <row r="18788" ht="12.75" customHeight="1" x14ac:dyDescent="0.2"/>
    <row r="18789" ht="12.75" customHeight="1" x14ac:dyDescent="0.2"/>
    <row r="18790" ht="12.75" customHeight="1" x14ac:dyDescent="0.2"/>
    <row r="18791" ht="12.75" customHeight="1" x14ac:dyDescent="0.2"/>
    <row r="18792" ht="12.75" customHeight="1" x14ac:dyDescent="0.2"/>
    <row r="18793" ht="12.75" customHeight="1" x14ac:dyDescent="0.2"/>
    <row r="18794" ht="12.75" customHeight="1" x14ac:dyDescent="0.2"/>
    <row r="18795" ht="12.75" customHeight="1" x14ac:dyDescent="0.2"/>
    <row r="18796" ht="12.75" customHeight="1" x14ac:dyDescent="0.2"/>
    <row r="18797" ht="12.75" customHeight="1" x14ac:dyDescent="0.2"/>
    <row r="18798" ht="12.75" customHeight="1" x14ac:dyDescent="0.2"/>
    <row r="18799" ht="12.75" customHeight="1" x14ac:dyDescent="0.2"/>
    <row r="18800" ht="12.75" customHeight="1" x14ac:dyDescent="0.2"/>
    <row r="18801" ht="12.75" customHeight="1" x14ac:dyDescent="0.2"/>
    <row r="18802" ht="12.75" customHeight="1" x14ac:dyDescent="0.2"/>
    <row r="18803" ht="12.75" customHeight="1" x14ac:dyDescent="0.2"/>
    <row r="18804" ht="12.75" customHeight="1" x14ac:dyDescent="0.2"/>
    <row r="18805" ht="12.75" customHeight="1" x14ac:dyDescent="0.2"/>
    <row r="18806" ht="12.75" customHeight="1" x14ac:dyDescent="0.2"/>
    <row r="18807" ht="12.75" customHeight="1" x14ac:dyDescent="0.2"/>
    <row r="18808" ht="12.75" customHeight="1" x14ac:dyDescent="0.2"/>
    <row r="18809" ht="12.75" customHeight="1" x14ac:dyDescent="0.2"/>
    <row r="18810" ht="12.75" customHeight="1" x14ac:dyDescent="0.2"/>
    <row r="18811" ht="12.75" customHeight="1" x14ac:dyDescent="0.2"/>
    <row r="18812" ht="12.75" customHeight="1" x14ac:dyDescent="0.2"/>
    <row r="18813" ht="12.75" customHeight="1" x14ac:dyDescent="0.2"/>
    <row r="18814" ht="12.75" customHeight="1" x14ac:dyDescent="0.2"/>
    <row r="18815" ht="12.75" customHeight="1" x14ac:dyDescent="0.2"/>
    <row r="18816" ht="12.75" customHeight="1" x14ac:dyDescent="0.2"/>
    <row r="18817" ht="12.75" customHeight="1" x14ac:dyDescent="0.2"/>
    <row r="18818" ht="12.75" customHeight="1" x14ac:dyDescent="0.2"/>
    <row r="18819" ht="12.75" customHeight="1" x14ac:dyDescent="0.2"/>
    <row r="18820" ht="12.75" customHeight="1" x14ac:dyDescent="0.2"/>
    <row r="18821" ht="12.75" customHeight="1" x14ac:dyDescent="0.2"/>
    <row r="18822" ht="12.75" customHeight="1" x14ac:dyDescent="0.2"/>
    <row r="18823" ht="12.75" customHeight="1" x14ac:dyDescent="0.2"/>
    <row r="18824" ht="12.75" customHeight="1" x14ac:dyDescent="0.2"/>
    <row r="18825" ht="12.75" customHeight="1" x14ac:dyDescent="0.2"/>
    <row r="18826" ht="12.75" customHeight="1" x14ac:dyDescent="0.2"/>
    <row r="18827" ht="12.75" customHeight="1" x14ac:dyDescent="0.2"/>
    <row r="18828" ht="12.75" customHeight="1" x14ac:dyDescent="0.2"/>
    <row r="18829" ht="12.75" customHeight="1" x14ac:dyDescent="0.2"/>
    <row r="18830" ht="12.75" customHeight="1" x14ac:dyDescent="0.2"/>
    <row r="18831" ht="12.75" customHeight="1" x14ac:dyDescent="0.2"/>
    <row r="18832" ht="12.75" customHeight="1" x14ac:dyDescent="0.2"/>
    <row r="18833" ht="12.75" customHeight="1" x14ac:dyDescent="0.2"/>
    <row r="18834" ht="12.75" customHeight="1" x14ac:dyDescent="0.2"/>
    <row r="18835" ht="12.75" customHeight="1" x14ac:dyDescent="0.2"/>
    <row r="18836" ht="12.75" customHeight="1" x14ac:dyDescent="0.2"/>
    <row r="18837" ht="12.75" customHeight="1" x14ac:dyDescent="0.2"/>
    <row r="18838" ht="12.75" customHeight="1" x14ac:dyDescent="0.2"/>
    <row r="18839" ht="12.75" customHeight="1" x14ac:dyDescent="0.2"/>
    <row r="18840" ht="12.75" customHeight="1" x14ac:dyDescent="0.2"/>
    <row r="18841" ht="12.75" customHeight="1" x14ac:dyDescent="0.2"/>
    <row r="18842" ht="12.75" customHeight="1" x14ac:dyDescent="0.2"/>
    <row r="18843" ht="12.75" customHeight="1" x14ac:dyDescent="0.2"/>
    <row r="18844" ht="12.75" customHeight="1" x14ac:dyDescent="0.2"/>
    <row r="18845" ht="12.75" customHeight="1" x14ac:dyDescent="0.2"/>
    <row r="18846" ht="12.75" customHeight="1" x14ac:dyDescent="0.2"/>
    <row r="18847" ht="12.75" customHeight="1" x14ac:dyDescent="0.2"/>
    <row r="18848" ht="12.75" customHeight="1" x14ac:dyDescent="0.2"/>
    <row r="18849" ht="12.75" customHeight="1" x14ac:dyDescent="0.2"/>
    <row r="18850" ht="12.75" customHeight="1" x14ac:dyDescent="0.2"/>
    <row r="18851" ht="12.75" customHeight="1" x14ac:dyDescent="0.2"/>
    <row r="18852" ht="12.75" customHeight="1" x14ac:dyDescent="0.2"/>
    <row r="18853" ht="12.75" customHeight="1" x14ac:dyDescent="0.2"/>
    <row r="18854" ht="12.75" customHeight="1" x14ac:dyDescent="0.2"/>
    <row r="18855" ht="12.75" customHeight="1" x14ac:dyDescent="0.2"/>
    <row r="18856" ht="12.75" customHeight="1" x14ac:dyDescent="0.2"/>
    <row r="18857" ht="12.75" customHeight="1" x14ac:dyDescent="0.2"/>
    <row r="18858" ht="12.75" customHeight="1" x14ac:dyDescent="0.2"/>
    <row r="18859" ht="12.75" customHeight="1" x14ac:dyDescent="0.2"/>
    <row r="18860" ht="12.75" customHeight="1" x14ac:dyDescent="0.2"/>
    <row r="18861" ht="12.75" customHeight="1" x14ac:dyDescent="0.2"/>
    <row r="18862" ht="12.75" customHeight="1" x14ac:dyDescent="0.2"/>
    <row r="18863" ht="12.75" customHeight="1" x14ac:dyDescent="0.2"/>
    <row r="18864" ht="12.75" customHeight="1" x14ac:dyDescent="0.2"/>
    <row r="18865" ht="12.75" customHeight="1" x14ac:dyDescent="0.2"/>
    <row r="18866" ht="12.75" customHeight="1" x14ac:dyDescent="0.2"/>
    <row r="18867" ht="12.75" customHeight="1" x14ac:dyDescent="0.2"/>
    <row r="18868" ht="12.75" customHeight="1" x14ac:dyDescent="0.2"/>
    <row r="18869" ht="12.75" customHeight="1" x14ac:dyDescent="0.2"/>
    <row r="18870" ht="12.75" customHeight="1" x14ac:dyDescent="0.2"/>
    <row r="18871" ht="12.75" customHeight="1" x14ac:dyDescent="0.2"/>
    <row r="18872" ht="12.75" customHeight="1" x14ac:dyDescent="0.2"/>
    <row r="18873" ht="12.75" customHeight="1" x14ac:dyDescent="0.2"/>
    <row r="18874" ht="12.75" customHeight="1" x14ac:dyDescent="0.2"/>
    <row r="18875" ht="12.75" customHeight="1" x14ac:dyDescent="0.2"/>
    <row r="18876" ht="12.75" customHeight="1" x14ac:dyDescent="0.2"/>
    <row r="18877" ht="12.75" customHeight="1" x14ac:dyDescent="0.2"/>
    <row r="18878" ht="12.75" customHeight="1" x14ac:dyDescent="0.2"/>
    <row r="18879" ht="12.75" customHeight="1" x14ac:dyDescent="0.2"/>
    <row r="18880" ht="12.75" customHeight="1" x14ac:dyDescent="0.2"/>
    <row r="18881" ht="12.75" customHeight="1" x14ac:dyDescent="0.2"/>
    <row r="18882" ht="12.75" customHeight="1" x14ac:dyDescent="0.2"/>
    <row r="18883" ht="12.75" customHeight="1" x14ac:dyDescent="0.2"/>
    <row r="18884" ht="12.75" customHeight="1" x14ac:dyDescent="0.2"/>
    <row r="18885" ht="12.75" customHeight="1" x14ac:dyDescent="0.2"/>
    <row r="18886" ht="12.75" customHeight="1" x14ac:dyDescent="0.2"/>
    <row r="18887" ht="12.75" customHeight="1" x14ac:dyDescent="0.2"/>
    <row r="18888" ht="12.75" customHeight="1" x14ac:dyDescent="0.2"/>
    <row r="18889" ht="12.75" customHeight="1" x14ac:dyDescent="0.2"/>
    <row r="18890" ht="12.75" customHeight="1" x14ac:dyDescent="0.2"/>
    <row r="18891" ht="12.75" customHeight="1" x14ac:dyDescent="0.2"/>
    <row r="18892" ht="12.75" customHeight="1" x14ac:dyDescent="0.2"/>
    <row r="18893" ht="12.75" customHeight="1" x14ac:dyDescent="0.2"/>
    <row r="18894" ht="12.75" customHeight="1" x14ac:dyDescent="0.2"/>
    <row r="18895" ht="12.75" customHeight="1" x14ac:dyDescent="0.2"/>
    <row r="18896" ht="12.75" customHeight="1" x14ac:dyDescent="0.2"/>
    <row r="18897" ht="12.75" customHeight="1" x14ac:dyDescent="0.2"/>
    <row r="18898" ht="12.75" customHeight="1" x14ac:dyDescent="0.2"/>
    <row r="18899" ht="12.75" customHeight="1" x14ac:dyDescent="0.2"/>
    <row r="18900" ht="12.75" customHeight="1" x14ac:dyDescent="0.2"/>
    <row r="18901" ht="12.75" customHeight="1" x14ac:dyDescent="0.2"/>
    <row r="18902" ht="12.75" customHeight="1" x14ac:dyDescent="0.2"/>
    <row r="18903" ht="12.75" customHeight="1" x14ac:dyDescent="0.2"/>
    <row r="18904" ht="12.75" customHeight="1" x14ac:dyDescent="0.2"/>
    <row r="18905" ht="12.75" customHeight="1" x14ac:dyDescent="0.2"/>
    <row r="18906" ht="12.75" customHeight="1" x14ac:dyDescent="0.2"/>
    <row r="18907" ht="12.75" customHeight="1" x14ac:dyDescent="0.2"/>
    <row r="18908" ht="12.75" customHeight="1" x14ac:dyDescent="0.2"/>
    <row r="18909" ht="12.75" customHeight="1" x14ac:dyDescent="0.2"/>
    <row r="18910" ht="12.75" customHeight="1" x14ac:dyDescent="0.2"/>
    <row r="18911" ht="12.75" customHeight="1" x14ac:dyDescent="0.2"/>
    <row r="18912" ht="12.75" customHeight="1" x14ac:dyDescent="0.2"/>
    <row r="18913" ht="12.75" customHeight="1" x14ac:dyDescent="0.2"/>
    <row r="18914" ht="12.75" customHeight="1" x14ac:dyDescent="0.2"/>
    <row r="18915" ht="12.75" customHeight="1" x14ac:dyDescent="0.2"/>
    <row r="18916" ht="12.75" customHeight="1" x14ac:dyDescent="0.2"/>
    <row r="18917" ht="12.75" customHeight="1" x14ac:dyDescent="0.2"/>
    <row r="18918" ht="12.75" customHeight="1" x14ac:dyDescent="0.2"/>
    <row r="18919" ht="12.75" customHeight="1" x14ac:dyDescent="0.2"/>
    <row r="18920" ht="12.75" customHeight="1" x14ac:dyDescent="0.2"/>
    <row r="18921" ht="12.75" customHeight="1" x14ac:dyDescent="0.2"/>
    <row r="18922" ht="12.75" customHeight="1" x14ac:dyDescent="0.2"/>
    <row r="18923" ht="12.75" customHeight="1" x14ac:dyDescent="0.2"/>
    <row r="18924" ht="12.75" customHeight="1" x14ac:dyDescent="0.2"/>
    <row r="18925" ht="12.75" customHeight="1" x14ac:dyDescent="0.2"/>
    <row r="18926" ht="12.75" customHeight="1" x14ac:dyDescent="0.2"/>
    <row r="18927" ht="12.75" customHeight="1" x14ac:dyDescent="0.2"/>
    <row r="18928" ht="12.75" customHeight="1" x14ac:dyDescent="0.2"/>
    <row r="18929" ht="12.75" customHeight="1" x14ac:dyDescent="0.2"/>
    <row r="18930" ht="12.75" customHeight="1" x14ac:dyDescent="0.2"/>
    <row r="18931" ht="12.75" customHeight="1" x14ac:dyDescent="0.2"/>
    <row r="18932" ht="12.75" customHeight="1" x14ac:dyDescent="0.2"/>
    <row r="18933" ht="12.75" customHeight="1" x14ac:dyDescent="0.2"/>
    <row r="18934" ht="12.75" customHeight="1" x14ac:dyDescent="0.2"/>
    <row r="18935" ht="12.75" customHeight="1" x14ac:dyDescent="0.2"/>
    <row r="18936" ht="12.75" customHeight="1" x14ac:dyDescent="0.2"/>
    <row r="18937" ht="12.75" customHeight="1" x14ac:dyDescent="0.2"/>
    <row r="18938" ht="12.75" customHeight="1" x14ac:dyDescent="0.2"/>
    <row r="18939" ht="12.75" customHeight="1" x14ac:dyDescent="0.2"/>
    <row r="18940" ht="12.75" customHeight="1" x14ac:dyDescent="0.2"/>
    <row r="18941" ht="12.75" customHeight="1" x14ac:dyDescent="0.2"/>
    <row r="18942" ht="12.75" customHeight="1" x14ac:dyDescent="0.2"/>
    <row r="18943" ht="12.75" customHeight="1" x14ac:dyDescent="0.2"/>
    <row r="18944" ht="12.75" customHeight="1" x14ac:dyDescent="0.2"/>
    <row r="18945" ht="12.75" customHeight="1" x14ac:dyDescent="0.2"/>
    <row r="18946" ht="12.75" customHeight="1" x14ac:dyDescent="0.2"/>
    <row r="18947" ht="12.75" customHeight="1" x14ac:dyDescent="0.2"/>
    <row r="18948" ht="12.75" customHeight="1" x14ac:dyDescent="0.2"/>
    <row r="18949" ht="12.75" customHeight="1" x14ac:dyDescent="0.2"/>
    <row r="18950" ht="12.75" customHeight="1" x14ac:dyDescent="0.2"/>
    <row r="18951" ht="12.75" customHeight="1" x14ac:dyDescent="0.2"/>
    <row r="18952" ht="12.75" customHeight="1" x14ac:dyDescent="0.2"/>
    <row r="18953" ht="12.75" customHeight="1" x14ac:dyDescent="0.2"/>
    <row r="18954" ht="12.75" customHeight="1" x14ac:dyDescent="0.2"/>
    <row r="18955" ht="12.75" customHeight="1" x14ac:dyDescent="0.2"/>
    <row r="18956" ht="12.75" customHeight="1" x14ac:dyDescent="0.2"/>
    <row r="18957" ht="12.75" customHeight="1" x14ac:dyDescent="0.2"/>
    <row r="18958" ht="12.75" customHeight="1" x14ac:dyDescent="0.2"/>
    <row r="18959" ht="12.75" customHeight="1" x14ac:dyDescent="0.2"/>
    <row r="18960" ht="12.75" customHeight="1" x14ac:dyDescent="0.2"/>
    <row r="18961" ht="12.75" customHeight="1" x14ac:dyDescent="0.2"/>
    <row r="18962" ht="12.75" customHeight="1" x14ac:dyDescent="0.2"/>
    <row r="18963" ht="12.75" customHeight="1" x14ac:dyDescent="0.2"/>
    <row r="18964" ht="12.75" customHeight="1" x14ac:dyDescent="0.2"/>
    <row r="18965" ht="12.75" customHeight="1" x14ac:dyDescent="0.2"/>
    <row r="18966" ht="12.75" customHeight="1" x14ac:dyDescent="0.2"/>
    <row r="18967" ht="12.75" customHeight="1" x14ac:dyDescent="0.2"/>
    <row r="18968" ht="12.75" customHeight="1" x14ac:dyDescent="0.2"/>
    <row r="18969" ht="12.75" customHeight="1" x14ac:dyDescent="0.2"/>
    <row r="18970" ht="12.75" customHeight="1" x14ac:dyDescent="0.2"/>
    <row r="18971" ht="12.75" customHeight="1" x14ac:dyDescent="0.2"/>
    <row r="18972" ht="12.75" customHeight="1" x14ac:dyDescent="0.2"/>
    <row r="18973" ht="12.75" customHeight="1" x14ac:dyDescent="0.2"/>
    <row r="18974" ht="12.75" customHeight="1" x14ac:dyDescent="0.2"/>
    <row r="18975" ht="12.75" customHeight="1" x14ac:dyDescent="0.2"/>
    <row r="18976" ht="12.75" customHeight="1" x14ac:dyDescent="0.2"/>
    <row r="18977" ht="12.75" customHeight="1" x14ac:dyDescent="0.2"/>
    <row r="18978" ht="12.75" customHeight="1" x14ac:dyDescent="0.2"/>
    <row r="18979" ht="12.75" customHeight="1" x14ac:dyDescent="0.2"/>
    <row r="18980" ht="12.75" customHeight="1" x14ac:dyDescent="0.2"/>
    <row r="18981" ht="12.75" customHeight="1" x14ac:dyDescent="0.2"/>
    <row r="18982" ht="12.75" customHeight="1" x14ac:dyDescent="0.2"/>
    <row r="18983" ht="12.75" customHeight="1" x14ac:dyDescent="0.2"/>
    <row r="18984" ht="12.75" customHeight="1" x14ac:dyDescent="0.2"/>
    <row r="18985" ht="12.75" customHeight="1" x14ac:dyDescent="0.2"/>
    <row r="18986" ht="12.75" customHeight="1" x14ac:dyDescent="0.2"/>
    <row r="18987" ht="12.75" customHeight="1" x14ac:dyDescent="0.2"/>
    <row r="18988" ht="12.75" customHeight="1" x14ac:dyDescent="0.2"/>
    <row r="18989" ht="12.75" customHeight="1" x14ac:dyDescent="0.2"/>
    <row r="18990" ht="12.75" customHeight="1" x14ac:dyDescent="0.2"/>
    <row r="18991" ht="12.75" customHeight="1" x14ac:dyDescent="0.2"/>
    <row r="18992" ht="12.75" customHeight="1" x14ac:dyDescent="0.2"/>
    <row r="18993" ht="12.75" customHeight="1" x14ac:dyDescent="0.2"/>
    <row r="18994" ht="12.75" customHeight="1" x14ac:dyDescent="0.2"/>
    <row r="18995" ht="12.75" customHeight="1" x14ac:dyDescent="0.2"/>
    <row r="18996" ht="12.75" customHeight="1" x14ac:dyDescent="0.2"/>
    <row r="18997" ht="12.75" customHeight="1" x14ac:dyDescent="0.2"/>
    <row r="18998" ht="12.75" customHeight="1" x14ac:dyDescent="0.2"/>
    <row r="18999" ht="12.75" customHeight="1" x14ac:dyDescent="0.2"/>
    <row r="19000" ht="12.75" customHeight="1" x14ac:dyDescent="0.2"/>
    <row r="19001" ht="12.75" customHeight="1" x14ac:dyDescent="0.2"/>
    <row r="19002" ht="12.75" customHeight="1" x14ac:dyDescent="0.2"/>
    <row r="19003" ht="12.75" customHeight="1" x14ac:dyDescent="0.2"/>
    <row r="19004" ht="12.75" customHeight="1" x14ac:dyDescent="0.2"/>
    <row r="19005" ht="12.75" customHeight="1" x14ac:dyDescent="0.2"/>
    <row r="19006" ht="12.75" customHeight="1" x14ac:dyDescent="0.2"/>
    <row r="19007" ht="12.75" customHeight="1" x14ac:dyDescent="0.2"/>
    <row r="19008" ht="12.75" customHeight="1" x14ac:dyDescent="0.2"/>
    <row r="19009" ht="12.75" customHeight="1" x14ac:dyDescent="0.2"/>
    <row r="19010" ht="12.75" customHeight="1" x14ac:dyDescent="0.2"/>
    <row r="19011" ht="12.75" customHeight="1" x14ac:dyDescent="0.2"/>
    <row r="19012" ht="12.75" customHeight="1" x14ac:dyDescent="0.2"/>
    <row r="19013" ht="12.75" customHeight="1" x14ac:dyDescent="0.2"/>
    <row r="19014" ht="12.75" customHeight="1" x14ac:dyDescent="0.2"/>
    <row r="19015" ht="12.75" customHeight="1" x14ac:dyDescent="0.2"/>
    <row r="19016" ht="12.75" customHeight="1" x14ac:dyDescent="0.2"/>
    <row r="19017" ht="12.75" customHeight="1" x14ac:dyDescent="0.2"/>
    <row r="19018" ht="12.75" customHeight="1" x14ac:dyDescent="0.2"/>
    <row r="19019" ht="12.75" customHeight="1" x14ac:dyDescent="0.2"/>
    <row r="19020" ht="12.75" customHeight="1" x14ac:dyDescent="0.2"/>
    <row r="19021" ht="12.75" customHeight="1" x14ac:dyDescent="0.2"/>
    <row r="19022" ht="12.75" customHeight="1" x14ac:dyDescent="0.2"/>
    <row r="19023" ht="12.75" customHeight="1" x14ac:dyDescent="0.2"/>
    <row r="19024" ht="12.75" customHeight="1" x14ac:dyDescent="0.2"/>
    <row r="19025" ht="12.75" customHeight="1" x14ac:dyDescent="0.2"/>
    <row r="19026" ht="12.75" customHeight="1" x14ac:dyDescent="0.2"/>
    <row r="19027" ht="12.75" customHeight="1" x14ac:dyDescent="0.2"/>
    <row r="19028" ht="12.75" customHeight="1" x14ac:dyDescent="0.2"/>
    <row r="19029" ht="12.75" customHeight="1" x14ac:dyDescent="0.2"/>
    <row r="19030" ht="12.75" customHeight="1" x14ac:dyDescent="0.2"/>
    <row r="19031" ht="12.75" customHeight="1" x14ac:dyDescent="0.2"/>
    <row r="19032" ht="12.75" customHeight="1" x14ac:dyDescent="0.2"/>
    <row r="19033" ht="12.75" customHeight="1" x14ac:dyDescent="0.2"/>
    <row r="19034" ht="12.75" customHeight="1" x14ac:dyDescent="0.2"/>
    <row r="19035" ht="12.75" customHeight="1" x14ac:dyDescent="0.2"/>
    <row r="19036" ht="12.75" customHeight="1" x14ac:dyDescent="0.2"/>
    <row r="19037" ht="12.75" customHeight="1" x14ac:dyDescent="0.2"/>
    <row r="19038" ht="12.75" customHeight="1" x14ac:dyDescent="0.2"/>
    <row r="19039" ht="12.75" customHeight="1" x14ac:dyDescent="0.2"/>
    <row r="19040" ht="12.75" customHeight="1" x14ac:dyDescent="0.2"/>
    <row r="19041" ht="12.75" customHeight="1" x14ac:dyDescent="0.2"/>
    <row r="19042" ht="12.75" customHeight="1" x14ac:dyDescent="0.2"/>
    <row r="19043" ht="12.75" customHeight="1" x14ac:dyDescent="0.2"/>
    <row r="19044" ht="12.75" customHeight="1" x14ac:dyDescent="0.2"/>
    <row r="19045" ht="12.75" customHeight="1" x14ac:dyDescent="0.2"/>
    <row r="19046" ht="12.75" customHeight="1" x14ac:dyDescent="0.2"/>
    <row r="19047" ht="12.75" customHeight="1" x14ac:dyDescent="0.2"/>
    <row r="19048" ht="12.75" customHeight="1" x14ac:dyDescent="0.2"/>
    <row r="19049" ht="12.75" customHeight="1" x14ac:dyDescent="0.2"/>
    <row r="19050" ht="12.75" customHeight="1" x14ac:dyDescent="0.2"/>
    <row r="19051" ht="12.75" customHeight="1" x14ac:dyDescent="0.2"/>
    <row r="19052" ht="12.75" customHeight="1" x14ac:dyDescent="0.2"/>
    <row r="19053" ht="12.75" customHeight="1" x14ac:dyDescent="0.2"/>
    <row r="19054" ht="12.75" customHeight="1" x14ac:dyDescent="0.2"/>
    <row r="19055" ht="12.75" customHeight="1" x14ac:dyDescent="0.2"/>
    <row r="19056" ht="12.75" customHeight="1" x14ac:dyDescent="0.2"/>
    <row r="19057" ht="12.75" customHeight="1" x14ac:dyDescent="0.2"/>
    <row r="19058" ht="12.75" customHeight="1" x14ac:dyDescent="0.2"/>
    <row r="19059" ht="12.75" customHeight="1" x14ac:dyDescent="0.2"/>
    <row r="19060" ht="12.75" customHeight="1" x14ac:dyDescent="0.2"/>
    <row r="19061" ht="12.75" customHeight="1" x14ac:dyDescent="0.2"/>
    <row r="19062" ht="12.75" customHeight="1" x14ac:dyDescent="0.2"/>
    <row r="19063" ht="12.75" customHeight="1" x14ac:dyDescent="0.2"/>
    <row r="19064" ht="12.75" customHeight="1" x14ac:dyDescent="0.2"/>
    <row r="19065" ht="12.75" customHeight="1" x14ac:dyDescent="0.2"/>
    <row r="19066" ht="12.75" customHeight="1" x14ac:dyDescent="0.2"/>
    <row r="19067" ht="12.75" customHeight="1" x14ac:dyDescent="0.2"/>
    <row r="19068" ht="12.75" customHeight="1" x14ac:dyDescent="0.2"/>
    <row r="19069" ht="12.75" customHeight="1" x14ac:dyDescent="0.2"/>
    <row r="19070" ht="12.75" customHeight="1" x14ac:dyDescent="0.2"/>
    <row r="19071" ht="12.75" customHeight="1" x14ac:dyDescent="0.2"/>
    <row r="19072" ht="12.75" customHeight="1" x14ac:dyDescent="0.2"/>
    <row r="19073" ht="12.75" customHeight="1" x14ac:dyDescent="0.2"/>
    <row r="19074" ht="12.75" customHeight="1" x14ac:dyDescent="0.2"/>
    <row r="19075" ht="12.75" customHeight="1" x14ac:dyDescent="0.2"/>
    <row r="19076" ht="12.75" customHeight="1" x14ac:dyDescent="0.2"/>
    <row r="19077" ht="12.75" customHeight="1" x14ac:dyDescent="0.2"/>
    <row r="19078" ht="12.75" customHeight="1" x14ac:dyDescent="0.2"/>
    <row r="19079" ht="12.75" customHeight="1" x14ac:dyDescent="0.2"/>
    <row r="19080" ht="12.75" customHeight="1" x14ac:dyDescent="0.2"/>
    <row r="19081" ht="12.75" customHeight="1" x14ac:dyDescent="0.2"/>
    <row r="19082" ht="12.75" customHeight="1" x14ac:dyDescent="0.2"/>
    <row r="19083" ht="12.75" customHeight="1" x14ac:dyDescent="0.2"/>
    <row r="19084" ht="12.75" customHeight="1" x14ac:dyDescent="0.2"/>
    <row r="19085" ht="12.75" customHeight="1" x14ac:dyDescent="0.2"/>
    <row r="19086" ht="12.75" customHeight="1" x14ac:dyDescent="0.2"/>
    <row r="19087" ht="12.75" customHeight="1" x14ac:dyDescent="0.2"/>
    <row r="19088" ht="12.75" customHeight="1" x14ac:dyDescent="0.2"/>
    <row r="19089" ht="12.75" customHeight="1" x14ac:dyDescent="0.2"/>
    <row r="19090" ht="12.75" customHeight="1" x14ac:dyDescent="0.2"/>
    <row r="19091" ht="12.75" customHeight="1" x14ac:dyDescent="0.2"/>
    <row r="19092" ht="12.75" customHeight="1" x14ac:dyDescent="0.2"/>
    <row r="19093" ht="12.75" customHeight="1" x14ac:dyDescent="0.2"/>
    <row r="19094" ht="12.75" customHeight="1" x14ac:dyDescent="0.2"/>
    <row r="19095" ht="12.75" customHeight="1" x14ac:dyDescent="0.2"/>
    <row r="19096" ht="12.75" customHeight="1" x14ac:dyDescent="0.2"/>
    <row r="19097" ht="12.75" customHeight="1" x14ac:dyDescent="0.2"/>
    <row r="19098" ht="12.75" customHeight="1" x14ac:dyDescent="0.2"/>
    <row r="19099" ht="12.75" customHeight="1" x14ac:dyDescent="0.2"/>
    <row r="19100" ht="12.75" customHeight="1" x14ac:dyDescent="0.2"/>
    <row r="19101" ht="12.75" customHeight="1" x14ac:dyDescent="0.2"/>
    <row r="19102" ht="12.75" customHeight="1" x14ac:dyDescent="0.2"/>
    <row r="19103" ht="12.75" customHeight="1" x14ac:dyDescent="0.2"/>
    <row r="19104" ht="12.75" customHeight="1" x14ac:dyDescent="0.2"/>
    <row r="19105" ht="12.75" customHeight="1" x14ac:dyDescent="0.2"/>
    <row r="19106" ht="12.75" customHeight="1" x14ac:dyDescent="0.2"/>
    <row r="19107" ht="12.75" customHeight="1" x14ac:dyDescent="0.2"/>
    <row r="19108" ht="12.75" customHeight="1" x14ac:dyDescent="0.2"/>
    <row r="19109" ht="12.75" customHeight="1" x14ac:dyDescent="0.2"/>
    <row r="19110" ht="12.75" customHeight="1" x14ac:dyDescent="0.2"/>
    <row r="19111" ht="12.75" customHeight="1" x14ac:dyDescent="0.2"/>
    <row r="19112" ht="12.75" customHeight="1" x14ac:dyDescent="0.2"/>
    <row r="19113" ht="12.75" customHeight="1" x14ac:dyDescent="0.2"/>
    <row r="19114" ht="12.75" customHeight="1" x14ac:dyDescent="0.2"/>
    <row r="19115" ht="12.75" customHeight="1" x14ac:dyDescent="0.2"/>
    <row r="19116" ht="12.75" customHeight="1" x14ac:dyDescent="0.2"/>
    <row r="19117" ht="12.75" customHeight="1" x14ac:dyDescent="0.2"/>
    <row r="19118" ht="12.75" customHeight="1" x14ac:dyDescent="0.2"/>
    <row r="19119" ht="12.75" customHeight="1" x14ac:dyDescent="0.2"/>
    <row r="19120" ht="12.75" customHeight="1" x14ac:dyDescent="0.2"/>
    <row r="19121" ht="12.75" customHeight="1" x14ac:dyDescent="0.2"/>
    <row r="19122" ht="12.75" customHeight="1" x14ac:dyDescent="0.2"/>
    <row r="19123" ht="12.75" customHeight="1" x14ac:dyDescent="0.2"/>
    <row r="19124" ht="12.75" customHeight="1" x14ac:dyDescent="0.2"/>
    <row r="19125" ht="12.75" customHeight="1" x14ac:dyDescent="0.2"/>
    <row r="19126" ht="12.75" customHeight="1" x14ac:dyDescent="0.2"/>
    <row r="19127" ht="12.75" customHeight="1" x14ac:dyDescent="0.2"/>
    <row r="19128" ht="12.75" customHeight="1" x14ac:dyDescent="0.2"/>
    <row r="19129" ht="12.75" customHeight="1" x14ac:dyDescent="0.2"/>
    <row r="19130" ht="12.75" customHeight="1" x14ac:dyDescent="0.2"/>
    <row r="19131" ht="12.75" customHeight="1" x14ac:dyDescent="0.2"/>
    <row r="19132" ht="12.75" customHeight="1" x14ac:dyDescent="0.2"/>
    <row r="19133" ht="12.75" customHeight="1" x14ac:dyDescent="0.2"/>
    <row r="19134" ht="12.75" customHeight="1" x14ac:dyDescent="0.2"/>
    <row r="19135" ht="12.75" customHeight="1" x14ac:dyDescent="0.2"/>
    <row r="19136" ht="12.75" customHeight="1" x14ac:dyDescent="0.2"/>
    <row r="19137" ht="12.75" customHeight="1" x14ac:dyDescent="0.2"/>
    <row r="19138" ht="12.75" customHeight="1" x14ac:dyDescent="0.2"/>
    <row r="19139" ht="12.75" customHeight="1" x14ac:dyDescent="0.2"/>
    <row r="19140" ht="12.75" customHeight="1" x14ac:dyDescent="0.2"/>
    <row r="19141" ht="12.75" customHeight="1" x14ac:dyDescent="0.2"/>
    <row r="19142" ht="12.75" customHeight="1" x14ac:dyDescent="0.2"/>
    <row r="19143" ht="12.75" customHeight="1" x14ac:dyDescent="0.2"/>
    <row r="19144" ht="12.75" customHeight="1" x14ac:dyDescent="0.2"/>
    <row r="19145" ht="12.75" customHeight="1" x14ac:dyDescent="0.2"/>
    <row r="19146" ht="12.75" customHeight="1" x14ac:dyDescent="0.2"/>
    <row r="19147" ht="12.75" customHeight="1" x14ac:dyDescent="0.2"/>
    <row r="19148" ht="12.75" customHeight="1" x14ac:dyDescent="0.2"/>
    <row r="19149" ht="12.75" customHeight="1" x14ac:dyDescent="0.2"/>
    <row r="19150" ht="12.75" customHeight="1" x14ac:dyDescent="0.2"/>
    <row r="19151" ht="12.75" customHeight="1" x14ac:dyDescent="0.2"/>
    <row r="19152" ht="12.75" customHeight="1" x14ac:dyDescent="0.2"/>
    <row r="19153" ht="12.75" customHeight="1" x14ac:dyDescent="0.2"/>
    <row r="19154" ht="12.75" customHeight="1" x14ac:dyDescent="0.2"/>
    <row r="19155" ht="12.75" customHeight="1" x14ac:dyDescent="0.2"/>
    <row r="19156" ht="12.75" customHeight="1" x14ac:dyDescent="0.2"/>
    <row r="19157" ht="12.75" customHeight="1" x14ac:dyDescent="0.2"/>
    <row r="19158" ht="12.75" customHeight="1" x14ac:dyDescent="0.2"/>
    <row r="19159" ht="12.75" customHeight="1" x14ac:dyDescent="0.2"/>
    <row r="19160" ht="12.75" customHeight="1" x14ac:dyDescent="0.2"/>
    <row r="19161" ht="12.75" customHeight="1" x14ac:dyDescent="0.2"/>
    <row r="19162" ht="12.75" customHeight="1" x14ac:dyDescent="0.2"/>
    <row r="19163" ht="12.75" customHeight="1" x14ac:dyDescent="0.2"/>
    <row r="19164" ht="12.75" customHeight="1" x14ac:dyDescent="0.2"/>
    <row r="19165" ht="12.75" customHeight="1" x14ac:dyDescent="0.2"/>
    <row r="19166" ht="12.75" customHeight="1" x14ac:dyDescent="0.2"/>
    <row r="19167" ht="12.75" customHeight="1" x14ac:dyDescent="0.2"/>
    <row r="19168" ht="12.75" customHeight="1" x14ac:dyDescent="0.2"/>
    <row r="19169" ht="12.75" customHeight="1" x14ac:dyDescent="0.2"/>
    <row r="19170" ht="12.75" customHeight="1" x14ac:dyDescent="0.2"/>
    <row r="19171" ht="12.75" customHeight="1" x14ac:dyDescent="0.2"/>
    <row r="19172" ht="12.75" customHeight="1" x14ac:dyDescent="0.2"/>
    <row r="19173" ht="12.75" customHeight="1" x14ac:dyDescent="0.2"/>
    <row r="19174" ht="12.75" customHeight="1" x14ac:dyDescent="0.2"/>
    <row r="19175" ht="12.75" customHeight="1" x14ac:dyDescent="0.2"/>
    <row r="19176" ht="12.75" customHeight="1" x14ac:dyDescent="0.2"/>
    <row r="19177" ht="12.75" customHeight="1" x14ac:dyDescent="0.2"/>
    <row r="19178" ht="12.75" customHeight="1" x14ac:dyDescent="0.2"/>
    <row r="19179" ht="12.75" customHeight="1" x14ac:dyDescent="0.2"/>
    <row r="19180" ht="12.75" customHeight="1" x14ac:dyDescent="0.2"/>
    <row r="19181" ht="12.75" customHeight="1" x14ac:dyDescent="0.2"/>
    <row r="19182" ht="12.75" customHeight="1" x14ac:dyDescent="0.2"/>
    <row r="19183" ht="12.75" customHeight="1" x14ac:dyDescent="0.2"/>
    <row r="19184" ht="12.75" customHeight="1" x14ac:dyDescent="0.2"/>
    <row r="19185" ht="12.75" customHeight="1" x14ac:dyDescent="0.2"/>
    <row r="19186" ht="12.75" customHeight="1" x14ac:dyDescent="0.2"/>
    <row r="19187" ht="12.75" customHeight="1" x14ac:dyDescent="0.2"/>
    <row r="19188" ht="12.75" customHeight="1" x14ac:dyDescent="0.2"/>
    <row r="19189" ht="12.75" customHeight="1" x14ac:dyDescent="0.2"/>
    <row r="19190" ht="12.75" customHeight="1" x14ac:dyDescent="0.2"/>
    <row r="19191" ht="12.75" customHeight="1" x14ac:dyDescent="0.2"/>
    <row r="19192" ht="12.75" customHeight="1" x14ac:dyDescent="0.2"/>
    <row r="19193" ht="12.75" customHeight="1" x14ac:dyDescent="0.2"/>
    <row r="19194" ht="12.75" customHeight="1" x14ac:dyDescent="0.2"/>
    <row r="19195" ht="12.75" customHeight="1" x14ac:dyDescent="0.2"/>
    <row r="19196" ht="12.75" customHeight="1" x14ac:dyDescent="0.2"/>
    <row r="19197" ht="12.75" customHeight="1" x14ac:dyDescent="0.2"/>
    <row r="19198" ht="12.75" customHeight="1" x14ac:dyDescent="0.2"/>
    <row r="19199" ht="12.75" customHeight="1" x14ac:dyDescent="0.2"/>
    <row r="19200" ht="12.75" customHeight="1" x14ac:dyDescent="0.2"/>
    <row r="19201" ht="12.75" customHeight="1" x14ac:dyDescent="0.2"/>
    <row r="19202" ht="12.75" customHeight="1" x14ac:dyDescent="0.2"/>
    <row r="19203" ht="12.75" customHeight="1" x14ac:dyDescent="0.2"/>
    <row r="19204" ht="12.75" customHeight="1" x14ac:dyDescent="0.2"/>
    <row r="19205" ht="12.75" customHeight="1" x14ac:dyDescent="0.2"/>
    <row r="19206" ht="12.75" customHeight="1" x14ac:dyDescent="0.2"/>
    <row r="19207" ht="12.75" customHeight="1" x14ac:dyDescent="0.2"/>
    <row r="19208" ht="12.75" customHeight="1" x14ac:dyDescent="0.2"/>
    <row r="19209" ht="12.75" customHeight="1" x14ac:dyDescent="0.2"/>
    <row r="19210" ht="12.75" customHeight="1" x14ac:dyDescent="0.2"/>
    <row r="19211" ht="12.75" customHeight="1" x14ac:dyDescent="0.2"/>
    <row r="19212" ht="12.75" customHeight="1" x14ac:dyDescent="0.2"/>
    <row r="19213" ht="12.75" customHeight="1" x14ac:dyDescent="0.2"/>
    <row r="19214" ht="12.75" customHeight="1" x14ac:dyDescent="0.2"/>
    <row r="19215" ht="12.75" customHeight="1" x14ac:dyDescent="0.2"/>
    <row r="19216" ht="12.75" customHeight="1" x14ac:dyDescent="0.2"/>
    <row r="19217" ht="12.75" customHeight="1" x14ac:dyDescent="0.2"/>
    <row r="19218" ht="12.75" customHeight="1" x14ac:dyDescent="0.2"/>
    <row r="19219" ht="12.75" customHeight="1" x14ac:dyDescent="0.2"/>
    <row r="19220" ht="12.75" customHeight="1" x14ac:dyDescent="0.2"/>
    <row r="19221" ht="12.75" customHeight="1" x14ac:dyDescent="0.2"/>
    <row r="19222" ht="12.75" customHeight="1" x14ac:dyDescent="0.2"/>
    <row r="19223" ht="12.75" customHeight="1" x14ac:dyDescent="0.2"/>
    <row r="19224" ht="12.75" customHeight="1" x14ac:dyDescent="0.2"/>
    <row r="19225" ht="12.75" customHeight="1" x14ac:dyDescent="0.2"/>
    <row r="19226" ht="12.75" customHeight="1" x14ac:dyDescent="0.2"/>
    <row r="19227" ht="12.75" customHeight="1" x14ac:dyDescent="0.2"/>
    <row r="19228" ht="12.75" customHeight="1" x14ac:dyDescent="0.2"/>
    <row r="19229" ht="12.75" customHeight="1" x14ac:dyDescent="0.2"/>
    <row r="19230" ht="12.75" customHeight="1" x14ac:dyDescent="0.2"/>
    <row r="19231" ht="12.75" customHeight="1" x14ac:dyDescent="0.2"/>
    <row r="19232" ht="12.75" customHeight="1" x14ac:dyDescent="0.2"/>
    <row r="19233" ht="12.75" customHeight="1" x14ac:dyDescent="0.2"/>
    <row r="19234" ht="12.75" customHeight="1" x14ac:dyDescent="0.2"/>
    <row r="19235" ht="12.75" customHeight="1" x14ac:dyDescent="0.2"/>
    <row r="19236" ht="12.75" customHeight="1" x14ac:dyDescent="0.2"/>
    <row r="19237" ht="12.75" customHeight="1" x14ac:dyDescent="0.2"/>
    <row r="19238" ht="12.75" customHeight="1" x14ac:dyDescent="0.2"/>
    <row r="19239" ht="12.75" customHeight="1" x14ac:dyDescent="0.2"/>
    <row r="19240" ht="12.75" customHeight="1" x14ac:dyDescent="0.2"/>
    <row r="19241" ht="12.75" customHeight="1" x14ac:dyDescent="0.2"/>
    <row r="19242" ht="12.75" customHeight="1" x14ac:dyDescent="0.2"/>
    <row r="19243" ht="12.75" customHeight="1" x14ac:dyDescent="0.2"/>
    <row r="19244" ht="12.75" customHeight="1" x14ac:dyDescent="0.2"/>
    <row r="19245" ht="12.75" customHeight="1" x14ac:dyDescent="0.2"/>
    <row r="19246" ht="12.75" customHeight="1" x14ac:dyDescent="0.2"/>
    <row r="19247" ht="12.75" customHeight="1" x14ac:dyDescent="0.2"/>
    <row r="19248" ht="12.75" customHeight="1" x14ac:dyDescent="0.2"/>
    <row r="19249" ht="12.75" customHeight="1" x14ac:dyDescent="0.2"/>
    <row r="19250" ht="12.75" customHeight="1" x14ac:dyDescent="0.2"/>
    <row r="19251" ht="12.75" customHeight="1" x14ac:dyDescent="0.2"/>
    <row r="19252" ht="12.75" customHeight="1" x14ac:dyDescent="0.2"/>
    <row r="19253" ht="12.75" customHeight="1" x14ac:dyDescent="0.2"/>
    <row r="19254" ht="12.75" customHeight="1" x14ac:dyDescent="0.2"/>
    <row r="19255" ht="12.75" customHeight="1" x14ac:dyDescent="0.2"/>
    <row r="19256" ht="12.75" customHeight="1" x14ac:dyDescent="0.2"/>
    <row r="19257" ht="12.75" customHeight="1" x14ac:dyDescent="0.2"/>
    <row r="19258" ht="12.75" customHeight="1" x14ac:dyDescent="0.2"/>
    <row r="19259" ht="12.75" customHeight="1" x14ac:dyDescent="0.2"/>
    <row r="19260" ht="12.75" customHeight="1" x14ac:dyDescent="0.2"/>
    <row r="19261" ht="12.75" customHeight="1" x14ac:dyDescent="0.2"/>
    <row r="19262" ht="12.75" customHeight="1" x14ac:dyDescent="0.2"/>
    <row r="19263" ht="12.75" customHeight="1" x14ac:dyDescent="0.2"/>
    <row r="19264" ht="12.75" customHeight="1" x14ac:dyDescent="0.2"/>
    <row r="19265" ht="12.75" customHeight="1" x14ac:dyDescent="0.2"/>
    <row r="19266" ht="12.75" customHeight="1" x14ac:dyDescent="0.2"/>
    <row r="19267" ht="12.75" customHeight="1" x14ac:dyDescent="0.2"/>
    <row r="19268" ht="12.75" customHeight="1" x14ac:dyDescent="0.2"/>
    <row r="19269" ht="12.75" customHeight="1" x14ac:dyDescent="0.2"/>
    <row r="19270" ht="12.75" customHeight="1" x14ac:dyDescent="0.2"/>
    <row r="19271" ht="12.75" customHeight="1" x14ac:dyDescent="0.2"/>
    <row r="19272" ht="12.75" customHeight="1" x14ac:dyDescent="0.2"/>
    <row r="19273" ht="12.75" customHeight="1" x14ac:dyDescent="0.2"/>
    <row r="19274" ht="12.75" customHeight="1" x14ac:dyDescent="0.2"/>
    <row r="19275" ht="12.75" customHeight="1" x14ac:dyDescent="0.2"/>
    <row r="19276" ht="12.75" customHeight="1" x14ac:dyDescent="0.2"/>
    <row r="19277" ht="12.75" customHeight="1" x14ac:dyDescent="0.2"/>
    <row r="19278" ht="12.75" customHeight="1" x14ac:dyDescent="0.2"/>
    <row r="19279" ht="12.75" customHeight="1" x14ac:dyDescent="0.2"/>
    <row r="19280" ht="12.75" customHeight="1" x14ac:dyDescent="0.2"/>
    <row r="19281" ht="12.75" customHeight="1" x14ac:dyDescent="0.2"/>
    <row r="19282" ht="12.75" customHeight="1" x14ac:dyDescent="0.2"/>
    <row r="19283" ht="12.75" customHeight="1" x14ac:dyDescent="0.2"/>
    <row r="19284" ht="12.75" customHeight="1" x14ac:dyDescent="0.2"/>
    <row r="19285" ht="12.75" customHeight="1" x14ac:dyDescent="0.2"/>
    <row r="19286" ht="12.75" customHeight="1" x14ac:dyDescent="0.2"/>
    <row r="19287" ht="12.75" customHeight="1" x14ac:dyDescent="0.2"/>
    <row r="19288" ht="12.75" customHeight="1" x14ac:dyDescent="0.2"/>
    <row r="19289" ht="12.75" customHeight="1" x14ac:dyDescent="0.2"/>
    <row r="19290" ht="12.75" customHeight="1" x14ac:dyDescent="0.2"/>
    <row r="19291" ht="12.75" customHeight="1" x14ac:dyDescent="0.2"/>
    <row r="19292" ht="12.75" customHeight="1" x14ac:dyDescent="0.2"/>
    <row r="19293" ht="12.75" customHeight="1" x14ac:dyDescent="0.2"/>
    <row r="19294" ht="12.75" customHeight="1" x14ac:dyDescent="0.2"/>
    <row r="19295" ht="12.75" customHeight="1" x14ac:dyDescent="0.2"/>
    <row r="19296" ht="12.75" customHeight="1" x14ac:dyDescent="0.2"/>
    <row r="19297" ht="12.75" customHeight="1" x14ac:dyDescent="0.2"/>
    <row r="19298" ht="12.75" customHeight="1" x14ac:dyDescent="0.2"/>
    <row r="19299" ht="12.75" customHeight="1" x14ac:dyDescent="0.2"/>
    <row r="19300" ht="12.75" customHeight="1" x14ac:dyDescent="0.2"/>
    <row r="19301" ht="12.75" customHeight="1" x14ac:dyDescent="0.2"/>
    <row r="19302" ht="12.75" customHeight="1" x14ac:dyDescent="0.2"/>
    <row r="19303" ht="12.75" customHeight="1" x14ac:dyDescent="0.2"/>
    <row r="19304" ht="12.75" customHeight="1" x14ac:dyDescent="0.2"/>
    <row r="19305" ht="12.75" customHeight="1" x14ac:dyDescent="0.2"/>
    <row r="19306" ht="12.75" customHeight="1" x14ac:dyDescent="0.2"/>
    <row r="19307" ht="12.75" customHeight="1" x14ac:dyDescent="0.2"/>
    <row r="19308" ht="12.75" customHeight="1" x14ac:dyDescent="0.2"/>
    <row r="19309" ht="12.75" customHeight="1" x14ac:dyDescent="0.2"/>
    <row r="19310" ht="12.75" customHeight="1" x14ac:dyDescent="0.2"/>
    <row r="19311" ht="12.75" customHeight="1" x14ac:dyDescent="0.2"/>
    <row r="19312" ht="12.75" customHeight="1" x14ac:dyDescent="0.2"/>
    <row r="19313" ht="12.75" customHeight="1" x14ac:dyDescent="0.2"/>
    <row r="19314" ht="12.75" customHeight="1" x14ac:dyDescent="0.2"/>
    <row r="19315" ht="12.75" customHeight="1" x14ac:dyDescent="0.2"/>
    <row r="19316" ht="12.75" customHeight="1" x14ac:dyDescent="0.2"/>
    <row r="19317" ht="12.75" customHeight="1" x14ac:dyDescent="0.2"/>
    <row r="19318" ht="12.75" customHeight="1" x14ac:dyDescent="0.2"/>
    <row r="19319" ht="12.75" customHeight="1" x14ac:dyDescent="0.2"/>
    <row r="19320" ht="12.75" customHeight="1" x14ac:dyDescent="0.2"/>
    <row r="19321" ht="12.75" customHeight="1" x14ac:dyDescent="0.2"/>
    <row r="19322" ht="12.75" customHeight="1" x14ac:dyDescent="0.2"/>
    <row r="19323" ht="12.75" customHeight="1" x14ac:dyDescent="0.2"/>
    <row r="19324" ht="12.75" customHeight="1" x14ac:dyDescent="0.2"/>
    <row r="19325" ht="12.75" customHeight="1" x14ac:dyDescent="0.2"/>
    <row r="19326" ht="12.75" customHeight="1" x14ac:dyDescent="0.2"/>
    <row r="19327" ht="12.75" customHeight="1" x14ac:dyDescent="0.2"/>
    <row r="19328" ht="12.75" customHeight="1" x14ac:dyDescent="0.2"/>
    <row r="19329" ht="12.75" customHeight="1" x14ac:dyDescent="0.2"/>
    <row r="19330" ht="12.75" customHeight="1" x14ac:dyDescent="0.2"/>
    <row r="19331" ht="12.75" customHeight="1" x14ac:dyDescent="0.2"/>
    <row r="19332" ht="12.75" customHeight="1" x14ac:dyDescent="0.2"/>
    <row r="19333" ht="12.75" customHeight="1" x14ac:dyDescent="0.2"/>
    <row r="19334" ht="12.75" customHeight="1" x14ac:dyDescent="0.2"/>
    <row r="19335" ht="12.75" customHeight="1" x14ac:dyDescent="0.2"/>
    <row r="19336" ht="12.75" customHeight="1" x14ac:dyDescent="0.2"/>
    <row r="19337" ht="12.75" customHeight="1" x14ac:dyDescent="0.2"/>
    <row r="19338" ht="12.75" customHeight="1" x14ac:dyDescent="0.2"/>
    <row r="19339" ht="12.75" customHeight="1" x14ac:dyDescent="0.2"/>
    <row r="19340" ht="12.75" customHeight="1" x14ac:dyDescent="0.2"/>
    <row r="19341" ht="12.75" customHeight="1" x14ac:dyDescent="0.2"/>
    <row r="19342" ht="12.75" customHeight="1" x14ac:dyDescent="0.2"/>
    <row r="19343" ht="12.75" customHeight="1" x14ac:dyDescent="0.2"/>
    <row r="19344" ht="12.75" customHeight="1" x14ac:dyDescent="0.2"/>
    <row r="19345" ht="12.75" customHeight="1" x14ac:dyDescent="0.2"/>
    <row r="19346" ht="12.75" customHeight="1" x14ac:dyDescent="0.2"/>
    <row r="19347" ht="12.75" customHeight="1" x14ac:dyDescent="0.2"/>
    <row r="19348" ht="12.75" customHeight="1" x14ac:dyDescent="0.2"/>
    <row r="19349" ht="12.75" customHeight="1" x14ac:dyDescent="0.2"/>
    <row r="19350" ht="12.75" customHeight="1" x14ac:dyDescent="0.2"/>
    <row r="19351" ht="12.75" customHeight="1" x14ac:dyDescent="0.2"/>
    <row r="19352" ht="12.75" customHeight="1" x14ac:dyDescent="0.2"/>
    <row r="19353" ht="12.75" customHeight="1" x14ac:dyDescent="0.2"/>
    <row r="19354" ht="12.75" customHeight="1" x14ac:dyDescent="0.2"/>
    <row r="19355" ht="12.75" customHeight="1" x14ac:dyDescent="0.2"/>
    <row r="19356" ht="12.75" customHeight="1" x14ac:dyDescent="0.2"/>
    <row r="19357" ht="12.75" customHeight="1" x14ac:dyDescent="0.2"/>
    <row r="19358" ht="12.75" customHeight="1" x14ac:dyDescent="0.2"/>
    <row r="19359" ht="12.75" customHeight="1" x14ac:dyDescent="0.2"/>
    <row r="19360" ht="12.75" customHeight="1" x14ac:dyDescent="0.2"/>
    <row r="19361" ht="12.75" customHeight="1" x14ac:dyDescent="0.2"/>
    <row r="19362" ht="12.75" customHeight="1" x14ac:dyDescent="0.2"/>
    <row r="19363" ht="12.75" customHeight="1" x14ac:dyDescent="0.2"/>
    <row r="19364" ht="12.75" customHeight="1" x14ac:dyDescent="0.2"/>
    <row r="19365" ht="12.75" customHeight="1" x14ac:dyDescent="0.2"/>
    <row r="19366" ht="12.75" customHeight="1" x14ac:dyDescent="0.2"/>
    <row r="19367" ht="12.75" customHeight="1" x14ac:dyDescent="0.2"/>
    <row r="19368" ht="12.75" customHeight="1" x14ac:dyDescent="0.2"/>
    <row r="19369" ht="12.75" customHeight="1" x14ac:dyDescent="0.2"/>
    <row r="19370" ht="12.75" customHeight="1" x14ac:dyDescent="0.2"/>
    <row r="19371" ht="12.75" customHeight="1" x14ac:dyDescent="0.2"/>
    <row r="19372" ht="12.75" customHeight="1" x14ac:dyDescent="0.2"/>
    <row r="19373" ht="12.75" customHeight="1" x14ac:dyDescent="0.2"/>
    <row r="19374" ht="12.75" customHeight="1" x14ac:dyDescent="0.2"/>
    <row r="19375" ht="12.75" customHeight="1" x14ac:dyDescent="0.2"/>
    <row r="19376" ht="12.75" customHeight="1" x14ac:dyDescent="0.2"/>
    <row r="19377" ht="12.75" customHeight="1" x14ac:dyDescent="0.2"/>
    <row r="19378" ht="12.75" customHeight="1" x14ac:dyDescent="0.2"/>
    <row r="19379" ht="12.75" customHeight="1" x14ac:dyDescent="0.2"/>
    <row r="19380" ht="12.75" customHeight="1" x14ac:dyDescent="0.2"/>
    <row r="19381" ht="12.75" customHeight="1" x14ac:dyDescent="0.2"/>
    <row r="19382" ht="12.75" customHeight="1" x14ac:dyDescent="0.2"/>
    <row r="19383" ht="12.75" customHeight="1" x14ac:dyDescent="0.2"/>
    <row r="19384" ht="12.75" customHeight="1" x14ac:dyDescent="0.2"/>
    <row r="19385" ht="12.75" customHeight="1" x14ac:dyDescent="0.2"/>
    <row r="19386" ht="12.75" customHeight="1" x14ac:dyDescent="0.2"/>
    <row r="19387" ht="12.75" customHeight="1" x14ac:dyDescent="0.2"/>
    <row r="19388" ht="12.75" customHeight="1" x14ac:dyDescent="0.2"/>
    <row r="19389" ht="12.75" customHeight="1" x14ac:dyDescent="0.2"/>
    <row r="19390" ht="12.75" customHeight="1" x14ac:dyDescent="0.2"/>
    <row r="19391" ht="12.75" customHeight="1" x14ac:dyDescent="0.2"/>
    <row r="19392" ht="12.75" customHeight="1" x14ac:dyDescent="0.2"/>
    <row r="19393" ht="12.75" customHeight="1" x14ac:dyDescent="0.2"/>
    <row r="19394" ht="12.75" customHeight="1" x14ac:dyDescent="0.2"/>
    <row r="19395" ht="12.75" customHeight="1" x14ac:dyDescent="0.2"/>
    <row r="19396" ht="12.75" customHeight="1" x14ac:dyDescent="0.2"/>
    <row r="19397" ht="12.75" customHeight="1" x14ac:dyDescent="0.2"/>
    <row r="19398" ht="12.75" customHeight="1" x14ac:dyDescent="0.2"/>
    <row r="19399" ht="12.75" customHeight="1" x14ac:dyDescent="0.2"/>
    <row r="19400" ht="12.75" customHeight="1" x14ac:dyDescent="0.2"/>
    <row r="19401" ht="12.75" customHeight="1" x14ac:dyDescent="0.2"/>
    <row r="19402" ht="12.75" customHeight="1" x14ac:dyDescent="0.2"/>
    <row r="19403" ht="12.75" customHeight="1" x14ac:dyDescent="0.2"/>
    <row r="19404" ht="12.75" customHeight="1" x14ac:dyDescent="0.2"/>
    <row r="19405" ht="12.75" customHeight="1" x14ac:dyDescent="0.2"/>
    <row r="19406" ht="12.75" customHeight="1" x14ac:dyDescent="0.2"/>
    <row r="19407" ht="12.75" customHeight="1" x14ac:dyDescent="0.2"/>
    <row r="19408" ht="12.75" customHeight="1" x14ac:dyDescent="0.2"/>
    <row r="19409" ht="12.75" customHeight="1" x14ac:dyDescent="0.2"/>
    <row r="19410" ht="12.75" customHeight="1" x14ac:dyDescent="0.2"/>
    <row r="19411" ht="12.75" customHeight="1" x14ac:dyDescent="0.2"/>
    <row r="19412" ht="12.75" customHeight="1" x14ac:dyDescent="0.2"/>
    <row r="19413" ht="12.75" customHeight="1" x14ac:dyDescent="0.2"/>
    <row r="19414" ht="12.75" customHeight="1" x14ac:dyDescent="0.2"/>
    <row r="19415" ht="12.75" customHeight="1" x14ac:dyDescent="0.2"/>
    <row r="19416" ht="12.75" customHeight="1" x14ac:dyDescent="0.2"/>
    <row r="19417" ht="12.75" customHeight="1" x14ac:dyDescent="0.2"/>
    <row r="19418" ht="12.75" customHeight="1" x14ac:dyDescent="0.2"/>
    <row r="19419" ht="12.75" customHeight="1" x14ac:dyDescent="0.2"/>
    <row r="19420" ht="12.75" customHeight="1" x14ac:dyDescent="0.2"/>
    <row r="19421" ht="12.75" customHeight="1" x14ac:dyDescent="0.2"/>
    <row r="19422" ht="12.75" customHeight="1" x14ac:dyDescent="0.2"/>
    <row r="19423" ht="12.75" customHeight="1" x14ac:dyDescent="0.2"/>
    <row r="19424" ht="12.75" customHeight="1" x14ac:dyDescent="0.2"/>
    <row r="19425" ht="12.75" customHeight="1" x14ac:dyDescent="0.2"/>
    <row r="19426" ht="12.75" customHeight="1" x14ac:dyDescent="0.2"/>
    <row r="19427" ht="12.75" customHeight="1" x14ac:dyDescent="0.2"/>
    <row r="19428" ht="12.75" customHeight="1" x14ac:dyDescent="0.2"/>
    <row r="19429" ht="12.75" customHeight="1" x14ac:dyDescent="0.2"/>
    <row r="19430" ht="12.75" customHeight="1" x14ac:dyDescent="0.2"/>
    <row r="19431" ht="12.75" customHeight="1" x14ac:dyDescent="0.2"/>
    <row r="19432" ht="12.75" customHeight="1" x14ac:dyDescent="0.2"/>
    <row r="19433" ht="12.75" customHeight="1" x14ac:dyDescent="0.2"/>
    <row r="19434" ht="12.75" customHeight="1" x14ac:dyDescent="0.2"/>
    <row r="19435" ht="12.75" customHeight="1" x14ac:dyDescent="0.2"/>
    <row r="19436" ht="12.75" customHeight="1" x14ac:dyDescent="0.2"/>
    <row r="19437" ht="12.75" customHeight="1" x14ac:dyDescent="0.2"/>
    <row r="19438" ht="12.75" customHeight="1" x14ac:dyDescent="0.2"/>
    <row r="19439" ht="12.75" customHeight="1" x14ac:dyDescent="0.2"/>
    <row r="19440" ht="12.75" customHeight="1" x14ac:dyDescent="0.2"/>
    <row r="19441" ht="12.75" customHeight="1" x14ac:dyDescent="0.2"/>
    <row r="19442" ht="12.75" customHeight="1" x14ac:dyDescent="0.2"/>
    <row r="19443" ht="12.75" customHeight="1" x14ac:dyDescent="0.2"/>
    <row r="19444" ht="12.75" customHeight="1" x14ac:dyDescent="0.2"/>
    <row r="19445" ht="12.75" customHeight="1" x14ac:dyDescent="0.2"/>
    <row r="19446" ht="12.75" customHeight="1" x14ac:dyDescent="0.2"/>
    <row r="19447" ht="12.75" customHeight="1" x14ac:dyDescent="0.2"/>
    <row r="19448" ht="12.75" customHeight="1" x14ac:dyDescent="0.2"/>
    <row r="19449" ht="12.75" customHeight="1" x14ac:dyDescent="0.2"/>
    <row r="19450" ht="12.75" customHeight="1" x14ac:dyDescent="0.2"/>
    <row r="19451" ht="12.75" customHeight="1" x14ac:dyDescent="0.2"/>
    <row r="19452" ht="12.75" customHeight="1" x14ac:dyDescent="0.2"/>
    <row r="19453" ht="12.75" customHeight="1" x14ac:dyDescent="0.2"/>
    <row r="19454" ht="12.75" customHeight="1" x14ac:dyDescent="0.2"/>
    <row r="19455" ht="12.75" customHeight="1" x14ac:dyDescent="0.2"/>
    <row r="19456" ht="12.75" customHeight="1" x14ac:dyDescent="0.2"/>
    <row r="19457" ht="12.75" customHeight="1" x14ac:dyDescent="0.2"/>
    <row r="19458" ht="12.75" customHeight="1" x14ac:dyDescent="0.2"/>
    <row r="19459" ht="12.75" customHeight="1" x14ac:dyDescent="0.2"/>
    <row r="19460" ht="12.75" customHeight="1" x14ac:dyDescent="0.2"/>
    <row r="19461" ht="12.75" customHeight="1" x14ac:dyDescent="0.2"/>
    <row r="19462" ht="12.75" customHeight="1" x14ac:dyDescent="0.2"/>
    <row r="19463" ht="12.75" customHeight="1" x14ac:dyDescent="0.2"/>
    <row r="19464" ht="12.75" customHeight="1" x14ac:dyDescent="0.2"/>
    <row r="19465" ht="12.75" customHeight="1" x14ac:dyDescent="0.2"/>
    <row r="19466" ht="12.75" customHeight="1" x14ac:dyDescent="0.2"/>
    <row r="19467" ht="12.75" customHeight="1" x14ac:dyDescent="0.2"/>
    <row r="19468" ht="12.75" customHeight="1" x14ac:dyDescent="0.2"/>
    <row r="19469" ht="12.75" customHeight="1" x14ac:dyDescent="0.2"/>
    <row r="19470" ht="12.75" customHeight="1" x14ac:dyDescent="0.2"/>
    <row r="19471" ht="12.75" customHeight="1" x14ac:dyDescent="0.2"/>
    <row r="19472" ht="12.75" customHeight="1" x14ac:dyDescent="0.2"/>
    <row r="19473" ht="12.75" customHeight="1" x14ac:dyDescent="0.2"/>
    <row r="19474" ht="12.75" customHeight="1" x14ac:dyDescent="0.2"/>
    <row r="19475" ht="12.75" customHeight="1" x14ac:dyDescent="0.2"/>
    <row r="19476" ht="12.75" customHeight="1" x14ac:dyDescent="0.2"/>
    <row r="19477" ht="12.75" customHeight="1" x14ac:dyDescent="0.2"/>
    <row r="19478" ht="12.75" customHeight="1" x14ac:dyDescent="0.2"/>
    <row r="19479" ht="12.75" customHeight="1" x14ac:dyDescent="0.2"/>
    <row r="19480" ht="12.75" customHeight="1" x14ac:dyDescent="0.2"/>
    <row r="19481" ht="12.75" customHeight="1" x14ac:dyDescent="0.2"/>
    <row r="19482" ht="12.75" customHeight="1" x14ac:dyDescent="0.2"/>
    <row r="19483" ht="12.75" customHeight="1" x14ac:dyDescent="0.2"/>
    <row r="19484" ht="12.75" customHeight="1" x14ac:dyDescent="0.2"/>
    <row r="19485" ht="12.75" customHeight="1" x14ac:dyDescent="0.2"/>
    <row r="19486" ht="12.75" customHeight="1" x14ac:dyDescent="0.2"/>
    <row r="19487" ht="12.75" customHeight="1" x14ac:dyDescent="0.2"/>
    <row r="19488" ht="12.75" customHeight="1" x14ac:dyDescent="0.2"/>
    <row r="19489" ht="12.75" customHeight="1" x14ac:dyDescent="0.2"/>
    <row r="19490" ht="12.75" customHeight="1" x14ac:dyDescent="0.2"/>
    <row r="19491" ht="12.75" customHeight="1" x14ac:dyDescent="0.2"/>
    <row r="19492" ht="12.75" customHeight="1" x14ac:dyDescent="0.2"/>
    <row r="19493" ht="12.75" customHeight="1" x14ac:dyDescent="0.2"/>
    <row r="19494" ht="12.75" customHeight="1" x14ac:dyDescent="0.2"/>
    <row r="19495" ht="12.75" customHeight="1" x14ac:dyDescent="0.2"/>
    <row r="19496" ht="12.75" customHeight="1" x14ac:dyDescent="0.2"/>
    <row r="19497" ht="12.75" customHeight="1" x14ac:dyDescent="0.2"/>
    <row r="19498" ht="12.75" customHeight="1" x14ac:dyDescent="0.2"/>
    <row r="19499" ht="12.75" customHeight="1" x14ac:dyDescent="0.2"/>
    <row r="19500" ht="12.75" customHeight="1" x14ac:dyDescent="0.2"/>
    <row r="19501" ht="12.75" customHeight="1" x14ac:dyDescent="0.2"/>
    <row r="19502" ht="12.75" customHeight="1" x14ac:dyDescent="0.2"/>
    <row r="19503" ht="12.75" customHeight="1" x14ac:dyDescent="0.2"/>
    <row r="19504" ht="12.75" customHeight="1" x14ac:dyDescent="0.2"/>
    <row r="19505" ht="12.75" customHeight="1" x14ac:dyDescent="0.2"/>
    <row r="19506" ht="12.75" customHeight="1" x14ac:dyDescent="0.2"/>
    <row r="19507" ht="12.75" customHeight="1" x14ac:dyDescent="0.2"/>
    <row r="19508" ht="12.75" customHeight="1" x14ac:dyDescent="0.2"/>
    <row r="19509" ht="12.75" customHeight="1" x14ac:dyDescent="0.2"/>
    <row r="19510" ht="12.75" customHeight="1" x14ac:dyDescent="0.2"/>
    <row r="19511" ht="12.75" customHeight="1" x14ac:dyDescent="0.2"/>
    <row r="19512" ht="12.75" customHeight="1" x14ac:dyDescent="0.2"/>
    <row r="19513" ht="12.75" customHeight="1" x14ac:dyDescent="0.2"/>
    <row r="19514" ht="12.75" customHeight="1" x14ac:dyDescent="0.2"/>
    <row r="19515" ht="12.75" customHeight="1" x14ac:dyDescent="0.2"/>
    <row r="19516" ht="12.75" customHeight="1" x14ac:dyDescent="0.2"/>
    <row r="19517" ht="12.75" customHeight="1" x14ac:dyDescent="0.2"/>
    <row r="19518" ht="12.75" customHeight="1" x14ac:dyDescent="0.2"/>
    <row r="19519" ht="12.75" customHeight="1" x14ac:dyDescent="0.2"/>
    <row r="19520" ht="12.75" customHeight="1" x14ac:dyDescent="0.2"/>
    <row r="19521" ht="12.75" customHeight="1" x14ac:dyDescent="0.2"/>
    <row r="19522" ht="12.75" customHeight="1" x14ac:dyDescent="0.2"/>
    <row r="19523" ht="12.75" customHeight="1" x14ac:dyDescent="0.2"/>
    <row r="19524" ht="12.75" customHeight="1" x14ac:dyDescent="0.2"/>
    <row r="19525" ht="12.75" customHeight="1" x14ac:dyDescent="0.2"/>
    <row r="19526" ht="12.75" customHeight="1" x14ac:dyDescent="0.2"/>
    <row r="19527" ht="12.75" customHeight="1" x14ac:dyDescent="0.2"/>
    <row r="19528" ht="12.75" customHeight="1" x14ac:dyDescent="0.2"/>
    <row r="19529" ht="12.75" customHeight="1" x14ac:dyDescent="0.2"/>
    <row r="19530" ht="12.75" customHeight="1" x14ac:dyDescent="0.2"/>
    <row r="19531" ht="12.75" customHeight="1" x14ac:dyDescent="0.2"/>
    <row r="19532" ht="12.75" customHeight="1" x14ac:dyDescent="0.2"/>
    <row r="19533" ht="12.75" customHeight="1" x14ac:dyDescent="0.2"/>
    <row r="19534" ht="12.75" customHeight="1" x14ac:dyDescent="0.2"/>
    <row r="19535" ht="12.75" customHeight="1" x14ac:dyDescent="0.2"/>
    <row r="19536" ht="12.75" customHeight="1" x14ac:dyDescent="0.2"/>
    <row r="19537" ht="12.75" customHeight="1" x14ac:dyDescent="0.2"/>
    <row r="19538" ht="12.75" customHeight="1" x14ac:dyDescent="0.2"/>
    <row r="19539" ht="12.75" customHeight="1" x14ac:dyDescent="0.2"/>
    <row r="19540" ht="12.75" customHeight="1" x14ac:dyDescent="0.2"/>
    <row r="19541" ht="12.75" customHeight="1" x14ac:dyDescent="0.2"/>
    <row r="19542" ht="12.75" customHeight="1" x14ac:dyDescent="0.2"/>
    <row r="19543" ht="12.75" customHeight="1" x14ac:dyDescent="0.2"/>
    <row r="19544" ht="12.75" customHeight="1" x14ac:dyDescent="0.2"/>
    <row r="19545" ht="12.75" customHeight="1" x14ac:dyDescent="0.2"/>
    <row r="19546" ht="12.75" customHeight="1" x14ac:dyDescent="0.2"/>
    <row r="19547" ht="12.75" customHeight="1" x14ac:dyDescent="0.2"/>
    <row r="19548" ht="12.75" customHeight="1" x14ac:dyDescent="0.2"/>
    <row r="19549" ht="12.75" customHeight="1" x14ac:dyDescent="0.2"/>
    <row r="19550" ht="12.75" customHeight="1" x14ac:dyDescent="0.2"/>
    <row r="19551" ht="12.75" customHeight="1" x14ac:dyDescent="0.2"/>
    <row r="19552" ht="12.75" customHeight="1" x14ac:dyDescent="0.2"/>
    <row r="19553" ht="12.75" customHeight="1" x14ac:dyDescent="0.2"/>
    <row r="19554" ht="12.75" customHeight="1" x14ac:dyDescent="0.2"/>
    <row r="19555" ht="12.75" customHeight="1" x14ac:dyDescent="0.2"/>
    <row r="19556" ht="12.75" customHeight="1" x14ac:dyDescent="0.2"/>
    <row r="19557" ht="12.75" customHeight="1" x14ac:dyDescent="0.2"/>
    <row r="19558" ht="12.75" customHeight="1" x14ac:dyDescent="0.2"/>
    <row r="19559" ht="12.75" customHeight="1" x14ac:dyDescent="0.2"/>
    <row r="19560" ht="12.75" customHeight="1" x14ac:dyDescent="0.2"/>
    <row r="19561" ht="12.75" customHeight="1" x14ac:dyDescent="0.2"/>
    <row r="19562" ht="12.75" customHeight="1" x14ac:dyDescent="0.2"/>
    <row r="19563" ht="12.75" customHeight="1" x14ac:dyDescent="0.2"/>
    <row r="19564" ht="12.75" customHeight="1" x14ac:dyDescent="0.2"/>
    <row r="19565" ht="12.75" customHeight="1" x14ac:dyDescent="0.2"/>
    <row r="19566" ht="12.75" customHeight="1" x14ac:dyDescent="0.2"/>
    <row r="19567" ht="12.75" customHeight="1" x14ac:dyDescent="0.2"/>
    <row r="19568" ht="12.75" customHeight="1" x14ac:dyDescent="0.2"/>
    <row r="19569" ht="12.75" customHeight="1" x14ac:dyDescent="0.2"/>
    <row r="19570" ht="12.75" customHeight="1" x14ac:dyDescent="0.2"/>
    <row r="19571" ht="12.75" customHeight="1" x14ac:dyDescent="0.2"/>
    <row r="19572" ht="12.75" customHeight="1" x14ac:dyDescent="0.2"/>
    <row r="19573" ht="12.75" customHeight="1" x14ac:dyDescent="0.2"/>
    <row r="19574" ht="12.75" customHeight="1" x14ac:dyDescent="0.2"/>
    <row r="19575" ht="12.75" customHeight="1" x14ac:dyDescent="0.2"/>
    <row r="19576" ht="12.75" customHeight="1" x14ac:dyDescent="0.2"/>
    <row r="19577" ht="12.75" customHeight="1" x14ac:dyDescent="0.2"/>
    <row r="19578" ht="12.75" customHeight="1" x14ac:dyDescent="0.2"/>
    <row r="19579" ht="12.75" customHeight="1" x14ac:dyDescent="0.2"/>
    <row r="19580" ht="12.75" customHeight="1" x14ac:dyDescent="0.2"/>
    <row r="19581" ht="12.75" customHeight="1" x14ac:dyDescent="0.2"/>
    <row r="19582" ht="12.75" customHeight="1" x14ac:dyDescent="0.2"/>
    <row r="19583" ht="12.75" customHeight="1" x14ac:dyDescent="0.2"/>
    <row r="19584" ht="12.75" customHeight="1" x14ac:dyDescent="0.2"/>
    <row r="19585" ht="12.75" customHeight="1" x14ac:dyDescent="0.2"/>
    <row r="19586" ht="12.75" customHeight="1" x14ac:dyDescent="0.2"/>
    <row r="19587" ht="12.75" customHeight="1" x14ac:dyDescent="0.2"/>
    <row r="19588" ht="12.75" customHeight="1" x14ac:dyDescent="0.2"/>
    <row r="19589" ht="12.75" customHeight="1" x14ac:dyDescent="0.2"/>
    <row r="19590" ht="12.75" customHeight="1" x14ac:dyDescent="0.2"/>
    <row r="19591" ht="12.75" customHeight="1" x14ac:dyDescent="0.2"/>
    <row r="19592" ht="12.75" customHeight="1" x14ac:dyDescent="0.2"/>
    <row r="19593" ht="12.75" customHeight="1" x14ac:dyDescent="0.2"/>
    <row r="19594" ht="12.75" customHeight="1" x14ac:dyDescent="0.2"/>
    <row r="19595" ht="12.75" customHeight="1" x14ac:dyDescent="0.2"/>
    <row r="19596" ht="12.75" customHeight="1" x14ac:dyDescent="0.2"/>
    <row r="19597" ht="12.75" customHeight="1" x14ac:dyDescent="0.2"/>
    <row r="19598" ht="12.75" customHeight="1" x14ac:dyDescent="0.2"/>
    <row r="19599" ht="12.75" customHeight="1" x14ac:dyDescent="0.2"/>
    <row r="19600" ht="12.75" customHeight="1" x14ac:dyDescent="0.2"/>
    <row r="19601" ht="12.75" customHeight="1" x14ac:dyDescent="0.2"/>
    <row r="19602" ht="12.75" customHeight="1" x14ac:dyDescent="0.2"/>
    <row r="19603" ht="12.75" customHeight="1" x14ac:dyDescent="0.2"/>
    <row r="19604" ht="12.75" customHeight="1" x14ac:dyDescent="0.2"/>
    <row r="19605" ht="12.75" customHeight="1" x14ac:dyDescent="0.2"/>
    <row r="19606" ht="12.75" customHeight="1" x14ac:dyDescent="0.2"/>
    <row r="19607" ht="12.75" customHeight="1" x14ac:dyDescent="0.2"/>
    <row r="19608" ht="12.75" customHeight="1" x14ac:dyDescent="0.2"/>
    <row r="19609" ht="12.75" customHeight="1" x14ac:dyDescent="0.2"/>
    <row r="19610" ht="12.75" customHeight="1" x14ac:dyDescent="0.2"/>
    <row r="19611" ht="12.75" customHeight="1" x14ac:dyDescent="0.2"/>
    <row r="19612" ht="12.75" customHeight="1" x14ac:dyDescent="0.2"/>
    <row r="19613" ht="12.75" customHeight="1" x14ac:dyDescent="0.2"/>
    <row r="19614" ht="12.75" customHeight="1" x14ac:dyDescent="0.2"/>
    <row r="19615" ht="12.75" customHeight="1" x14ac:dyDescent="0.2"/>
    <row r="19616" ht="12.75" customHeight="1" x14ac:dyDescent="0.2"/>
    <row r="19617" ht="12.75" customHeight="1" x14ac:dyDescent="0.2"/>
    <row r="19618" ht="12.75" customHeight="1" x14ac:dyDescent="0.2"/>
    <row r="19619" ht="12.75" customHeight="1" x14ac:dyDescent="0.2"/>
    <row r="19620" ht="12.75" customHeight="1" x14ac:dyDescent="0.2"/>
    <row r="19621" ht="12.75" customHeight="1" x14ac:dyDescent="0.2"/>
    <row r="19622" ht="12.75" customHeight="1" x14ac:dyDescent="0.2"/>
    <row r="19623" ht="12.75" customHeight="1" x14ac:dyDescent="0.2"/>
    <row r="19624" ht="12.75" customHeight="1" x14ac:dyDescent="0.2"/>
    <row r="19625" ht="12.75" customHeight="1" x14ac:dyDescent="0.2"/>
    <row r="19626" ht="12.75" customHeight="1" x14ac:dyDescent="0.2"/>
    <row r="19627" ht="12.75" customHeight="1" x14ac:dyDescent="0.2"/>
    <row r="19628" ht="12.75" customHeight="1" x14ac:dyDescent="0.2"/>
    <row r="19629" ht="12.75" customHeight="1" x14ac:dyDescent="0.2"/>
    <row r="19630" ht="12.75" customHeight="1" x14ac:dyDescent="0.2"/>
    <row r="19631" ht="12.75" customHeight="1" x14ac:dyDescent="0.2"/>
    <row r="19632" ht="12.75" customHeight="1" x14ac:dyDescent="0.2"/>
    <row r="19633" ht="12.75" customHeight="1" x14ac:dyDescent="0.2"/>
    <row r="19634" ht="12.75" customHeight="1" x14ac:dyDescent="0.2"/>
    <row r="19635" ht="12.75" customHeight="1" x14ac:dyDescent="0.2"/>
    <row r="19636" ht="12.75" customHeight="1" x14ac:dyDescent="0.2"/>
    <row r="19637" ht="12.75" customHeight="1" x14ac:dyDescent="0.2"/>
    <row r="19638" ht="12.75" customHeight="1" x14ac:dyDescent="0.2"/>
    <row r="19639" ht="12.75" customHeight="1" x14ac:dyDescent="0.2"/>
    <row r="19640" ht="12.75" customHeight="1" x14ac:dyDescent="0.2"/>
    <row r="19641" ht="12.75" customHeight="1" x14ac:dyDescent="0.2"/>
    <row r="19642" ht="12.75" customHeight="1" x14ac:dyDescent="0.2"/>
    <row r="19643" ht="12.75" customHeight="1" x14ac:dyDescent="0.2"/>
    <row r="19644" ht="12.75" customHeight="1" x14ac:dyDescent="0.2"/>
    <row r="19645" ht="12.75" customHeight="1" x14ac:dyDescent="0.2"/>
    <row r="19646" ht="12.75" customHeight="1" x14ac:dyDescent="0.2"/>
    <row r="19647" ht="12.75" customHeight="1" x14ac:dyDescent="0.2"/>
    <row r="19648" ht="12.75" customHeight="1" x14ac:dyDescent="0.2"/>
    <row r="19649" ht="12.75" customHeight="1" x14ac:dyDescent="0.2"/>
    <row r="19650" ht="12.75" customHeight="1" x14ac:dyDescent="0.2"/>
    <row r="19651" ht="12.75" customHeight="1" x14ac:dyDescent="0.2"/>
    <row r="19652" ht="12.75" customHeight="1" x14ac:dyDescent="0.2"/>
    <row r="19653" ht="12.75" customHeight="1" x14ac:dyDescent="0.2"/>
    <row r="19654" ht="12.75" customHeight="1" x14ac:dyDescent="0.2"/>
    <row r="19655" ht="12.75" customHeight="1" x14ac:dyDescent="0.2"/>
    <row r="19656" ht="12.75" customHeight="1" x14ac:dyDescent="0.2"/>
    <row r="19657" ht="12.75" customHeight="1" x14ac:dyDescent="0.2"/>
    <row r="19658" ht="12.75" customHeight="1" x14ac:dyDescent="0.2"/>
    <row r="19659" ht="12.75" customHeight="1" x14ac:dyDescent="0.2"/>
    <row r="19660" ht="12.75" customHeight="1" x14ac:dyDescent="0.2"/>
    <row r="19661" ht="12.75" customHeight="1" x14ac:dyDescent="0.2"/>
    <row r="19662" ht="12.75" customHeight="1" x14ac:dyDescent="0.2"/>
    <row r="19663" ht="12.75" customHeight="1" x14ac:dyDescent="0.2"/>
    <row r="19664" ht="12.75" customHeight="1" x14ac:dyDescent="0.2"/>
    <row r="19665" ht="12.75" customHeight="1" x14ac:dyDescent="0.2"/>
    <row r="19666" ht="12.75" customHeight="1" x14ac:dyDescent="0.2"/>
    <row r="19667" ht="12.75" customHeight="1" x14ac:dyDescent="0.2"/>
    <row r="19668" ht="12.75" customHeight="1" x14ac:dyDescent="0.2"/>
    <row r="19669" ht="12.75" customHeight="1" x14ac:dyDescent="0.2"/>
    <row r="19670" ht="12.75" customHeight="1" x14ac:dyDescent="0.2"/>
    <row r="19671" ht="12.75" customHeight="1" x14ac:dyDescent="0.2"/>
    <row r="19672" ht="12.75" customHeight="1" x14ac:dyDescent="0.2"/>
    <row r="19673" ht="12.75" customHeight="1" x14ac:dyDescent="0.2"/>
    <row r="19674" ht="12.75" customHeight="1" x14ac:dyDescent="0.2"/>
    <row r="19675" ht="12.75" customHeight="1" x14ac:dyDescent="0.2"/>
    <row r="19676" ht="12.75" customHeight="1" x14ac:dyDescent="0.2"/>
    <row r="19677" ht="12.75" customHeight="1" x14ac:dyDescent="0.2"/>
    <row r="19678" ht="12.75" customHeight="1" x14ac:dyDescent="0.2"/>
    <row r="19679" ht="12.75" customHeight="1" x14ac:dyDescent="0.2"/>
    <row r="19680" ht="12.75" customHeight="1" x14ac:dyDescent="0.2"/>
    <row r="19681" ht="12.75" customHeight="1" x14ac:dyDescent="0.2"/>
    <row r="19682" ht="12.75" customHeight="1" x14ac:dyDescent="0.2"/>
    <row r="19683" ht="12.75" customHeight="1" x14ac:dyDescent="0.2"/>
    <row r="19684" ht="12.75" customHeight="1" x14ac:dyDescent="0.2"/>
    <row r="19685" ht="12.75" customHeight="1" x14ac:dyDescent="0.2"/>
    <row r="19686" ht="12.75" customHeight="1" x14ac:dyDescent="0.2"/>
    <row r="19687" ht="12.75" customHeight="1" x14ac:dyDescent="0.2"/>
    <row r="19688" ht="12.75" customHeight="1" x14ac:dyDescent="0.2"/>
    <row r="19689" ht="12.75" customHeight="1" x14ac:dyDescent="0.2"/>
    <row r="19690" ht="12.75" customHeight="1" x14ac:dyDescent="0.2"/>
    <row r="19691" ht="12.75" customHeight="1" x14ac:dyDescent="0.2"/>
    <row r="19692" ht="12.75" customHeight="1" x14ac:dyDescent="0.2"/>
    <row r="19693" ht="12.75" customHeight="1" x14ac:dyDescent="0.2"/>
    <row r="19694" ht="12.75" customHeight="1" x14ac:dyDescent="0.2"/>
    <row r="19695" ht="12.75" customHeight="1" x14ac:dyDescent="0.2"/>
    <row r="19696" ht="12.75" customHeight="1" x14ac:dyDescent="0.2"/>
    <row r="19697" ht="12.75" customHeight="1" x14ac:dyDescent="0.2"/>
    <row r="19698" ht="12.75" customHeight="1" x14ac:dyDescent="0.2"/>
    <row r="19699" ht="12.75" customHeight="1" x14ac:dyDescent="0.2"/>
    <row r="19700" ht="12.75" customHeight="1" x14ac:dyDescent="0.2"/>
    <row r="19701" ht="12.75" customHeight="1" x14ac:dyDescent="0.2"/>
    <row r="19702" ht="12.75" customHeight="1" x14ac:dyDescent="0.2"/>
    <row r="19703" ht="12.75" customHeight="1" x14ac:dyDescent="0.2"/>
    <row r="19704" ht="12.75" customHeight="1" x14ac:dyDescent="0.2"/>
    <row r="19705" ht="12.75" customHeight="1" x14ac:dyDescent="0.2"/>
    <row r="19706" ht="12.75" customHeight="1" x14ac:dyDescent="0.2"/>
    <row r="19707" ht="12.75" customHeight="1" x14ac:dyDescent="0.2"/>
    <row r="19708" ht="12.75" customHeight="1" x14ac:dyDescent="0.2"/>
    <row r="19709" ht="12.75" customHeight="1" x14ac:dyDescent="0.2"/>
    <row r="19710" ht="12.75" customHeight="1" x14ac:dyDescent="0.2"/>
    <row r="19711" ht="12.75" customHeight="1" x14ac:dyDescent="0.2"/>
    <row r="19712" ht="12.75" customHeight="1" x14ac:dyDescent="0.2"/>
    <row r="19713" ht="12.75" customHeight="1" x14ac:dyDescent="0.2"/>
    <row r="19714" ht="12.75" customHeight="1" x14ac:dyDescent="0.2"/>
    <row r="19715" ht="12.75" customHeight="1" x14ac:dyDescent="0.2"/>
    <row r="19716" ht="12.75" customHeight="1" x14ac:dyDescent="0.2"/>
    <row r="19717" ht="12.75" customHeight="1" x14ac:dyDescent="0.2"/>
    <row r="19718" ht="12.75" customHeight="1" x14ac:dyDescent="0.2"/>
    <row r="19719" ht="12.75" customHeight="1" x14ac:dyDescent="0.2"/>
    <row r="19720" ht="12.75" customHeight="1" x14ac:dyDescent="0.2"/>
    <row r="19721" ht="12.75" customHeight="1" x14ac:dyDescent="0.2"/>
    <row r="19722" ht="12.75" customHeight="1" x14ac:dyDescent="0.2"/>
    <row r="19723" ht="12.75" customHeight="1" x14ac:dyDescent="0.2"/>
    <row r="19724" ht="12.75" customHeight="1" x14ac:dyDescent="0.2"/>
    <row r="19725" ht="12.75" customHeight="1" x14ac:dyDescent="0.2"/>
    <row r="19726" ht="12.75" customHeight="1" x14ac:dyDescent="0.2"/>
    <row r="19727" ht="12.75" customHeight="1" x14ac:dyDescent="0.2"/>
    <row r="19728" ht="12.75" customHeight="1" x14ac:dyDescent="0.2"/>
    <row r="19729" ht="12.75" customHeight="1" x14ac:dyDescent="0.2"/>
    <row r="19730" ht="12.75" customHeight="1" x14ac:dyDescent="0.2"/>
    <row r="19731" ht="12.75" customHeight="1" x14ac:dyDescent="0.2"/>
    <row r="19732" ht="12.75" customHeight="1" x14ac:dyDescent="0.2"/>
    <row r="19733" ht="12.75" customHeight="1" x14ac:dyDescent="0.2"/>
    <row r="19734" ht="12.75" customHeight="1" x14ac:dyDescent="0.2"/>
    <row r="19735" ht="12.75" customHeight="1" x14ac:dyDescent="0.2"/>
    <row r="19736" ht="12.75" customHeight="1" x14ac:dyDescent="0.2"/>
    <row r="19737" ht="12.75" customHeight="1" x14ac:dyDescent="0.2"/>
    <row r="19738" ht="12.75" customHeight="1" x14ac:dyDescent="0.2"/>
    <row r="19739" ht="12.75" customHeight="1" x14ac:dyDescent="0.2"/>
    <row r="19740" ht="12.75" customHeight="1" x14ac:dyDescent="0.2"/>
    <row r="19741" ht="12.75" customHeight="1" x14ac:dyDescent="0.2"/>
    <row r="19742" ht="12.75" customHeight="1" x14ac:dyDescent="0.2"/>
    <row r="19743" ht="12.75" customHeight="1" x14ac:dyDescent="0.2"/>
    <row r="19744" ht="12.75" customHeight="1" x14ac:dyDescent="0.2"/>
    <row r="19745" ht="12.75" customHeight="1" x14ac:dyDescent="0.2"/>
    <row r="19746" ht="12.75" customHeight="1" x14ac:dyDescent="0.2"/>
    <row r="19747" ht="12.75" customHeight="1" x14ac:dyDescent="0.2"/>
    <row r="19748" ht="12.75" customHeight="1" x14ac:dyDescent="0.2"/>
    <row r="19749" ht="12.75" customHeight="1" x14ac:dyDescent="0.2"/>
    <row r="19750" ht="12.75" customHeight="1" x14ac:dyDescent="0.2"/>
    <row r="19751" ht="12.75" customHeight="1" x14ac:dyDescent="0.2"/>
    <row r="19752" ht="12.75" customHeight="1" x14ac:dyDescent="0.2"/>
    <row r="19753" ht="12.75" customHeight="1" x14ac:dyDescent="0.2"/>
    <row r="19754" ht="12.75" customHeight="1" x14ac:dyDescent="0.2"/>
    <row r="19755" ht="12.75" customHeight="1" x14ac:dyDescent="0.2"/>
    <row r="19756" ht="12.75" customHeight="1" x14ac:dyDescent="0.2"/>
    <row r="19757" ht="12.75" customHeight="1" x14ac:dyDescent="0.2"/>
    <row r="19758" ht="12.75" customHeight="1" x14ac:dyDescent="0.2"/>
    <row r="19759" ht="12.75" customHeight="1" x14ac:dyDescent="0.2"/>
    <row r="19760" ht="12.75" customHeight="1" x14ac:dyDescent="0.2"/>
    <row r="19761" ht="12.75" customHeight="1" x14ac:dyDescent="0.2"/>
    <row r="19762" ht="12.75" customHeight="1" x14ac:dyDescent="0.2"/>
    <row r="19763" ht="12.75" customHeight="1" x14ac:dyDescent="0.2"/>
    <row r="19764" ht="12.75" customHeight="1" x14ac:dyDescent="0.2"/>
    <row r="19765" ht="12.75" customHeight="1" x14ac:dyDescent="0.2"/>
    <row r="19766" ht="12.75" customHeight="1" x14ac:dyDescent="0.2"/>
    <row r="19767" ht="12.75" customHeight="1" x14ac:dyDescent="0.2"/>
    <row r="19768" ht="12.75" customHeight="1" x14ac:dyDescent="0.2"/>
    <row r="19769" ht="12.75" customHeight="1" x14ac:dyDescent="0.2"/>
    <row r="19770" ht="12.75" customHeight="1" x14ac:dyDescent="0.2"/>
    <row r="19771" ht="12.75" customHeight="1" x14ac:dyDescent="0.2"/>
    <row r="19772" ht="12.75" customHeight="1" x14ac:dyDescent="0.2"/>
    <row r="19773" ht="12.75" customHeight="1" x14ac:dyDescent="0.2"/>
    <row r="19774" ht="12.75" customHeight="1" x14ac:dyDescent="0.2"/>
    <row r="19775" ht="12.75" customHeight="1" x14ac:dyDescent="0.2"/>
    <row r="19776" ht="12.75" customHeight="1" x14ac:dyDescent="0.2"/>
    <row r="19777" ht="12.75" customHeight="1" x14ac:dyDescent="0.2"/>
    <row r="19778" ht="12.75" customHeight="1" x14ac:dyDescent="0.2"/>
    <row r="19779" ht="12.75" customHeight="1" x14ac:dyDescent="0.2"/>
    <row r="19780" ht="12.75" customHeight="1" x14ac:dyDescent="0.2"/>
    <row r="19781" ht="12.75" customHeight="1" x14ac:dyDescent="0.2"/>
    <row r="19782" ht="12.75" customHeight="1" x14ac:dyDescent="0.2"/>
    <row r="19783" ht="12.75" customHeight="1" x14ac:dyDescent="0.2"/>
    <row r="19784" ht="12.75" customHeight="1" x14ac:dyDescent="0.2"/>
    <row r="19785" ht="12.75" customHeight="1" x14ac:dyDescent="0.2"/>
    <row r="19786" ht="12.75" customHeight="1" x14ac:dyDescent="0.2"/>
    <row r="19787" ht="12.75" customHeight="1" x14ac:dyDescent="0.2"/>
    <row r="19788" ht="12.75" customHeight="1" x14ac:dyDescent="0.2"/>
    <row r="19789" ht="12.75" customHeight="1" x14ac:dyDescent="0.2"/>
    <row r="19790" ht="12.75" customHeight="1" x14ac:dyDescent="0.2"/>
    <row r="19791" ht="12.75" customHeight="1" x14ac:dyDescent="0.2"/>
    <row r="19792" ht="12.75" customHeight="1" x14ac:dyDescent="0.2"/>
    <row r="19793" ht="12.75" customHeight="1" x14ac:dyDescent="0.2"/>
    <row r="19794" ht="12.75" customHeight="1" x14ac:dyDescent="0.2"/>
    <row r="19795" ht="12.75" customHeight="1" x14ac:dyDescent="0.2"/>
    <row r="19796" ht="12.75" customHeight="1" x14ac:dyDescent="0.2"/>
    <row r="19797" ht="12.75" customHeight="1" x14ac:dyDescent="0.2"/>
    <row r="19798" ht="12.75" customHeight="1" x14ac:dyDescent="0.2"/>
    <row r="19799" ht="12.75" customHeight="1" x14ac:dyDescent="0.2"/>
    <row r="19800" ht="12.75" customHeight="1" x14ac:dyDescent="0.2"/>
    <row r="19801" ht="12.75" customHeight="1" x14ac:dyDescent="0.2"/>
    <row r="19802" ht="12.75" customHeight="1" x14ac:dyDescent="0.2"/>
    <row r="19803" ht="12.75" customHeight="1" x14ac:dyDescent="0.2"/>
    <row r="19804" ht="12.75" customHeight="1" x14ac:dyDescent="0.2"/>
    <row r="19805" ht="12.75" customHeight="1" x14ac:dyDescent="0.2"/>
    <row r="19806" ht="12.75" customHeight="1" x14ac:dyDescent="0.2"/>
    <row r="19807" ht="12.75" customHeight="1" x14ac:dyDescent="0.2"/>
    <row r="19808" ht="12.75" customHeight="1" x14ac:dyDescent="0.2"/>
    <row r="19809" ht="12.75" customHeight="1" x14ac:dyDescent="0.2"/>
    <row r="19810" ht="12.75" customHeight="1" x14ac:dyDescent="0.2"/>
    <row r="19811" ht="12.75" customHeight="1" x14ac:dyDescent="0.2"/>
    <row r="19812" ht="12.75" customHeight="1" x14ac:dyDescent="0.2"/>
    <row r="19813" ht="12.75" customHeight="1" x14ac:dyDescent="0.2"/>
    <row r="19814" ht="12.75" customHeight="1" x14ac:dyDescent="0.2"/>
    <row r="19815" ht="12.75" customHeight="1" x14ac:dyDescent="0.2"/>
    <row r="19816" ht="12.75" customHeight="1" x14ac:dyDescent="0.2"/>
    <row r="19817" ht="12.75" customHeight="1" x14ac:dyDescent="0.2"/>
    <row r="19818" ht="12.75" customHeight="1" x14ac:dyDescent="0.2"/>
    <row r="19819" ht="12.75" customHeight="1" x14ac:dyDescent="0.2"/>
    <row r="19820" ht="12.75" customHeight="1" x14ac:dyDescent="0.2"/>
    <row r="19821" ht="12.75" customHeight="1" x14ac:dyDescent="0.2"/>
    <row r="19822" ht="12.75" customHeight="1" x14ac:dyDescent="0.2"/>
    <row r="19823" ht="12.75" customHeight="1" x14ac:dyDescent="0.2"/>
    <row r="19824" ht="12.75" customHeight="1" x14ac:dyDescent="0.2"/>
    <row r="19825" ht="12.75" customHeight="1" x14ac:dyDescent="0.2"/>
    <row r="19826" ht="12.75" customHeight="1" x14ac:dyDescent="0.2"/>
    <row r="19827" ht="12.75" customHeight="1" x14ac:dyDescent="0.2"/>
    <row r="19828" ht="12.75" customHeight="1" x14ac:dyDescent="0.2"/>
    <row r="19829" ht="12.75" customHeight="1" x14ac:dyDescent="0.2"/>
    <row r="19830" ht="12.75" customHeight="1" x14ac:dyDescent="0.2"/>
    <row r="19831" ht="12.75" customHeight="1" x14ac:dyDescent="0.2"/>
    <row r="19832" ht="12.75" customHeight="1" x14ac:dyDescent="0.2"/>
    <row r="19833" ht="12.75" customHeight="1" x14ac:dyDescent="0.2"/>
    <row r="19834" ht="12.75" customHeight="1" x14ac:dyDescent="0.2"/>
    <row r="19835" ht="12.75" customHeight="1" x14ac:dyDescent="0.2"/>
    <row r="19836" ht="12.75" customHeight="1" x14ac:dyDescent="0.2"/>
    <row r="19837" ht="12.75" customHeight="1" x14ac:dyDescent="0.2"/>
    <row r="19838" ht="12.75" customHeight="1" x14ac:dyDescent="0.2"/>
    <row r="19839" ht="12.75" customHeight="1" x14ac:dyDescent="0.2"/>
    <row r="19840" ht="12.75" customHeight="1" x14ac:dyDescent="0.2"/>
    <row r="19841" ht="12.75" customHeight="1" x14ac:dyDescent="0.2"/>
    <row r="19842" ht="12.75" customHeight="1" x14ac:dyDescent="0.2"/>
    <row r="19843" ht="12.75" customHeight="1" x14ac:dyDescent="0.2"/>
    <row r="19844" ht="12.75" customHeight="1" x14ac:dyDescent="0.2"/>
    <row r="19845" ht="12.75" customHeight="1" x14ac:dyDescent="0.2"/>
    <row r="19846" ht="12.75" customHeight="1" x14ac:dyDescent="0.2"/>
    <row r="19847" ht="12.75" customHeight="1" x14ac:dyDescent="0.2"/>
    <row r="19848" ht="12.75" customHeight="1" x14ac:dyDescent="0.2"/>
    <row r="19849" ht="12.75" customHeight="1" x14ac:dyDescent="0.2"/>
    <row r="19850" ht="12.75" customHeight="1" x14ac:dyDescent="0.2"/>
    <row r="19851" ht="12.75" customHeight="1" x14ac:dyDescent="0.2"/>
    <row r="19852" ht="12.75" customHeight="1" x14ac:dyDescent="0.2"/>
    <row r="19853" ht="12.75" customHeight="1" x14ac:dyDescent="0.2"/>
    <row r="19854" ht="12.75" customHeight="1" x14ac:dyDescent="0.2"/>
    <row r="19855" ht="12.75" customHeight="1" x14ac:dyDescent="0.2"/>
    <row r="19856" ht="12.75" customHeight="1" x14ac:dyDescent="0.2"/>
    <row r="19857" ht="12.75" customHeight="1" x14ac:dyDescent="0.2"/>
    <row r="19858" ht="12.75" customHeight="1" x14ac:dyDescent="0.2"/>
    <row r="19859" ht="12.75" customHeight="1" x14ac:dyDescent="0.2"/>
    <row r="19860" ht="12.75" customHeight="1" x14ac:dyDescent="0.2"/>
    <row r="19861" ht="12.75" customHeight="1" x14ac:dyDescent="0.2"/>
    <row r="19862" ht="12.75" customHeight="1" x14ac:dyDescent="0.2"/>
    <row r="19863" ht="12.75" customHeight="1" x14ac:dyDescent="0.2"/>
    <row r="19864" ht="12.75" customHeight="1" x14ac:dyDescent="0.2"/>
    <row r="19865" ht="12.75" customHeight="1" x14ac:dyDescent="0.2"/>
    <row r="19866" ht="12.75" customHeight="1" x14ac:dyDescent="0.2"/>
    <row r="19867" ht="12.75" customHeight="1" x14ac:dyDescent="0.2"/>
    <row r="19868" ht="12.75" customHeight="1" x14ac:dyDescent="0.2"/>
    <row r="19869" ht="12.75" customHeight="1" x14ac:dyDescent="0.2"/>
    <row r="19870" ht="12.75" customHeight="1" x14ac:dyDescent="0.2"/>
    <row r="19871" ht="12.75" customHeight="1" x14ac:dyDescent="0.2"/>
    <row r="19872" ht="12.75" customHeight="1" x14ac:dyDescent="0.2"/>
    <row r="19873" ht="12.75" customHeight="1" x14ac:dyDescent="0.2"/>
    <row r="19874" ht="12.75" customHeight="1" x14ac:dyDescent="0.2"/>
    <row r="19875" ht="12.75" customHeight="1" x14ac:dyDescent="0.2"/>
    <row r="19876" ht="12.75" customHeight="1" x14ac:dyDescent="0.2"/>
    <row r="19877" ht="12.75" customHeight="1" x14ac:dyDescent="0.2"/>
    <row r="19878" ht="12.75" customHeight="1" x14ac:dyDescent="0.2"/>
    <row r="19879" ht="12.75" customHeight="1" x14ac:dyDescent="0.2"/>
    <row r="19880" ht="12.75" customHeight="1" x14ac:dyDescent="0.2"/>
    <row r="19881" ht="12.75" customHeight="1" x14ac:dyDescent="0.2"/>
    <row r="19882" ht="12.75" customHeight="1" x14ac:dyDescent="0.2"/>
    <row r="19883" ht="12.75" customHeight="1" x14ac:dyDescent="0.2"/>
    <row r="19884" ht="12.75" customHeight="1" x14ac:dyDescent="0.2"/>
    <row r="19885" ht="12.75" customHeight="1" x14ac:dyDescent="0.2"/>
    <row r="19886" ht="12.75" customHeight="1" x14ac:dyDescent="0.2"/>
    <row r="19887" ht="12.75" customHeight="1" x14ac:dyDescent="0.2"/>
    <row r="19888" ht="12.75" customHeight="1" x14ac:dyDescent="0.2"/>
    <row r="19889" ht="12.75" customHeight="1" x14ac:dyDescent="0.2"/>
    <row r="19890" ht="12.75" customHeight="1" x14ac:dyDescent="0.2"/>
    <row r="19891" ht="12.75" customHeight="1" x14ac:dyDescent="0.2"/>
    <row r="19892" ht="12.75" customHeight="1" x14ac:dyDescent="0.2"/>
    <row r="19893" ht="12.75" customHeight="1" x14ac:dyDescent="0.2"/>
    <row r="19894" ht="12.75" customHeight="1" x14ac:dyDescent="0.2"/>
    <row r="19895" ht="12.75" customHeight="1" x14ac:dyDescent="0.2"/>
    <row r="19896" ht="12.75" customHeight="1" x14ac:dyDescent="0.2"/>
    <row r="19897" ht="12.75" customHeight="1" x14ac:dyDescent="0.2"/>
    <row r="19898" ht="12.75" customHeight="1" x14ac:dyDescent="0.2"/>
    <row r="19899" ht="12.75" customHeight="1" x14ac:dyDescent="0.2"/>
    <row r="19900" ht="12.75" customHeight="1" x14ac:dyDescent="0.2"/>
    <row r="19901" ht="12.75" customHeight="1" x14ac:dyDescent="0.2"/>
    <row r="19902" ht="12.75" customHeight="1" x14ac:dyDescent="0.2"/>
    <row r="19903" ht="12.75" customHeight="1" x14ac:dyDescent="0.2"/>
    <row r="19904" ht="12.75" customHeight="1" x14ac:dyDescent="0.2"/>
    <row r="19905" ht="12.75" customHeight="1" x14ac:dyDescent="0.2"/>
    <row r="19906" ht="12.75" customHeight="1" x14ac:dyDescent="0.2"/>
    <row r="19907" ht="12.75" customHeight="1" x14ac:dyDescent="0.2"/>
    <row r="19908" ht="12.75" customHeight="1" x14ac:dyDescent="0.2"/>
    <row r="19909" ht="12.75" customHeight="1" x14ac:dyDescent="0.2"/>
    <row r="19910" ht="12.75" customHeight="1" x14ac:dyDescent="0.2"/>
    <row r="19911" ht="12.75" customHeight="1" x14ac:dyDescent="0.2"/>
    <row r="19912" ht="12.75" customHeight="1" x14ac:dyDescent="0.2"/>
    <row r="19913" ht="12.75" customHeight="1" x14ac:dyDescent="0.2"/>
    <row r="19914" ht="12.75" customHeight="1" x14ac:dyDescent="0.2"/>
    <row r="19915" ht="12.75" customHeight="1" x14ac:dyDescent="0.2"/>
    <row r="19916" ht="12.75" customHeight="1" x14ac:dyDescent="0.2"/>
    <row r="19917" ht="12.75" customHeight="1" x14ac:dyDescent="0.2"/>
    <row r="19918" ht="12.75" customHeight="1" x14ac:dyDescent="0.2"/>
    <row r="19919" ht="12.75" customHeight="1" x14ac:dyDescent="0.2"/>
    <row r="19920" ht="12.75" customHeight="1" x14ac:dyDescent="0.2"/>
    <row r="19921" ht="12.75" customHeight="1" x14ac:dyDescent="0.2"/>
    <row r="19922" ht="12.75" customHeight="1" x14ac:dyDescent="0.2"/>
    <row r="19923" ht="12.75" customHeight="1" x14ac:dyDescent="0.2"/>
    <row r="19924" ht="12.75" customHeight="1" x14ac:dyDescent="0.2"/>
    <row r="19925" ht="12.75" customHeight="1" x14ac:dyDescent="0.2"/>
    <row r="19926" ht="12.75" customHeight="1" x14ac:dyDescent="0.2"/>
    <row r="19927" ht="12.75" customHeight="1" x14ac:dyDescent="0.2"/>
    <row r="19928" ht="12.75" customHeight="1" x14ac:dyDescent="0.2"/>
    <row r="19929" ht="12.75" customHeight="1" x14ac:dyDescent="0.2"/>
    <row r="19930" ht="12.75" customHeight="1" x14ac:dyDescent="0.2"/>
    <row r="19931" ht="12.75" customHeight="1" x14ac:dyDescent="0.2"/>
    <row r="19932" ht="12.75" customHeight="1" x14ac:dyDescent="0.2"/>
    <row r="19933" ht="12.75" customHeight="1" x14ac:dyDescent="0.2"/>
    <row r="19934" ht="12.75" customHeight="1" x14ac:dyDescent="0.2"/>
    <row r="19935" ht="12.75" customHeight="1" x14ac:dyDescent="0.2"/>
    <row r="19936" ht="12.75" customHeight="1" x14ac:dyDescent="0.2"/>
    <row r="19937" ht="12.75" customHeight="1" x14ac:dyDescent="0.2"/>
    <row r="19938" ht="12.75" customHeight="1" x14ac:dyDescent="0.2"/>
    <row r="19939" ht="12.75" customHeight="1" x14ac:dyDescent="0.2"/>
    <row r="19940" ht="12.75" customHeight="1" x14ac:dyDescent="0.2"/>
    <row r="19941" ht="12.75" customHeight="1" x14ac:dyDescent="0.2"/>
    <row r="19942" ht="12.75" customHeight="1" x14ac:dyDescent="0.2"/>
    <row r="19943" ht="12.75" customHeight="1" x14ac:dyDescent="0.2"/>
    <row r="19944" ht="12.75" customHeight="1" x14ac:dyDescent="0.2"/>
    <row r="19945" ht="12.75" customHeight="1" x14ac:dyDescent="0.2"/>
    <row r="19946" ht="12.75" customHeight="1" x14ac:dyDescent="0.2"/>
    <row r="19947" ht="12.75" customHeight="1" x14ac:dyDescent="0.2"/>
    <row r="19948" ht="12.75" customHeight="1" x14ac:dyDescent="0.2"/>
    <row r="19949" ht="12.75" customHeight="1" x14ac:dyDescent="0.2"/>
    <row r="19950" ht="12.75" customHeight="1" x14ac:dyDescent="0.2"/>
    <row r="19951" ht="12.75" customHeight="1" x14ac:dyDescent="0.2"/>
    <row r="19952" ht="12.75" customHeight="1" x14ac:dyDescent="0.2"/>
    <row r="19953" ht="12.75" customHeight="1" x14ac:dyDescent="0.2"/>
    <row r="19954" ht="12.75" customHeight="1" x14ac:dyDescent="0.2"/>
    <row r="19955" ht="12.75" customHeight="1" x14ac:dyDescent="0.2"/>
    <row r="19956" ht="12.75" customHeight="1" x14ac:dyDescent="0.2"/>
    <row r="19957" ht="12.75" customHeight="1" x14ac:dyDescent="0.2"/>
    <row r="19958" ht="12.75" customHeight="1" x14ac:dyDescent="0.2"/>
    <row r="19959" ht="12.75" customHeight="1" x14ac:dyDescent="0.2"/>
    <row r="19960" ht="12.75" customHeight="1" x14ac:dyDescent="0.2"/>
    <row r="19961" ht="12.75" customHeight="1" x14ac:dyDescent="0.2"/>
    <row r="19962" ht="12.75" customHeight="1" x14ac:dyDescent="0.2"/>
    <row r="19963" ht="12.75" customHeight="1" x14ac:dyDescent="0.2"/>
    <row r="19964" ht="12.75" customHeight="1" x14ac:dyDescent="0.2"/>
    <row r="19965" ht="12.75" customHeight="1" x14ac:dyDescent="0.2"/>
    <row r="19966" ht="12.75" customHeight="1" x14ac:dyDescent="0.2"/>
    <row r="19967" ht="12.75" customHeight="1" x14ac:dyDescent="0.2"/>
    <row r="19968" ht="12.75" customHeight="1" x14ac:dyDescent="0.2"/>
    <row r="19969" ht="12.75" customHeight="1" x14ac:dyDescent="0.2"/>
    <row r="19970" ht="12.75" customHeight="1" x14ac:dyDescent="0.2"/>
    <row r="19971" ht="12.75" customHeight="1" x14ac:dyDescent="0.2"/>
    <row r="19972" ht="12.75" customHeight="1" x14ac:dyDescent="0.2"/>
    <row r="19973" ht="12.75" customHeight="1" x14ac:dyDescent="0.2"/>
    <row r="19974" ht="12.75" customHeight="1" x14ac:dyDescent="0.2"/>
    <row r="19975" ht="12.75" customHeight="1" x14ac:dyDescent="0.2"/>
    <row r="19976" ht="12.75" customHeight="1" x14ac:dyDescent="0.2"/>
    <row r="19977" ht="12.75" customHeight="1" x14ac:dyDescent="0.2"/>
    <row r="19978" ht="12.75" customHeight="1" x14ac:dyDescent="0.2"/>
    <row r="19979" ht="12.75" customHeight="1" x14ac:dyDescent="0.2"/>
    <row r="19980" ht="12.75" customHeight="1" x14ac:dyDescent="0.2"/>
    <row r="19981" ht="12.75" customHeight="1" x14ac:dyDescent="0.2"/>
    <row r="19982" ht="12.75" customHeight="1" x14ac:dyDescent="0.2"/>
    <row r="19983" ht="12.75" customHeight="1" x14ac:dyDescent="0.2"/>
    <row r="19984" ht="12.75" customHeight="1" x14ac:dyDescent="0.2"/>
    <row r="19985" ht="12.75" customHeight="1" x14ac:dyDescent="0.2"/>
    <row r="19986" ht="12.75" customHeight="1" x14ac:dyDescent="0.2"/>
    <row r="19987" ht="12.75" customHeight="1" x14ac:dyDescent="0.2"/>
    <row r="19988" ht="12.75" customHeight="1" x14ac:dyDescent="0.2"/>
    <row r="19989" ht="12.75" customHeight="1" x14ac:dyDescent="0.2"/>
    <row r="19990" ht="12.75" customHeight="1" x14ac:dyDescent="0.2"/>
    <row r="19991" ht="12.75" customHeight="1" x14ac:dyDescent="0.2"/>
    <row r="19992" ht="12.75" customHeight="1" x14ac:dyDescent="0.2"/>
    <row r="19993" ht="12.75" customHeight="1" x14ac:dyDescent="0.2"/>
    <row r="19994" ht="12.75" customHeight="1" x14ac:dyDescent="0.2"/>
    <row r="19995" ht="12.75" customHeight="1" x14ac:dyDescent="0.2"/>
    <row r="19996" ht="12.75" customHeight="1" x14ac:dyDescent="0.2"/>
    <row r="19997" ht="12.75" customHeight="1" x14ac:dyDescent="0.2"/>
    <row r="19998" ht="12.75" customHeight="1" x14ac:dyDescent="0.2"/>
    <row r="19999" ht="12.75" customHeight="1" x14ac:dyDescent="0.2"/>
    <row r="20000" ht="12.75" customHeight="1" x14ac:dyDescent="0.2"/>
    <row r="20001" ht="12.75" customHeight="1" x14ac:dyDescent="0.2"/>
    <row r="20002" ht="12.75" customHeight="1" x14ac:dyDescent="0.2"/>
    <row r="20003" ht="12.75" customHeight="1" x14ac:dyDescent="0.2"/>
    <row r="20004" ht="12.75" customHeight="1" x14ac:dyDescent="0.2"/>
    <row r="20005" ht="12.75" customHeight="1" x14ac:dyDescent="0.2"/>
    <row r="20006" ht="12.75" customHeight="1" x14ac:dyDescent="0.2"/>
    <row r="20007" ht="12.75" customHeight="1" x14ac:dyDescent="0.2"/>
    <row r="20008" ht="12.75" customHeight="1" x14ac:dyDescent="0.2"/>
    <row r="20009" ht="12.75" customHeight="1" x14ac:dyDescent="0.2"/>
    <row r="20010" ht="12.75" customHeight="1" x14ac:dyDescent="0.2"/>
    <row r="20011" ht="12.75" customHeight="1" x14ac:dyDescent="0.2"/>
    <row r="20012" ht="12.75" customHeight="1" x14ac:dyDescent="0.2"/>
    <row r="20013" ht="12.75" customHeight="1" x14ac:dyDescent="0.2"/>
    <row r="20014" ht="12.75" customHeight="1" x14ac:dyDescent="0.2"/>
    <row r="20015" ht="12.75" customHeight="1" x14ac:dyDescent="0.2"/>
    <row r="20016" ht="12.75" customHeight="1" x14ac:dyDescent="0.2"/>
    <row r="20017" ht="12.75" customHeight="1" x14ac:dyDescent="0.2"/>
    <row r="20018" ht="12.75" customHeight="1" x14ac:dyDescent="0.2"/>
    <row r="20019" ht="12.75" customHeight="1" x14ac:dyDescent="0.2"/>
    <row r="20020" ht="12.75" customHeight="1" x14ac:dyDescent="0.2"/>
    <row r="20021" ht="12.75" customHeight="1" x14ac:dyDescent="0.2"/>
    <row r="20022" ht="12.75" customHeight="1" x14ac:dyDescent="0.2"/>
    <row r="20023" ht="12.75" customHeight="1" x14ac:dyDescent="0.2"/>
    <row r="20024" ht="12.75" customHeight="1" x14ac:dyDescent="0.2"/>
    <row r="20025" ht="12.75" customHeight="1" x14ac:dyDescent="0.2"/>
    <row r="20026" ht="12.75" customHeight="1" x14ac:dyDescent="0.2"/>
    <row r="20027" ht="12.75" customHeight="1" x14ac:dyDescent="0.2"/>
    <row r="20028" ht="12.75" customHeight="1" x14ac:dyDescent="0.2"/>
    <row r="20029" ht="12.75" customHeight="1" x14ac:dyDescent="0.2"/>
    <row r="20030" ht="12.75" customHeight="1" x14ac:dyDescent="0.2"/>
    <row r="20031" ht="12.75" customHeight="1" x14ac:dyDescent="0.2"/>
    <row r="20032" ht="12.75" customHeight="1" x14ac:dyDescent="0.2"/>
    <row r="20033" ht="12.75" customHeight="1" x14ac:dyDescent="0.2"/>
    <row r="20034" ht="12.75" customHeight="1" x14ac:dyDescent="0.2"/>
    <row r="20035" ht="12.75" customHeight="1" x14ac:dyDescent="0.2"/>
    <row r="20036" ht="12.75" customHeight="1" x14ac:dyDescent="0.2"/>
    <row r="20037" ht="12.75" customHeight="1" x14ac:dyDescent="0.2"/>
    <row r="20038" ht="12.75" customHeight="1" x14ac:dyDescent="0.2"/>
    <row r="20039" ht="12.75" customHeight="1" x14ac:dyDescent="0.2"/>
    <row r="20040" ht="12.75" customHeight="1" x14ac:dyDescent="0.2"/>
    <row r="20041" ht="12.75" customHeight="1" x14ac:dyDescent="0.2"/>
    <row r="20042" ht="12.75" customHeight="1" x14ac:dyDescent="0.2"/>
    <row r="20043" ht="12.75" customHeight="1" x14ac:dyDescent="0.2"/>
    <row r="20044" ht="12.75" customHeight="1" x14ac:dyDescent="0.2"/>
    <row r="20045" ht="12.75" customHeight="1" x14ac:dyDescent="0.2"/>
    <row r="20046" ht="12.75" customHeight="1" x14ac:dyDescent="0.2"/>
    <row r="20047" ht="12.75" customHeight="1" x14ac:dyDescent="0.2"/>
    <row r="20048" ht="12.75" customHeight="1" x14ac:dyDescent="0.2"/>
    <row r="20049" ht="12.75" customHeight="1" x14ac:dyDescent="0.2"/>
    <row r="20050" ht="12.75" customHeight="1" x14ac:dyDescent="0.2"/>
    <row r="20051" ht="12.75" customHeight="1" x14ac:dyDescent="0.2"/>
    <row r="20052" ht="12.75" customHeight="1" x14ac:dyDescent="0.2"/>
    <row r="20053" ht="12.75" customHeight="1" x14ac:dyDescent="0.2"/>
    <row r="20054" ht="12.75" customHeight="1" x14ac:dyDescent="0.2"/>
    <row r="20055" ht="12.75" customHeight="1" x14ac:dyDescent="0.2"/>
    <row r="20056" ht="12.75" customHeight="1" x14ac:dyDescent="0.2"/>
    <row r="20057" ht="12.75" customHeight="1" x14ac:dyDescent="0.2"/>
    <row r="20058" ht="12.75" customHeight="1" x14ac:dyDescent="0.2"/>
    <row r="20059" ht="12.75" customHeight="1" x14ac:dyDescent="0.2"/>
    <row r="20060" ht="12.75" customHeight="1" x14ac:dyDescent="0.2"/>
    <row r="20061" ht="12.75" customHeight="1" x14ac:dyDescent="0.2"/>
    <row r="20062" ht="12.75" customHeight="1" x14ac:dyDescent="0.2"/>
    <row r="20063" ht="12.75" customHeight="1" x14ac:dyDescent="0.2"/>
    <row r="20064" ht="12.75" customHeight="1" x14ac:dyDescent="0.2"/>
    <row r="20065" ht="12.75" customHeight="1" x14ac:dyDescent="0.2"/>
    <row r="20066" ht="12.75" customHeight="1" x14ac:dyDescent="0.2"/>
    <row r="20067" ht="12.75" customHeight="1" x14ac:dyDescent="0.2"/>
    <row r="20068" ht="12.75" customHeight="1" x14ac:dyDescent="0.2"/>
    <row r="20069" ht="12.75" customHeight="1" x14ac:dyDescent="0.2"/>
    <row r="20070" ht="12.75" customHeight="1" x14ac:dyDescent="0.2"/>
    <row r="20071" ht="12.75" customHeight="1" x14ac:dyDescent="0.2"/>
    <row r="20072" ht="12.75" customHeight="1" x14ac:dyDescent="0.2"/>
    <row r="20073" ht="12.75" customHeight="1" x14ac:dyDescent="0.2"/>
    <row r="20074" ht="12.75" customHeight="1" x14ac:dyDescent="0.2"/>
    <row r="20075" ht="12.75" customHeight="1" x14ac:dyDescent="0.2"/>
    <row r="20076" ht="12.75" customHeight="1" x14ac:dyDescent="0.2"/>
    <row r="20077" ht="12.75" customHeight="1" x14ac:dyDescent="0.2"/>
    <row r="20078" ht="12.75" customHeight="1" x14ac:dyDescent="0.2"/>
    <row r="20079" ht="12.75" customHeight="1" x14ac:dyDescent="0.2"/>
    <row r="20080" ht="12.75" customHeight="1" x14ac:dyDescent="0.2"/>
    <row r="20081" ht="12.75" customHeight="1" x14ac:dyDescent="0.2"/>
    <row r="20082" ht="12.75" customHeight="1" x14ac:dyDescent="0.2"/>
    <row r="20083" ht="12.75" customHeight="1" x14ac:dyDescent="0.2"/>
    <row r="20084" ht="12.75" customHeight="1" x14ac:dyDescent="0.2"/>
    <row r="20085" ht="12.75" customHeight="1" x14ac:dyDescent="0.2"/>
    <row r="20086" ht="12.75" customHeight="1" x14ac:dyDescent="0.2"/>
    <row r="20087" ht="12.75" customHeight="1" x14ac:dyDescent="0.2"/>
    <row r="20088" ht="12.75" customHeight="1" x14ac:dyDescent="0.2"/>
    <row r="20089" ht="12.75" customHeight="1" x14ac:dyDescent="0.2"/>
    <row r="20090" ht="12.75" customHeight="1" x14ac:dyDescent="0.2"/>
    <row r="20091" ht="12.75" customHeight="1" x14ac:dyDescent="0.2"/>
    <row r="20092" ht="12.75" customHeight="1" x14ac:dyDescent="0.2"/>
    <row r="20093" ht="12.75" customHeight="1" x14ac:dyDescent="0.2"/>
    <row r="20094" ht="12.75" customHeight="1" x14ac:dyDescent="0.2"/>
    <row r="20095" ht="12.75" customHeight="1" x14ac:dyDescent="0.2"/>
    <row r="20096" ht="12.75" customHeight="1" x14ac:dyDescent="0.2"/>
    <row r="20097" ht="12.75" customHeight="1" x14ac:dyDescent="0.2"/>
    <row r="20098" ht="12.75" customHeight="1" x14ac:dyDescent="0.2"/>
    <row r="20099" ht="12.75" customHeight="1" x14ac:dyDescent="0.2"/>
    <row r="20100" ht="12.75" customHeight="1" x14ac:dyDescent="0.2"/>
    <row r="20101" ht="12.75" customHeight="1" x14ac:dyDescent="0.2"/>
    <row r="20102" ht="12.75" customHeight="1" x14ac:dyDescent="0.2"/>
    <row r="20103" ht="12.75" customHeight="1" x14ac:dyDescent="0.2"/>
    <row r="20104" ht="12.75" customHeight="1" x14ac:dyDescent="0.2"/>
    <row r="20105" ht="12.75" customHeight="1" x14ac:dyDescent="0.2"/>
    <row r="20106" ht="12.75" customHeight="1" x14ac:dyDescent="0.2"/>
    <row r="20107" ht="12.75" customHeight="1" x14ac:dyDescent="0.2"/>
    <row r="20108" ht="12.75" customHeight="1" x14ac:dyDescent="0.2"/>
    <row r="20109" ht="12.75" customHeight="1" x14ac:dyDescent="0.2"/>
    <row r="20110" ht="12.75" customHeight="1" x14ac:dyDescent="0.2"/>
    <row r="20111" ht="12.75" customHeight="1" x14ac:dyDescent="0.2"/>
    <row r="20112" ht="12.75" customHeight="1" x14ac:dyDescent="0.2"/>
    <row r="20113" ht="12.75" customHeight="1" x14ac:dyDescent="0.2"/>
    <row r="20114" ht="12.75" customHeight="1" x14ac:dyDescent="0.2"/>
    <row r="20115" ht="12.75" customHeight="1" x14ac:dyDescent="0.2"/>
    <row r="20116" ht="12.75" customHeight="1" x14ac:dyDescent="0.2"/>
    <row r="20117" ht="12.75" customHeight="1" x14ac:dyDescent="0.2"/>
    <row r="20118" ht="12.75" customHeight="1" x14ac:dyDescent="0.2"/>
    <row r="20119" ht="12.75" customHeight="1" x14ac:dyDescent="0.2"/>
    <row r="20120" ht="12.75" customHeight="1" x14ac:dyDescent="0.2"/>
    <row r="20121" ht="12.75" customHeight="1" x14ac:dyDescent="0.2"/>
    <row r="20122" ht="12.75" customHeight="1" x14ac:dyDescent="0.2"/>
    <row r="20123" ht="12.75" customHeight="1" x14ac:dyDescent="0.2"/>
    <row r="20124" ht="12.75" customHeight="1" x14ac:dyDescent="0.2"/>
    <row r="20125" ht="12.75" customHeight="1" x14ac:dyDescent="0.2"/>
    <row r="20126" ht="12.75" customHeight="1" x14ac:dyDescent="0.2"/>
    <row r="20127" ht="12.75" customHeight="1" x14ac:dyDescent="0.2"/>
    <row r="20128" ht="12.75" customHeight="1" x14ac:dyDescent="0.2"/>
    <row r="20129" ht="12.75" customHeight="1" x14ac:dyDescent="0.2"/>
    <row r="20130" ht="12.75" customHeight="1" x14ac:dyDescent="0.2"/>
    <row r="20131" ht="12.75" customHeight="1" x14ac:dyDescent="0.2"/>
    <row r="20132" ht="12.75" customHeight="1" x14ac:dyDescent="0.2"/>
    <row r="20133" ht="12.75" customHeight="1" x14ac:dyDescent="0.2"/>
    <row r="20134" ht="12.75" customHeight="1" x14ac:dyDescent="0.2"/>
    <row r="20135" ht="12.75" customHeight="1" x14ac:dyDescent="0.2"/>
    <row r="20136" ht="12.75" customHeight="1" x14ac:dyDescent="0.2"/>
    <row r="20137" ht="12.75" customHeight="1" x14ac:dyDescent="0.2"/>
    <row r="20138" ht="12.75" customHeight="1" x14ac:dyDescent="0.2"/>
    <row r="20139" ht="12.75" customHeight="1" x14ac:dyDescent="0.2"/>
    <row r="20140" ht="12.75" customHeight="1" x14ac:dyDescent="0.2"/>
    <row r="20141" ht="12.75" customHeight="1" x14ac:dyDescent="0.2"/>
    <row r="20142" ht="12.75" customHeight="1" x14ac:dyDescent="0.2"/>
    <row r="20143" ht="12.75" customHeight="1" x14ac:dyDescent="0.2"/>
    <row r="20144" ht="12.75" customHeight="1" x14ac:dyDescent="0.2"/>
    <row r="20145" ht="12.75" customHeight="1" x14ac:dyDescent="0.2"/>
    <row r="20146" ht="12.75" customHeight="1" x14ac:dyDescent="0.2"/>
    <row r="20147" ht="12.75" customHeight="1" x14ac:dyDescent="0.2"/>
    <row r="20148" ht="12.75" customHeight="1" x14ac:dyDescent="0.2"/>
    <row r="20149" ht="12.75" customHeight="1" x14ac:dyDescent="0.2"/>
    <row r="20150" ht="12.75" customHeight="1" x14ac:dyDescent="0.2"/>
    <row r="20151" ht="12.75" customHeight="1" x14ac:dyDescent="0.2"/>
    <row r="20152" ht="12.75" customHeight="1" x14ac:dyDescent="0.2"/>
    <row r="20153" ht="12.75" customHeight="1" x14ac:dyDescent="0.2"/>
    <row r="20154" ht="12.75" customHeight="1" x14ac:dyDescent="0.2"/>
    <row r="20155" ht="12.75" customHeight="1" x14ac:dyDescent="0.2"/>
    <row r="20156" ht="12.75" customHeight="1" x14ac:dyDescent="0.2"/>
    <row r="20157" ht="12.75" customHeight="1" x14ac:dyDescent="0.2"/>
    <row r="20158" ht="12.75" customHeight="1" x14ac:dyDescent="0.2"/>
    <row r="20159" ht="12.75" customHeight="1" x14ac:dyDescent="0.2"/>
    <row r="20160" ht="12.75" customHeight="1" x14ac:dyDescent="0.2"/>
    <row r="20161" ht="12.75" customHeight="1" x14ac:dyDescent="0.2"/>
    <row r="20162" ht="12.75" customHeight="1" x14ac:dyDescent="0.2"/>
    <row r="20163" ht="12.75" customHeight="1" x14ac:dyDescent="0.2"/>
    <row r="20164" ht="12.75" customHeight="1" x14ac:dyDescent="0.2"/>
    <row r="20165" ht="12.75" customHeight="1" x14ac:dyDescent="0.2"/>
    <row r="20166" ht="12.75" customHeight="1" x14ac:dyDescent="0.2"/>
    <row r="20167" ht="12.75" customHeight="1" x14ac:dyDescent="0.2"/>
    <row r="20168" ht="12.75" customHeight="1" x14ac:dyDescent="0.2"/>
    <row r="20169" ht="12.75" customHeight="1" x14ac:dyDescent="0.2"/>
    <row r="20170" ht="12.75" customHeight="1" x14ac:dyDescent="0.2"/>
    <row r="20171" ht="12.75" customHeight="1" x14ac:dyDescent="0.2"/>
    <row r="20172" ht="12.75" customHeight="1" x14ac:dyDescent="0.2"/>
    <row r="20173" ht="12.75" customHeight="1" x14ac:dyDescent="0.2"/>
    <row r="20174" ht="12.75" customHeight="1" x14ac:dyDescent="0.2"/>
    <row r="20175" ht="12.75" customHeight="1" x14ac:dyDescent="0.2"/>
    <row r="20176" ht="12.75" customHeight="1" x14ac:dyDescent="0.2"/>
    <row r="20177" ht="12.75" customHeight="1" x14ac:dyDescent="0.2"/>
    <row r="20178" ht="12.75" customHeight="1" x14ac:dyDescent="0.2"/>
    <row r="20179" ht="12.75" customHeight="1" x14ac:dyDescent="0.2"/>
    <row r="20180" ht="12.75" customHeight="1" x14ac:dyDescent="0.2"/>
    <row r="20181" ht="12.75" customHeight="1" x14ac:dyDescent="0.2"/>
    <row r="20182" ht="12.75" customHeight="1" x14ac:dyDescent="0.2"/>
    <row r="20183" ht="12.75" customHeight="1" x14ac:dyDescent="0.2"/>
    <row r="20184" ht="12.75" customHeight="1" x14ac:dyDescent="0.2"/>
    <row r="20185" ht="12.75" customHeight="1" x14ac:dyDescent="0.2"/>
    <row r="20186" ht="12.75" customHeight="1" x14ac:dyDescent="0.2"/>
    <row r="20187" ht="12.75" customHeight="1" x14ac:dyDescent="0.2"/>
    <row r="20188" ht="12.75" customHeight="1" x14ac:dyDescent="0.2"/>
    <row r="20189" ht="12.75" customHeight="1" x14ac:dyDescent="0.2"/>
    <row r="20190" ht="12.75" customHeight="1" x14ac:dyDescent="0.2"/>
    <row r="20191" ht="12.75" customHeight="1" x14ac:dyDescent="0.2"/>
    <row r="20192" ht="12.75" customHeight="1" x14ac:dyDescent="0.2"/>
    <row r="20193" ht="12.75" customHeight="1" x14ac:dyDescent="0.2"/>
    <row r="20194" ht="12.75" customHeight="1" x14ac:dyDescent="0.2"/>
    <row r="20195" ht="12.75" customHeight="1" x14ac:dyDescent="0.2"/>
    <row r="20196" ht="12.75" customHeight="1" x14ac:dyDescent="0.2"/>
    <row r="20197" ht="12.75" customHeight="1" x14ac:dyDescent="0.2"/>
    <row r="20198" ht="12.75" customHeight="1" x14ac:dyDescent="0.2"/>
    <row r="20199" ht="12.75" customHeight="1" x14ac:dyDescent="0.2"/>
    <row r="20200" ht="12.75" customHeight="1" x14ac:dyDescent="0.2"/>
    <row r="20201" ht="12.75" customHeight="1" x14ac:dyDescent="0.2"/>
    <row r="20202" ht="12.75" customHeight="1" x14ac:dyDescent="0.2"/>
    <row r="20203" ht="12.75" customHeight="1" x14ac:dyDescent="0.2"/>
    <row r="20204" ht="12.75" customHeight="1" x14ac:dyDescent="0.2"/>
    <row r="20205" ht="12.75" customHeight="1" x14ac:dyDescent="0.2"/>
    <row r="20206" ht="12.75" customHeight="1" x14ac:dyDescent="0.2"/>
    <row r="20207" ht="12.75" customHeight="1" x14ac:dyDescent="0.2"/>
    <row r="20208" ht="12.75" customHeight="1" x14ac:dyDescent="0.2"/>
    <row r="20209" ht="12.75" customHeight="1" x14ac:dyDescent="0.2"/>
    <row r="20210" ht="12.75" customHeight="1" x14ac:dyDescent="0.2"/>
    <row r="20211" ht="12.75" customHeight="1" x14ac:dyDescent="0.2"/>
    <row r="20212" ht="12.75" customHeight="1" x14ac:dyDescent="0.2"/>
    <row r="20213" ht="12.75" customHeight="1" x14ac:dyDescent="0.2"/>
    <row r="20214" ht="12.75" customHeight="1" x14ac:dyDescent="0.2"/>
    <row r="20215" ht="12.75" customHeight="1" x14ac:dyDescent="0.2"/>
    <row r="20216" ht="12.75" customHeight="1" x14ac:dyDescent="0.2"/>
    <row r="20217" ht="12.75" customHeight="1" x14ac:dyDescent="0.2"/>
    <row r="20218" ht="12.75" customHeight="1" x14ac:dyDescent="0.2"/>
    <row r="20219" ht="12.75" customHeight="1" x14ac:dyDescent="0.2"/>
    <row r="20220" ht="12.75" customHeight="1" x14ac:dyDescent="0.2"/>
    <row r="20221" ht="12.75" customHeight="1" x14ac:dyDescent="0.2"/>
    <row r="20222" ht="12.75" customHeight="1" x14ac:dyDescent="0.2"/>
    <row r="20223" ht="12.75" customHeight="1" x14ac:dyDescent="0.2"/>
    <row r="20224" ht="12.75" customHeight="1" x14ac:dyDescent="0.2"/>
    <row r="20225" ht="12.75" customHeight="1" x14ac:dyDescent="0.2"/>
    <row r="20226" ht="12.75" customHeight="1" x14ac:dyDescent="0.2"/>
    <row r="20227" ht="12.75" customHeight="1" x14ac:dyDescent="0.2"/>
    <row r="20228" ht="12.75" customHeight="1" x14ac:dyDescent="0.2"/>
    <row r="20229" ht="12.75" customHeight="1" x14ac:dyDescent="0.2"/>
    <row r="20230" ht="12.75" customHeight="1" x14ac:dyDescent="0.2"/>
    <row r="20231" ht="12.75" customHeight="1" x14ac:dyDescent="0.2"/>
    <row r="20232" ht="12.75" customHeight="1" x14ac:dyDescent="0.2"/>
    <row r="20233" ht="12.75" customHeight="1" x14ac:dyDescent="0.2"/>
    <row r="20234" ht="12.75" customHeight="1" x14ac:dyDescent="0.2"/>
    <row r="20235" ht="12.75" customHeight="1" x14ac:dyDescent="0.2"/>
    <row r="20236" ht="12.75" customHeight="1" x14ac:dyDescent="0.2"/>
    <row r="20237" ht="12.75" customHeight="1" x14ac:dyDescent="0.2"/>
    <row r="20238" ht="12.75" customHeight="1" x14ac:dyDescent="0.2"/>
    <row r="20239" ht="12.75" customHeight="1" x14ac:dyDescent="0.2"/>
    <row r="20240" ht="12.75" customHeight="1" x14ac:dyDescent="0.2"/>
    <row r="20241" ht="12.75" customHeight="1" x14ac:dyDescent="0.2"/>
    <row r="20242" ht="12.75" customHeight="1" x14ac:dyDescent="0.2"/>
    <row r="20243" ht="12.75" customHeight="1" x14ac:dyDescent="0.2"/>
    <row r="20244" ht="12.75" customHeight="1" x14ac:dyDescent="0.2"/>
    <row r="20245" ht="12.75" customHeight="1" x14ac:dyDescent="0.2"/>
    <row r="20246" ht="12.75" customHeight="1" x14ac:dyDescent="0.2"/>
    <row r="20247" ht="12.75" customHeight="1" x14ac:dyDescent="0.2"/>
    <row r="20248" ht="12.75" customHeight="1" x14ac:dyDescent="0.2"/>
    <row r="20249" ht="12.75" customHeight="1" x14ac:dyDescent="0.2"/>
    <row r="20250" ht="12.75" customHeight="1" x14ac:dyDescent="0.2"/>
    <row r="20251" ht="12.75" customHeight="1" x14ac:dyDescent="0.2"/>
    <row r="20252" ht="12.75" customHeight="1" x14ac:dyDescent="0.2"/>
    <row r="20253" ht="12.75" customHeight="1" x14ac:dyDescent="0.2"/>
    <row r="20254" ht="12.75" customHeight="1" x14ac:dyDescent="0.2"/>
    <row r="20255" ht="12.75" customHeight="1" x14ac:dyDescent="0.2"/>
    <row r="20256" ht="12.75" customHeight="1" x14ac:dyDescent="0.2"/>
    <row r="20257" ht="12.75" customHeight="1" x14ac:dyDescent="0.2"/>
    <row r="20258" ht="12.75" customHeight="1" x14ac:dyDescent="0.2"/>
    <row r="20259" ht="12.75" customHeight="1" x14ac:dyDescent="0.2"/>
    <row r="20260" ht="12.75" customHeight="1" x14ac:dyDescent="0.2"/>
    <row r="20261" ht="12.75" customHeight="1" x14ac:dyDescent="0.2"/>
    <row r="20262" ht="12.75" customHeight="1" x14ac:dyDescent="0.2"/>
    <row r="20263" ht="12.75" customHeight="1" x14ac:dyDescent="0.2"/>
    <row r="20264" ht="12.75" customHeight="1" x14ac:dyDescent="0.2"/>
    <row r="20265" ht="12.75" customHeight="1" x14ac:dyDescent="0.2"/>
    <row r="20266" ht="12.75" customHeight="1" x14ac:dyDescent="0.2"/>
    <row r="20267" ht="12.75" customHeight="1" x14ac:dyDescent="0.2"/>
    <row r="20268" ht="12.75" customHeight="1" x14ac:dyDescent="0.2"/>
    <row r="20269" ht="12.75" customHeight="1" x14ac:dyDescent="0.2"/>
    <row r="20270" ht="12.75" customHeight="1" x14ac:dyDescent="0.2"/>
    <row r="20271" ht="12.75" customHeight="1" x14ac:dyDescent="0.2"/>
    <row r="20272" ht="12.75" customHeight="1" x14ac:dyDescent="0.2"/>
    <row r="20273" ht="12.75" customHeight="1" x14ac:dyDescent="0.2"/>
    <row r="20274" ht="12.75" customHeight="1" x14ac:dyDescent="0.2"/>
    <row r="20275" ht="12.75" customHeight="1" x14ac:dyDescent="0.2"/>
    <row r="20276" ht="12.75" customHeight="1" x14ac:dyDescent="0.2"/>
    <row r="20277" ht="12.75" customHeight="1" x14ac:dyDescent="0.2"/>
    <row r="20278" ht="12.75" customHeight="1" x14ac:dyDescent="0.2"/>
    <row r="20279" ht="12.75" customHeight="1" x14ac:dyDescent="0.2"/>
    <row r="20280" ht="12.75" customHeight="1" x14ac:dyDescent="0.2"/>
    <row r="20281" ht="12.75" customHeight="1" x14ac:dyDescent="0.2"/>
    <row r="20282" ht="12.75" customHeight="1" x14ac:dyDescent="0.2"/>
    <row r="20283" ht="12.75" customHeight="1" x14ac:dyDescent="0.2"/>
    <row r="20284" ht="12.75" customHeight="1" x14ac:dyDescent="0.2"/>
    <row r="20285" ht="12.75" customHeight="1" x14ac:dyDescent="0.2"/>
    <row r="20286" ht="12.75" customHeight="1" x14ac:dyDescent="0.2"/>
    <row r="20287" ht="12.75" customHeight="1" x14ac:dyDescent="0.2"/>
    <row r="20288" ht="12.75" customHeight="1" x14ac:dyDescent="0.2"/>
    <row r="20289" ht="12.75" customHeight="1" x14ac:dyDescent="0.2"/>
    <row r="20290" ht="12.75" customHeight="1" x14ac:dyDescent="0.2"/>
    <row r="20291" ht="12.75" customHeight="1" x14ac:dyDescent="0.2"/>
    <row r="20292" ht="12.75" customHeight="1" x14ac:dyDescent="0.2"/>
    <row r="20293" ht="12.75" customHeight="1" x14ac:dyDescent="0.2"/>
    <row r="20294" ht="12.75" customHeight="1" x14ac:dyDescent="0.2"/>
    <row r="20295" ht="12.75" customHeight="1" x14ac:dyDescent="0.2"/>
    <row r="20296" ht="12.75" customHeight="1" x14ac:dyDescent="0.2"/>
    <row r="20297" ht="12.75" customHeight="1" x14ac:dyDescent="0.2"/>
    <row r="20298" ht="12.75" customHeight="1" x14ac:dyDescent="0.2"/>
    <row r="20299" ht="12.75" customHeight="1" x14ac:dyDescent="0.2"/>
    <row r="20300" ht="12.75" customHeight="1" x14ac:dyDescent="0.2"/>
    <row r="20301" ht="12.75" customHeight="1" x14ac:dyDescent="0.2"/>
    <row r="20302" ht="12.75" customHeight="1" x14ac:dyDescent="0.2"/>
    <row r="20303" ht="12.75" customHeight="1" x14ac:dyDescent="0.2"/>
    <row r="20304" ht="12.75" customHeight="1" x14ac:dyDescent="0.2"/>
    <row r="20305" ht="12.75" customHeight="1" x14ac:dyDescent="0.2"/>
    <row r="20306" ht="12.75" customHeight="1" x14ac:dyDescent="0.2"/>
    <row r="20307" ht="12.75" customHeight="1" x14ac:dyDescent="0.2"/>
    <row r="20308" ht="12.75" customHeight="1" x14ac:dyDescent="0.2"/>
    <row r="20309" ht="12.75" customHeight="1" x14ac:dyDescent="0.2"/>
    <row r="20310" ht="12.75" customHeight="1" x14ac:dyDescent="0.2"/>
    <row r="20311" ht="12.75" customHeight="1" x14ac:dyDescent="0.2"/>
    <row r="20312" ht="12.75" customHeight="1" x14ac:dyDescent="0.2"/>
    <row r="20313" ht="12.75" customHeight="1" x14ac:dyDescent="0.2"/>
    <row r="20314" ht="12.75" customHeight="1" x14ac:dyDescent="0.2"/>
    <row r="20315" ht="12.75" customHeight="1" x14ac:dyDescent="0.2"/>
    <row r="20316" ht="12.75" customHeight="1" x14ac:dyDescent="0.2"/>
    <row r="20317" ht="12.75" customHeight="1" x14ac:dyDescent="0.2"/>
    <row r="20318" ht="12.75" customHeight="1" x14ac:dyDescent="0.2"/>
    <row r="20319" ht="12.75" customHeight="1" x14ac:dyDescent="0.2"/>
    <row r="20320" ht="12.75" customHeight="1" x14ac:dyDescent="0.2"/>
    <row r="20321" ht="12.75" customHeight="1" x14ac:dyDescent="0.2"/>
    <row r="20322" ht="12.75" customHeight="1" x14ac:dyDescent="0.2"/>
    <row r="20323" ht="12.75" customHeight="1" x14ac:dyDescent="0.2"/>
    <row r="20324" ht="12.75" customHeight="1" x14ac:dyDescent="0.2"/>
    <row r="20325" ht="12.75" customHeight="1" x14ac:dyDescent="0.2"/>
    <row r="20326" ht="12.75" customHeight="1" x14ac:dyDescent="0.2"/>
    <row r="20327" ht="12.75" customHeight="1" x14ac:dyDescent="0.2"/>
    <row r="20328" ht="12.75" customHeight="1" x14ac:dyDescent="0.2"/>
    <row r="20329" ht="12.75" customHeight="1" x14ac:dyDescent="0.2"/>
    <row r="20330" ht="12.75" customHeight="1" x14ac:dyDescent="0.2"/>
    <row r="20331" ht="12.75" customHeight="1" x14ac:dyDescent="0.2"/>
    <row r="20332" ht="12.75" customHeight="1" x14ac:dyDescent="0.2"/>
    <row r="20333" ht="12.75" customHeight="1" x14ac:dyDescent="0.2"/>
    <row r="20334" ht="12.75" customHeight="1" x14ac:dyDescent="0.2"/>
    <row r="20335" ht="12.75" customHeight="1" x14ac:dyDescent="0.2"/>
    <row r="20336" ht="12.75" customHeight="1" x14ac:dyDescent="0.2"/>
    <row r="20337" ht="12.75" customHeight="1" x14ac:dyDescent="0.2"/>
    <row r="20338" ht="12.75" customHeight="1" x14ac:dyDescent="0.2"/>
    <row r="20339" ht="12.75" customHeight="1" x14ac:dyDescent="0.2"/>
    <row r="20340" ht="12.75" customHeight="1" x14ac:dyDescent="0.2"/>
    <row r="20341" ht="12.75" customHeight="1" x14ac:dyDescent="0.2"/>
    <row r="20342" ht="12.75" customHeight="1" x14ac:dyDescent="0.2"/>
    <row r="20343" ht="12.75" customHeight="1" x14ac:dyDescent="0.2"/>
    <row r="20344" ht="12.75" customHeight="1" x14ac:dyDescent="0.2"/>
    <row r="20345" ht="12.75" customHeight="1" x14ac:dyDescent="0.2"/>
    <row r="20346" ht="12.75" customHeight="1" x14ac:dyDescent="0.2"/>
    <row r="20347" ht="12.75" customHeight="1" x14ac:dyDescent="0.2"/>
    <row r="20348" ht="12.75" customHeight="1" x14ac:dyDescent="0.2"/>
    <row r="20349" ht="12.75" customHeight="1" x14ac:dyDescent="0.2"/>
    <row r="20350" ht="12.75" customHeight="1" x14ac:dyDescent="0.2"/>
    <row r="20351" ht="12.75" customHeight="1" x14ac:dyDescent="0.2"/>
    <row r="20352" ht="12.75" customHeight="1" x14ac:dyDescent="0.2"/>
    <row r="20353" ht="12.75" customHeight="1" x14ac:dyDescent="0.2"/>
    <row r="20354" ht="12.75" customHeight="1" x14ac:dyDescent="0.2"/>
    <row r="20355" ht="12.75" customHeight="1" x14ac:dyDescent="0.2"/>
    <row r="20356" ht="12.75" customHeight="1" x14ac:dyDescent="0.2"/>
    <row r="20357" ht="12.75" customHeight="1" x14ac:dyDescent="0.2"/>
    <row r="20358" ht="12.75" customHeight="1" x14ac:dyDescent="0.2"/>
    <row r="20359" ht="12.75" customHeight="1" x14ac:dyDescent="0.2"/>
    <row r="20360" ht="12.75" customHeight="1" x14ac:dyDescent="0.2"/>
    <row r="20361" ht="12.75" customHeight="1" x14ac:dyDescent="0.2"/>
    <row r="20362" ht="12.75" customHeight="1" x14ac:dyDescent="0.2"/>
    <row r="20363" ht="12.75" customHeight="1" x14ac:dyDescent="0.2"/>
    <row r="20364" ht="12.75" customHeight="1" x14ac:dyDescent="0.2"/>
    <row r="20365" ht="12.75" customHeight="1" x14ac:dyDescent="0.2"/>
    <row r="20366" ht="12.75" customHeight="1" x14ac:dyDescent="0.2"/>
    <row r="20367" ht="12.75" customHeight="1" x14ac:dyDescent="0.2"/>
    <row r="20368" ht="12.75" customHeight="1" x14ac:dyDescent="0.2"/>
    <row r="20369" ht="12.75" customHeight="1" x14ac:dyDescent="0.2"/>
    <row r="20370" ht="12.75" customHeight="1" x14ac:dyDescent="0.2"/>
    <row r="20371" ht="12.75" customHeight="1" x14ac:dyDescent="0.2"/>
    <row r="20372" ht="12.75" customHeight="1" x14ac:dyDescent="0.2"/>
    <row r="20373" ht="12.75" customHeight="1" x14ac:dyDescent="0.2"/>
    <row r="20374" ht="12.75" customHeight="1" x14ac:dyDescent="0.2"/>
    <row r="20375" ht="12.75" customHeight="1" x14ac:dyDescent="0.2"/>
    <row r="20376" ht="12.75" customHeight="1" x14ac:dyDescent="0.2"/>
    <row r="20377" ht="12.75" customHeight="1" x14ac:dyDescent="0.2"/>
    <row r="20378" ht="12.75" customHeight="1" x14ac:dyDescent="0.2"/>
    <row r="20379" ht="12.75" customHeight="1" x14ac:dyDescent="0.2"/>
    <row r="20380" ht="12.75" customHeight="1" x14ac:dyDescent="0.2"/>
    <row r="20381" ht="12.75" customHeight="1" x14ac:dyDescent="0.2"/>
    <row r="20382" ht="12.75" customHeight="1" x14ac:dyDescent="0.2"/>
    <row r="20383" ht="12.75" customHeight="1" x14ac:dyDescent="0.2"/>
    <row r="20384" ht="12.75" customHeight="1" x14ac:dyDescent="0.2"/>
    <row r="20385" ht="12.75" customHeight="1" x14ac:dyDescent="0.2"/>
    <row r="20386" ht="12.75" customHeight="1" x14ac:dyDescent="0.2"/>
    <row r="20387" ht="12.75" customHeight="1" x14ac:dyDescent="0.2"/>
    <row r="20388" ht="12.75" customHeight="1" x14ac:dyDescent="0.2"/>
    <row r="20389" ht="12.75" customHeight="1" x14ac:dyDescent="0.2"/>
    <row r="20390" ht="12.75" customHeight="1" x14ac:dyDescent="0.2"/>
    <row r="20391" ht="12.75" customHeight="1" x14ac:dyDescent="0.2"/>
    <row r="20392" ht="12.75" customHeight="1" x14ac:dyDescent="0.2"/>
    <row r="20393" ht="12.75" customHeight="1" x14ac:dyDescent="0.2"/>
    <row r="20394" ht="12.75" customHeight="1" x14ac:dyDescent="0.2"/>
    <row r="20395" ht="12.75" customHeight="1" x14ac:dyDescent="0.2"/>
    <row r="20396" ht="12.75" customHeight="1" x14ac:dyDescent="0.2"/>
    <row r="20397" ht="12.75" customHeight="1" x14ac:dyDescent="0.2"/>
    <row r="20398" ht="12.75" customHeight="1" x14ac:dyDescent="0.2"/>
    <row r="20399" ht="12.75" customHeight="1" x14ac:dyDescent="0.2"/>
    <row r="20400" ht="12.75" customHeight="1" x14ac:dyDescent="0.2"/>
    <row r="20401" ht="12.75" customHeight="1" x14ac:dyDescent="0.2"/>
    <row r="20402" ht="12.75" customHeight="1" x14ac:dyDescent="0.2"/>
    <row r="20403" ht="12.75" customHeight="1" x14ac:dyDescent="0.2"/>
    <row r="20404" ht="12.75" customHeight="1" x14ac:dyDescent="0.2"/>
    <row r="20405" ht="12.75" customHeight="1" x14ac:dyDescent="0.2"/>
    <row r="20406" ht="12.75" customHeight="1" x14ac:dyDescent="0.2"/>
    <row r="20407" ht="12.75" customHeight="1" x14ac:dyDescent="0.2"/>
    <row r="20408" ht="12.75" customHeight="1" x14ac:dyDescent="0.2"/>
    <row r="20409" ht="12.75" customHeight="1" x14ac:dyDescent="0.2"/>
    <row r="20410" ht="12.75" customHeight="1" x14ac:dyDescent="0.2"/>
    <row r="20411" ht="12.75" customHeight="1" x14ac:dyDescent="0.2"/>
    <row r="20412" ht="12.75" customHeight="1" x14ac:dyDescent="0.2"/>
    <row r="20413" ht="12.75" customHeight="1" x14ac:dyDescent="0.2"/>
    <row r="20414" ht="12.75" customHeight="1" x14ac:dyDescent="0.2"/>
    <row r="20415" ht="12.75" customHeight="1" x14ac:dyDescent="0.2"/>
    <row r="20416" ht="12.75" customHeight="1" x14ac:dyDescent="0.2"/>
    <row r="20417" ht="12.75" customHeight="1" x14ac:dyDescent="0.2"/>
    <row r="20418" ht="12.75" customHeight="1" x14ac:dyDescent="0.2"/>
    <row r="20419" ht="12.75" customHeight="1" x14ac:dyDescent="0.2"/>
    <row r="20420" ht="12.75" customHeight="1" x14ac:dyDescent="0.2"/>
    <row r="20421" ht="12.75" customHeight="1" x14ac:dyDescent="0.2"/>
    <row r="20422" ht="12.75" customHeight="1" x14ac:dyDescent="0.2"/>
    <row r="20423" ht="12.75" customHeight="1" x14ac:dyDescent="0.2"/>
    <row r="20424" ht="12.75" customHeight="1" x14ac:dyDescent="0.2"/>
    <row r="20425" ht="12.75" customHeight="1" x14ac:dyDescent="0.2"/>
    <row r="20426" ht="12.75" customHeight="1" x14ac:dyDescent="0.2"/>
    <row r="20427" ht="12.75" customHeight="1" x14ac:dyDescent="0.2"/>
    <row r="20428" ht="12.75" customHeight="1" x14ac:dyDescent="0.2"/>
    <row r="20429" ht="12.75" customHeight="1" x14ac:dyDescent="0.2"/>
    <row r="20430" ht="12.75" customHeight="1" x14ac:dyDescent="0.2"/>
    <row r="20431" ht="12.75" customHeight="1" x14ac:dyDescent="0.2"/>
    <row r="20432" ht="12.75" customHeight="1" x14ac:dyDescent="0.2"/>
    <row r="20433" ht="12.75" customHeight="1" x14ac:dyDescent="0.2"/>
    <row r="20434" ht="12.75" customHeight="1" x14ac:dyDescent="0.2"/>
    <row r="20435" ht="12.75" customHeight="1" x14ac:dyDescent="0.2"/>
    <row r="20436" ht="12.75" customHeight="1" x14ac:dyDescent="0.2"/>
    <row r="20437" ht="12.75" customHeight="1" x14ac:dyDescent="0.2"/>
    <row r="20438" ht="12.75" customHeight="1" x14ac:dyDescent="0.2"/>
    <row r="20439" ht="12.75" customHeight="1" x14ac:dyDescent="0.2"/>
    <row r="20440" ht="12.75" customHeight="1" x14ac:dyDescent="0.2"/>
    <row r="20441" ht="12.75" customHeight="1" x14ac:dyDescent="0.2"/>
    <row r="20442" ht="12.75" customHeight="1" x14ac:dyDescent="0.2"/>
    <row r="20443" ht="12.75" customHeight="1" x14ac:dyDescent="0.2"/>
    <row r="20444" ht="12.75" customHeight="1" x14ac:dyDescent="0.2"/>
    <row r="20445" ht="12.75" customHeight="1" x14ac:dyDescent="0.2"/>
    <row r="20446" ht="12.75" customHeight="1" x14ac:dyDescent="0.2"/>
    <row r="20447" ht="12.75" customHeight="1" x14ac:dyDescent="0.2"/>
    <row r="20448" ht="12.75" customHeight="1" x14ac:dyDescent="0.2"/>
    <row r="20449" ht="12.75" customHeight="1" x14ac:dyDescent="0.2"/>
    <row r="20450" ht="12.75" customHeight="1" x14ac:dyDescent="0.2"/>
    <row r="20451" ht="12.75" customHeight="1" x14ac:dyDescent="0.2"/>
    <row r="20452" ht="12.75" customHeight="1" x14ac:dyDescent="0.2"/>
    <row r="20453" ht="12.75" customHeight="1" x14ac:dyDescent="0.2"/>
    <row r="20454" ht="12.75" customHeight="1" x14ac:dyDescent="0.2"/>
    <row r="20455" ht="12.75" customHeight="1" x14ac:dyDescent="0.2"/>
    <row r="20456" ht="12.75" customHeight="1" x14ac:dyDescent="0.2"/>
    <row r="20457" ht="12.75" customHeight="1" x14ac:dyDescent="0.2"/>
    <row r="20458" ht="12.75" customHeight="1" x14ac:dyDescent="0.2"/>
    <row r="20459" ht="12.75" customHeight="1" x14ac:dyDescent="0.2"/>
    <row r="20460" ht="12.75" customHeight="1" x14ac:dyDescent="0.2"/>
    <row r="20461" ht="12.75" customHeight="1" x14ac:dyDescent="0.2"/>
    <row r="20462" ht="12.75" customHeight="1" x14ac:dyDescent="0.2"/>
    <row r="20463" ht="12.75" customHeight="1" x14ac:dyDescent="0.2"/>
    <row r="20464" ht="12.75" customHeight="1" x14ac:dyDescent="0.2"/>
    <row r="20465" ht="12.75" customHeight="1" x14ac:dyDescent="0.2"/>
    <row r="20466" ht="12.75" customHeight="1" x14ac:dyDescent="0.2"/>
    <row r="20467" ht="12.75" customHeight="1" x14ac:dyDescent="0.2"/>
    <row r="20468" ht="12.75" customHeight="1" x14ac:dyDescent="0.2"/>
    <row r="20469" ht="12.75" customHeight="1" x14ac:dyDescent="0.2"/>
    <row r="20470" ht="12.75" customHeight="1" x14ac:dyDescent="0.2"/>
    <row r="20471" ht="12.75" customHeight="1" x14ac:dyDescent="0.2"/>
    <row r="20472" ht="12.75" customHeight="1" x14ac:dyDescent="0.2"/>
    <row r="20473" ht="12.75" customHeight="1" x14ac:dyDescent="0.2"/>
    <row r="20474" ht="12.75" customHeight="1" x14ac:dyDescent="0.2"/>
    <row r="20475" ht="12.75" customHeight="1" x14ac:dyDescent="0.2"/>
    <row r="20476" ht="12.75" customHeight="1" x14ac:dyDescent="0.2"/>
    <row r="20477" ht="12.75" customHeight="1" x14ac:dyDescent="0.2"/>
    <row r="20478" ht="12.75" customHeight="1" x14ac:dyDescent="0.2"/>
    <row r="20479" ht="12.75" customHeight="1" x14ac:dyDescent="0.2"/>
    <row r="20480" ht="12.75" customHeight="1" x14ac:dyDescent="0.2"/>
    <row r="20481" ht="12.75" customHeight="1" x14ac:dyDescent="0.2"/>
    <row r="20482" ht="12.75" customHeight="1" x14ac:dyDescent="0.2"/>
    <row r="20483" ht="12.75" customHeight="1" x14ac:dyDescent="0.2"/>
    <row r="20484" ht="12.75" customHeight="1" x14ac:dyDescent="0.2"/>
    <row r="20485" ht="12.75" customHeight="1" x14ac:dyDescent="0.2"/>
    <row r="20486" ht="12.75" customHeight="1" x14ac:dyDescent="0.2"/>
    <row r="20487" ht="12.75" customHeight="1" x14ac:dyDescent="0.2"/>
    <row r="20488" ht="12.75" customHeight="1" x14ac:dyDescent="0.2"/>
    <row r="20489" ht="12.75" customHeight="1" x14ac:dyDescent="0.2"/>
    <row r="20490" ht="12.75" customHeight="1" x14ac:dyDescent="0.2"/>
    <row r="20491" ht="12.75" customHeight="1" x14ac:dyDescent="0.2"/>
    <row r="20492" ht="12.75" customHeight="1" x14ac:dyDescent="0.2"/>
    <row r="20493" ht="12.75" customHeight="1" x14ac:dyDescent="0.2"/>
    <row r="20494" ht="12.75" customHeight="1" x14ac:dyDescent="0.2"/>
    <row r="20495" ht="12.75" customHeight="1" x14ac:dyDescent="0.2"/>
    <row r="20496" ht="12.75" customHeight="1" x14ac:dyDescent="0.2"/>
    <row r="20497" ht="12.75" customHeight="1" x14ac:dyDescent="0.2"/>
    <row r="20498" ht="12.75" customHeight="1" x14ac:dyDescent="0.2"/>
    <row r="20499" ht="12.75" customHeight="1" x14ac:dyDescent="0.2"/>
    <row r="20500" ht="12.75" customHeight="1" x14ac:dyDescent="0.2"/>
    <row r="20501" ht="12.75" customHeight="1" x14ac:dyDescent="0.2"/>
    <row r="20502" ht="12.75" customHeight="1" x14ac:dyDescent="0.2"/>
    <row r="20503" ht="12.75" customHeight="1" x14ac:dyDescent="0.2"/>
    <row r="20504" ht="12.75" customHeight="1" x14ac:dyDescent="0.2"/>
    <row r="20505" ht="12.75" customHeight="1" x14ac:dyDescent="0.2"/>
    <row r="20506" ht="12.75" customHeight="1" x14ac:dyDescent="0.2"/>
    <row r="20507" ht="12.75" customHeight="1" x14ac:dyDescent="0.2"/>
    <row r="20508" ht="12.75" customHeight="1" x14ac:dyDescent="0.2"/>
    <row r="20509" ht="12.75" customHeight="1" x14ac:dyDescent="0.2"/>
    <row r="20510" ht="12.75" customHeight="1" x14ac:dyDescent="0.2"/>
    <row r="20511" ht="12.75" customHeight="1" x14ac:dyDescent="0.2"/>
    <row r="20512" ht="12.75" customHeight="1" x14ac:dyDescent="0.2"/>
    <row r="20513" ht="12.75" customHeight="1" x14ac:dyDescent="0.2"/>
    <row r="20514" ht="12.75" customHeight="1" x14ac:dyDescent="0.2"/>
    <row r="20515" ht="12.75" customHeight="1" x14ac:dyDescent="0.2"/>
    <row r="20516" ht="12.75" customHeight="1" x14ac:dyDescent="0.2"/>
    <row r="20517" ht="12.75" customHeight="1" x14ac:dyDescent="0.2"/>
    <row r="20518" ht="12.75" customHeight="1" x14ac:dyDescent="0.2"/>
    <row r="20519" ht="12.75" customHeight="1" x14ac:dyDescent="0.2"/>
    <row r="20520" ht="12.75" customHeight="1" x14ac:dyDescent="0.2"/>
    <row r="20521" ht="12.75" customHeight="1" x14ac:dyDescent="0.2"/>
    <row r="20522" ht="12.75" customHeight="1" x14ac:dyDescent="0.2"/>
    <row r="20523" ht="12.75" customHeight="1" x14ac:dyDescent="0.2"/>
    <row r="20524" ht="12.75" customHeight="1" x14ac:dyDescent="0.2"/>
    <row r="20525" ht="12.75" customHeight="1" x14ac:dyDescent="0.2"/>
    <row r="20526" ht="12.75" customHeight="1" x14ac:dyDescent="0.2"/>
    <row r="20527" ht="12.75" customHeight="1" x14ac:dyDescent="0.2"/>
    <row r="20528" ht="12.75" customHeight="1" x14ac:dyDescent="0.2"/>
    <row r="20529" ht="12.75" customHeight="1" x14ac:dyDescent="0.2"/>
    <row r="20530" ht="12.75" customHeight="1" x14ac:dyDescent="0.2"/>
    <row r="20531" ht="12.75" customHeight="1" x14ac:dyDescent="0.2"/>
    <row r="20532" ht="12.75" customHeight="1" x14ac:dyDescent="0.2"/>
    <row r="20533" ht="12.75" customHeight="1" x14ac:dyDescent="0.2"/>
    <row r="20534" ht="12.75" customHeight="1" x14ac:dyDescent="0.2"/>
    <row r="20535" ht="12.75" customHeight="1" x14ac:dyDescent="0.2"/>
    <row r="20536" ht="12.75" customHeight="1" x14ac:dyDescent="0.2"/>
    <row r="20537" ht="12.75" customHeight="1" x14ac:dyDescent="0.2"/>
    <row r="20538" ht="12.75" customHeight="1" x14ac:dyDescent="0.2"/>
    <row r="20539" ht="12.75" customHeight="1" x14ac:dyDescent="0.2"/>
    <row r="20540" ht="12.75" customHeight="1" x14ac:dyDescent="0.2"/>
    <row r="20541" ht="12.75" customHeight="1" x14ac:dyDescent="0.2"/>
    <row r="20542" ht="12.75" customHeight="1" x14ac:dyDescent="0.2"/>
    <row r="20543" ht="12.75" customHeight="1" x14ac:dyDescent="0.2"/>
    <row r="20544" ht="12.75" customHeight="1" x14ac:dyDescent="0.2"/>
    <row r="20545" ht="12.75" customHeight="1" x14ac:dyDescent="0.2"/>
    <row r="20546" ht="12.75" customHeight="1" x14ac:dyDescent="0.2"/>
    <row r="20547" ht="12.75" customHeight="1" x14ac:dyDescent="0.2"/>
    <row r="20548" ht="12.75" customHeight="1" x14ac:dyDescent="0.2"/>
    <row r="20549" ht="12.75" customHeight="1" x14ac:dyDescent="0.2"/>
    <row r="20550" ht="12.75" customHeight="1" x14ac:dyDescent="0.2"/>
    <row r="20551" ht="12.75" customHeight="1" x14ac:dyDescent="0.2"/>
    <row r="20552" ht="12.75" customHeight="1" x14ac:dyDescent="0.2"/>
    <row r="20553" ht="12.75" customHeight="1" x14ac:dyDescent="0.2"/>
    <row r="20554" ht="12.75" customHeight="1" x14ac:dyDescent="0.2"/>
    <row r="20555" ht="12.75" customHeight="1" x14ac:dyDescent="0.2"/>
    <row r="20556" ht="12.75" customHeight="1" x14ac:dyDescent="0.2"/>
    <row r="20557" ht="12.75" customHeight="1" x14ac:dyDescent="0.2"/>
    <row r="20558" ht="12.75" customHeight="1" x14ac:dyDescent="0.2"/>
    <row r="20559" ht="12.75" customHeight="1" x14ac:dyDescent="0.2"/>
    <row r="20560" ht="12.75" customHeight="1" x14ac:dyDescent="0.2"/>
    <row r="20561" ht="12.75" customHeight="1" x14ac:dyDescent="0.2"/>
    <row r="20562" ht="12.75" customHeight="1" x14ac:dyDescent="0.2"/>
    <row r="20563" ht="12.75" customHeight="1" x14ac:dyDescent="0.2"/>
    <row r="20564" ht="12.75" customHeight="1" x14ac:dyDescent="0.2"/>
    <row r="20565" ht="12.75" customHeight="1" x14ac:dyDescent="0.2"/>
    <row r="20566" ht="12.75" customHeight="1" x14ac:dyDescent="0.2"/>
    <row r="20567" ht="12.75" customHeight="1" x14ac:dyDescent="0.2"/>
    <row r="20568" ht="12.75" customHeight="1" x14ac:dyDescent="0.2"/>
    <row r="20569" ht="12.75" customHeight="1" x14ac:dyDescent="0.2"/>
    <row r="20570" ht="12.75" customHeight="1" x14ac:dyDescent="0.2"/>
    <row r="20571" ht="12.75" customHeight="1" x14ac:dyDescent="0.2"/>
    <row r="20572" ht="12.75" customHeight="1" x14ac:dyDescent="0.2"/>
    <row r="20573" ht="12.75" customHeight="1" x14ac:dyDescent="0.2"/>
    <row r="20574" ht="12.75" customHeight="1" x14ac:dyDescent="0.2"/>
    <row r="20575" ht="12.75" customHeight="1" x14ac:dyDescent="0.2"/>
    <row r="20576" ht="12.75" customHeight="1" x14ac:dyDescent="0.2"/>
    <row r="20577" ht="12.75" customHeight="1" x14ac:dyDescent="0.2"/>
    <row r="20578" ht="12.75" customHeight="1" x14ac:dyDescent="0.2"/>
    <row r="20579" ht="12.75" customHeight="1" x14ac:dyDescent="0.2"/>
    <row r="20580" ht="12.75" customHeight="1" x14ac:dyDescent="0.2"/>
    <row r="20581" ht="12.75" customHeight="1" x14ac:dyDescent="0.2"/>
    <row r="20582" ht="12.75" customHeight="1" x14ac:dyDescent="0.2"/>
    <row r="20583" ht="12.75" customHeight="1" x14ac:dyDescent="0.2"/>
    <row r="20584" ht="12.75" customHeight="1" x14ac:dyDescent="0.2"/>
    <row r="20585" ht="12.75" customHeight="1" x14ac:dyDescent="0.2"/>
    <row r="20586" ht="12.75" customHeight="1" x14ac:dyDescent="0.2"/>
    <row r="20587" ht="12.75" customHeight="1" x14ac:dyDescent="0.2"/>
    <row r="20588" ht="12.75" customHeight="1" x14ac:dyDescent="0.2"/>
    <row r="20589" ht="12.75" customHeight="1" x14ac:dyDescent="0.2"/>
    <row r="20590" ht="12.75" customHeight="1" x14ac:dyDescent="0.2"/>
    <row r="20591" ht="12.75" customHeight="1" x14ac:dyDescent="0.2"/>
    <row r="20592" ht="12.75" customHeight="1" x14ac:dyDescent="0.2"/>
    <row r="20593" ht="12.75" customHeight="1" x14ac:dyDescent="0.2"/>
    <row r="20594" ht="12.75" customHeight="1" x14ac:dyDescent="0.2"/>
    <row r="20595" ht="12.75" customHeight="1" x14ac:dyDescent="0.2"/>
    <row r="20596" ht="12.75" customHeight="1" x14ac:dyDescent="0.2"/>
    <row r="20597" ht="12.75" customHeight="1" x14ac:dyDescent="0.2"/>
    <row r="20598" ht="12.75" customHeight="1" x14ac:dyDescent="0.2"/>
    <row r="20599" ht="12.75" customHeight="1" x14ac:dyDescent="0.2"/>
    <row r="20600" ht="12.75" customHeight="1" x14ac:dyDescent="0.2"/>
    <row r="20601" ht="12.75" customHeight="1" x14ac:dyDescent="0.2"/>
    <row r="20602" ht="12.75" customHeight="1" x14ac:dyDescent="0.2"/>
    <row r="20603" ht="12.75" customHeight="1" x14ac:dyDescent="0.2"/>
    <row r="20604" ht="12.75" customHeight="1" x14ac:dyDescent="0.2"/>
    <row r="20605" ht="12.75" customHeight="1" x14ac:dyDescent="0.2"/>
    <row r="20606" ht="12.75" customHeight="1" x14ac:dyDescent="0.2"/>
    <row r="20607" ht="12.75" customHeight="1" x14ac:dyDescent="0.2"/>
    <row r="20608" ht="12.75" customHeight="1" x14ac:dyDescent="0.2"/>
    <row r="20609" ht="12.75" customHeight="1" x14ac:dyDescent="0.2"/>
    <row r="20610" ht="12.75" customHeight="1" x14ac:dyDescent="0.2"/>
    <row r="20611" ht="12.75" customHeight="1" x14ac:dyDescent="0.2"/>
    <row r="20612" ht="12.75" customHeight="1" x14ac:dyDescent="0.2"/>
    <row r="20613" ht="12.75" customHeight="1" x14ac:dyDescent="0.2"/>
    <row r="20614" ht="12.75" customHeight="1" x14ac:dyDescent="0.2"/>
    <row r="20615" ht="12.75" customHeight="1" x14ac:dyDescent="0.2"/>
    <row r="20616" ht="12.75" customHeight="1" x14ac:dyDescent="0.2"/>
    <row r="20617" ht="12.75" customHeight="1" x14ac:dyDescent="0.2"/>
    <row r="20618" ht="12.75" customHeight="1" x14ac:dyDescent="0.2"/>
    <row r="20619" ht="12.75" customHeight="1" x14ac:dyDescent="0.2"/>
    <row r="20620" ht="12.75" customHeight="1" x14ac:dyDescent="0.2"/>
    <row r="20621" ht="12.75" customHeight="1" x14ac:dyDescent="0.2"/>
    <row r="20622" ht="12.75" customHeight="1" x14ac:dyDescent="0.2"/>
    <row r="20623" ht="12.75" customHeight="1" x14ac:dyDescent="0.2"/>
    <row r="20624" ht="12.75" customHeight="1" x14ac:dyDescent="0.2"/>
    <row r="20625" ht="12.75" customHeight="1" x14ac:dyDescent="0.2"/>
    <row r="20626" ht="12.75" customHeight="1" x14ac:dyDescent="0.2"/>
    <row r="20627" ht="12.75" customHeight="1" x14ac:dyDescent="0.2"/>
    <row r="20628" ht="12.75" customHeight="1" x14ac:dyDescent="0.2"/>
    <row r="20629" ht="12.75" customHeight="1" x14ac:dyDescent="0.2"/>
    <row r="20630" ht="12.75" customHeight="1" x14ac:dyDescent="0.2"/>
    <row r="20631" ht="12.75" customHeight="1" x14ac:dyDescent="0.2"/>
    <row r="20632" ht="12.75" customHeight="1" x14ac:dyDescent="0.2"/>
    <row r="20633" ht="12.75" customHeight="1" x14ac:dyDescent="0.2"/>
    <row r="20634" ht="12.75" customHeight="1" x14ac:dyDescent="0.2"/>
    <row r="20635" ht="12.75" customHeight="1" x14ac:dyDescent="0.2"/>
    <row r="20636" ht="12.75" customHeight="1" x14ac:dyDescent="0.2"/>
    <row r="20637" ht="12.75" customHeight="1" x14ac:dyDescent="0.2"/>
    <row r="20638" ht="12.75" customHeight="1" x14ac:dyDescent="0.2"/>
    <row r="20639" ht="12.75" customHeight="1" x14ac:dyDescent="0.2"/>
    <row r="20640" ht="12.75" customHeight="1" x14ac:dyDescent="0.2"/>
    <row r="20641" ht="12.75" customHeight="1" x14ac:dyDescent="0.2"/>
    <row r="20642" ht="12.75" customHeight="1" x14ac:dyDescent="0.2"/>
    <row r="20643" ht="12.75" customHeight="1" x14ac:dyDescent="0.2"/>
    <row r="20644" ht="12.75" customHeight="1" x14ac:dyDescent="0.2"/>
    <row r="20645" ht="12.75" customHeight="1" x14ac:dyDescent="0.2"/>
    <row r="20646" ht="12.75" customHeight="1" x14ac:dyDescent="0.2"/>
    <row r="20647" ht="12.75" customHeight="1" x14ac:dyDescent="0.2"/>
    <row r="20648" ht="12.75" customHeight="1" x14ac:dyDescent="0.2"/>
    <row r="20649" ht="12.75" customHeight="1" x14ac:dyDescent="0.2"/>
    <row r="20650" ht="12.75" customHeight="1" x14ac:dyDescent="0.2"/>
    <row r="20651" ht="12.75" customHeight="1" x14ac:dyDescent="0.2"/>
    <row r="20652" ht="12.75" customHeight="1" x14ac:dyDescent="0.2"/>
    <row r="20653" ht="12.75" customHeight="1" x14ac:dyDescent="0.2"/>
    <row r="20654" ht="12.75" customHeight="1" x14ac:dyDescent="0.2"/>
    <row r="20655" ht="12.75" customHeight="1" x14ac:dyDescent="0.2"/>
    <row r="20656" ht="12.75" customHeight="1" x14ac:dyDescent="0.2"/>
    <row r="20657" ht="12.75" customHeight="1" x14ac:dyDescent="0.2"/>
    <row r="20658" ht="12.75" customHeight="1" x14ac:dyDescent="0.2"/>
    <row r="20659" ht="12.75" customHeight="1" x14ac:dyDescent="0.2"/>
    <row r="20660" ht="12.75" customHeight="1" x14ac:dyDescent="0.2"/>
    <row r="20661" ht="12.75" customHeight="1" x14ac:dyDescent="0.2"/>
    <row r="20662" ht="12.75" customHeight="1" x14ac:dyDescent="0.2"/>
    <row r="20663" ht="12.75" customHeight="1" x14ac:dyDescent="0.2"/>
    <row r="20664" ht="12.75" customHeight="1" x14ac:dyDescent="0.2"/>
    <row r="20665" ht="12.75" customHeight="1" x14ac:dyDescent="0.2"/>
    <row r="20666" ht="12.75" customHeight="1" x14ac:dyDescent="0.2"/>
    <row r="20667" ht="12.75" customHeight="1" x14ac:dyDescent="0.2"/>
    <row r="20668" ht="12.75" customHeight="1" x14ac:dyDescent="0.2"/>
    <row r="20669" ht="12.75" customHeight="1" x14ac:dyDescent="0.2"/>
    <row r="20670" ht="12.75" customHeight="1" x14ac:dyDescent="0.2"/>
    <row r="20671" ht="12.75" customHeight="1" x14ac:dyDescent="0.2"/>
    <row r="20672" ht="12.75" customHeight="1" x14ac:dyDescent="0.2"/>
    <row r="20673" ht="12.75" customHeight="1" x14ac:dyDescent="0.2"/>
    <row r="20674" ht="12.75" customHeight="1" x14ac:dyDescent="0.2"/>
    <row r="20675" ht="12.75" customHeight="1" x14ac:dyDescent="0.2"/>
    <row r="20676" ht="12.75" customHeight="1" x14ac:dyDescent="0.2"/>
    <row r="20677" ht="12.75" customHeight="1" x14ac:dyDescent="0.2"/>
    <row r="20678" ht="12.75" customHeight="1" x14ac:dyDescent="0.2"/>
    <row r="20679" ht="12.75" customHeight="1" x14ac:dyDescent="0.2"/>
    <row r="20680" ht="12.75" customHeight="1" x14ac:dyDescent="0.2"/>
    <row r="20681" ht="12.75" customHeight="1" x14ac:dyDescent="0.2"/>
    <row r="20682" ht="12.75" customHeight="1" x14ac:dyDescent="0.2"/>
    <row r="20683" ht="12.75" customHeight="1" x14ac:dyDescent="0.2"/>
    <row r="20684" ht="12.75" customHeight="1" x14ac:dyDescent="0.2"/>
    <row r="20685" ht="12.75" customHeight="1" x14ac:dyDescent="0.2"/>
    <row r="20686" ht="12.75" customHeight="1" x14ac:dyDescent="0.2"/>
    <row r="20687" ht="12.75" customHeight="1" x14ac:dyDescent="0.2"/>
    <row r="20688" ht="12.75" customHeight="1" x14ac:dyDescent="0.2"/>
    <row r="20689" ht="12.75" customHeight="1" x14ac:dyDescent="0.2"/>
    <row r="20690" ht="12.75" customHeight="1" x14ac:dyDescent="0.2"/>
    <row r="20691" ht="12.75" customHeight="1" x14ac:dyDescent="0.2"/>
    <row r="20692" ht="12.75" customHeight="1" x14ac:dyDescent="0.2"/>
    <row r="20693" ht="12.75" customHeight="1" x14ac:dyDescent="0.2"/>
    <row r="20694" ht="12.75" customHeight="1" x14ac:dyDescent="0.2"/>
    <row r="20695" ht="12.75" customHeight="1" x14ac:dyDescent="0.2"/>
    <row r="20696" ht="12.75" customHeight="1" x14ac:dyDescent="0.2"/>
    <row r="20697" ht="12.75" customHeight="1" x14ac:dyDescent="0.2"/>
    <row r="20698" ht="12.75" customHeight="1" x14ac:dyDescent="0.2"/>
    <row r="20699" ht="12.75" customHeight="1" x14ac:dyDescent="0.2"/>
    <row r="20700" ht="12.75" customHeight="1" x14ac:dyDescent="0.2"/>
    <row r="20701" ht="12.75" customHeight="1" x14ac:dyDescent="0.2"/>
    <row r="20702" ht="12.75" customHeight="1" x14ac:dyDescent="0.2"/>
    <row r="20703" ht="12.75" customHeight="1" x14ac:dyDescent="0.2"/>
    <row r="20704" ht="12.75" customHeight="1" x14ac:dyDescent="0.2"/>
    <row r="20705" ht="12.75" customHeight="1" x14ac:dyDescent="0.2"/>
    <row r="20706" ht="12.75" customHeight="1" x14ac:dyDescent="0.2"/>
    <row r="20707" ht="12.75" customHeight="1" x14ac:dyDescent="0.2"/>
    <row r="20708" ht="12.75" customHeight="1" x14ac:dyDescent="0.2"/>
    <row r="20709" ht="12.75" customHeight="1" x14ac:dyDescent="0.2"/>
  </sheetData>
  <mergeCells count="196">
    <mergeCell ref="M242:M243"/>
    <mergeCell ref="N242:N243"/>
    <mergeCell ref="O242:O243"/>
    <mergeCell ref="P242:P243"/>
    <mergeCell ref="Q242:Q243"/>
    <mergeCell ref="A242:A243"/>
    <mergeCell ref="B242:I242"/>
    <mergeCell ref="J242:J243"/>
    <mergeCell ref="K242:K243"/>
    <mergeCell ref="L242:L243"/>
    <mergeCell ref="M196:M197"/>
    <mergeCell ref="N196:N197"/>
    <mergeCell ref="O196:O197"/>
    <mergeCell ref="P196:P197"/>
    <mergeCell ref="Q196:Q197"/>
    <mergeCell ref="A196:A197"/>
    <mergeCell ref="B196:I196"/>
    <mergeCell ref="J196:J197"/>
    <mergeCell ref="K196:K197"/>
    <mergeCell ref="L196:L197"/>
    <mergeCell ref="P147:P148"/>
    <mergeCell ref="Q147:Q148"/>
    <mergeCell ref="A147:A148"/>
    <mergeCell ref="B147:I147"/>
    <mergeCell ref="J147:J148"/>
    <mergeCell ref="K147:K148"/>
    <mergeCell ref="L147:L148"/>
    <mergeCell ref="M170:M171"/>
    <mergeCell ref="N170:N171"/>
    <mergeCell ref="O170:O171"/>
    <mergeCell ref="P170:P171"/>
    <mergeCell ref="Q170:Q171"/>
    <mergeCell ref="A170:A171"/>
    <mergeCell ref="B170:I170"/>
    <mergeCell ref="J170:J171"/>
    <mergeCell ref="K170:K171"/>
    <mergeCell ref="L170:L171"/>
    <mergeCell ref="L360:L361"/>
    <mergeCell ref="M101:M102"/>
    <mergeCell ref="N101:N102"/>
    <mergeCell ref="O101:O102"/>
    <mergeCell ref="P101:P102"/>
    <mergeCell ref="Q101:Q102"/>
    <mergeCell ref="A101:A102"/>
    <mergeCell ref="B101:I101"/>
    <mergeCell ref="J101:J102"/>
    <mergeCell ref="K101:K102"/>
    <mergeCell ref="L101:L102"/>
    <mergeCell ref="M124:M125"/>
    <mergeCell ref="N124:N125"/>
    <mergeCell ref="O124:O125"/>
    <mergeCell ref="P124:P125"/>
    <mergeCell ref="Q124:Q125"/>
    <mergeCell ref="A124:A125"/>
    <mergeCell ref="B124:I124"/>
    <mergeCell ref="J124:J125"/>
    <mergeCell ref="K124:K125"/>
    <mergeCell ref="L124:L125"/>
    <mergeCell ref="M147:M148"/>
    <mergeCell ref="N147:N148"/>
    <mergeCell ref="O147:O148"/>
    <mergeCell ref="B16:I16"/>
    <mergeCell ref="A32:A33"/>
    <mergeCell ref="B32:I32"/>
    <mergeCell ref="J32:J33"/>
    <mergeCell ref="K32:K33"/>
    <mergeCell ref="L32:L33"/>
    <mergeCell ref="M55:M56"/>
    <mergeCell ref="N55:N56"/>
    <mergeCell ref="O55:O56"/>
    <mergeCell ref="A55:A56"/>
    <mergeCell ref="B55:I55"/>
    <mergeCell ref="J55:J56"/>
    <mergeCell ref="K55:K56"/>
    <mergeCell ref="L55:L56"/>
    <mergeCell ref="Q382:Q383"/>
    <mergeCell ref="A382:A383"/>
    <mergeCell ref="B382:I382"/>
    <mergeCell ref="J382:J383"/>
    <mergeCell ref="K382:K383"/>
    <mergeCell ref="L382:L383"/>
    <mergeCell ref="B381:I381"/>
    <mergeCell ref="M32:M33"/>
    <mergeCell ref="N32:N33"/>
    <mergeCell ref="O32:O33"/>
    <mergeCell ref="P32:P33"/>
    <mergeCell ref="Q32:Q33"/>
    <mergeCell ref="P55:P56"/>
    <mergeCell ref="Q55:Q56"/>
    <mergeCell ref="M78:M79"/>
    <mergeCell ref="N78:N79"/>
    <mergeCell ref="O78:O79"/>
    <mergeCell ref="P78:P79"/>
    <mergeCell ref="Q78:Q79"/>
    <mergeCell ref="A78:A79"/>
    <mergeCell ref="B78:I78"/>
    <mergeCell ref="J78:J79"/>
    <mergeCell ref="K78:K79"/>
    <mergeCell ref="L78:L79"/>
    <mergeCell ref="M337:M338"/>
    <mergeCell ref="N337:N338"/>
    <mergeCell ref="O337:O338"/>
    <mergeCell ref="P337:P338"/>
    <mergeCell ref="Q337:Q338"/>
    <mergeCell ref="T387:V387"/>
    <mergeCell ref="A337:A338"/>
    <mergeCell ref="B337:I337"/>
    <mergeCell ref="J337:J338"/>
    <mergeCell ref="K337:K338"/>
    <mergeCell ref="L337:L338"/>
    <mergeCell ref="M360:M361"/>
    <mergeCell ref="N360:N361"/>
    <mergeCell ref="O360:O361"/>
    <mergeCell ref="P360:P361"/>
    <mergeCell ref="Q360:Q361"/>
    <mergeCell ref="A360:A361"/>
    <mergeCell ref="B360:I360"/>
    <mergeCell ref="J360:J361"/>
    <mergeCell ref="K360:K361"/>
    <mergeCell ref="M382:M383"/>
    <mergeCell ref="N382:N383"/>
    <mergeCell ref="O382:O383"/>
    <mergeCell ref="P382:P383"/>
    <mergeCell ref="M314:M315"/>
    <mergeCell ref="N314:N315"/>
    <mergeCell ref="O314:O315"/>
    <mergeCell ref="P314:P315"/>
    <mergeCell ref="Q314:Q315"/>
    <mergeCell ref="A314:A315"/>
    <mergeCell ref="B314:I314"/>
    <mergeCell ref="J314:J315"/>
    <mergeCell ref="K314:K315"/>
    <mergeCell ref="L314:L315"/>
    <mergeCell ref="M288:M289"/>
    <mergeCell ref="N288:N289"/>
    <mergeCell ref="O288:O289"/>
    <mergeCell ref="P288:P289"/>
    <mergeCell ref="Q288:Q289"/>
    <mergeCell ref="A288:A289"/>
    <mergeCell ref="B288:I288"/>
    <mergeCell ref="J288:J289"/>
    <mergeCell ref="K288:K289"/>
    <mergeCell ref="L288:L289"/>
    <mergeCell ref="M265:M266"/>
    <mergeCell ref="N265:N266"/>
    <mergeCell ref="O265:O266"/>
    <mergeCell ref="P265:P266"/>
    <mergeCell ref="Q265:Q266"/>
    <mergeCell ref="A265:A266"/>
    <mergeCell ref="B265:I265"/>
    <mergeCell ref="J265:J266"/>
    <mergeCell ref="K265:K266"/>
    <mergeCell ref="L265:L266"/>
    <mergeCell ref="M219:M220"/>
    <mergeCell ref="N219:N220"/>
    <mergeCell ref="O219:O220"/>
    <mergeCell ref="P219:P220"/>
    <mergeCell ref="Q219:Q220"/>
    <mergeCell ref="A219:A220"/>
    <mergeCell ref="B219:I219"/>
    <mergeCell ref="J219:J220"/>
    <mergeCell ref="K219:K220"/>
    <mergeCell ref="L219:L220"/>
    <mergeCell ref="B336:I336"/>
    <mergeCell ref="B313:I313"/>
    <mergeCell ref="B241:I241"/>
    <mergeCell ref="B218:I218"/>
    <mergeCell ref="B195:I195"/>
    <mergeCell ref="B192:I192"/>
    <mergeCell ref="B169:I169"/>
    <mergeCell ref="B146:I146"/>
    <mergeCell ref="B264:I264"/>
    <mergeCell ref="B123:I123"/>
    <mergeCell ref="B100:I100"/>
    <mergeCell ref="B77:I77"/>
    <mergeCell ref="B54:I54"/>
    <mergeCell ref="B31:I31"/>
    <mergeCell ref="B400:I400"/>
    <mergeCell ref="B378:I378"/>
    <mergeCell ref="B356:I356"/>
    <mergeCell ref="B333:I333"/>
    <mergeCell ref="B307:I307"/>
    <mergeCell ref="B284:I284"/>
    <mergeCell ref="B261:I261"/>
    <mergeCell ref="B238:I238"/>
    <mergeCell ref="B215:I215"/>
    <mergeCell ref="B189:I189"/>
    <mergeCell ref="B166:I166"/>
    <mergeCell ref="B143:I143"/>
    <mergeCell ref="B120:I120"/>
    <mergeCell ref="B97:I97"/>
    <mergeCell ref="B74:I74"/>
    <mergeCell ref="B51:I51"/>
    <mergeCell ref="B310:I310"/>
    <mergeCell ref="B287:I287"/>
    <mergeCell ref="B359:I359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AI1013"/>
  <sheetViews>
    <sheetView topLeftCell="A277" workbookViewId="0">
      <selection activeCell="AB23" sqref="AB23"/>
    </sheetView>
  </sheetViews>
  <sheetFormatPr baseColWidth="10" defaultColWidth="12.5703125" defaultRowHeight="15" customHeight="1" x14ac:dyDescent="0.2"/>
  <cols>
    <col min="1" max="1" width="10" customWidth="1"/>
    <col min="2" max="3" width="4" customWidth="1"/>
    <col min="4" max="9" width="3" customWidth="1"/>
    <col min="10" max="10" width="6.7109375" customWidth="1"/>
    <col min="11" max="11" width="10" customWidth="1"/>
    <col min="12" max="13" width="11.42578125" customWidth="1"/>
    <col min="14" max="14" width="10" customWidth="1"/>
    <col min="15" max="15" width="11.42578125" customWidth="1"/>
    <col min="16" max="35" width="10" customWidth="1"/>
  </cols>
  <sheetData>
    <row r="1" spans="1:26" ht="12.75" x14ac:dyDescent="0.2">
      <c r="K1" s="141"/>
    </row>
    <row r="2" spans="1:26" ht="12.75" x14ac:dyDescent="0.2">
      <c r="K2" s="141"/>
    </row>
    <row r="3" spans="1:26" ht="12.75" x14ac:dyDescent="0.2">
      <c r="K3" s="141"/>
    </row>
    <row r="4" spans="1:26" ht="12.75" x14ac:dyDescent="0.2">
      <c r="K4" s="141"/>
    </row>
    <row r="5" spans="1:26" ht="12.75" x14ac:dyDescent="0.2">
      <c r="K5" s="141"/>
    </row>
    <row r="6" spans="1:26" ht="12.75" x14ac:dyDescent="0.2">
      <c r="K6" s="141"/>
    </row>
    <row r="7" spans="1:26" ht="12.75" x14ac:dyDescent="0.2">
      <c r="K7" s="141"/>
    </row>
    <row r="8" spans="1:26" ht="12.75" x14ac:dyDescent="0.2">
      <c r="K8" s="141"/>
    </row>
    <row r="9" spans="1:26" ht="12.75" x14ac:dyDescent="0.2">
      <c r="K9" s="141"/>
    </row>
    <row r="10" spans="1:26" ht="12.75" x14ac:dyDescent="0.2">
      <c r="K10" s="141"/>
    </row>
    <row r="11" spans="1:26" ht="12.75" x14ac:dyDescent="0.2">
      <c r="K11" s="141"/>
    </row>
    <row r="12" spans="1:26" ht="12.75" x14ac:dyDescent="0.2">
      <c r="K12" s="141"/>
    </row>
    <row r="13" spans="1:26" ht="12.75" x14ac:dyDescent="0.2">
      <c r="K13" s="141"/>
    </row>
    <row r="14" spans="1:26" ht="12.75" customHeight="1" x14ac:dyDescent="0.2">
      <c r="K14" s="1"/>
      <c r="L14" s="2"/>
      <c r="M14" s="2"/>
      <c r="O14" s="2"/>
    </row>
    <row r="15" spans="1:26" ht="12.75" customHeight="1" x14ac:dyDescent="0.3">
      <c r="A15" s="3" t="s">
        <v>0</v>
      </c>
      <c r="L15" s="2"/>
      <c r="M15" s="2"/>
      <c r="O15" s="2"/>
    </row>
    <row r="16" spans="1:26" ht="25.5" customHeight="1" x14ac:dyDescent="0.2">
      <c r="B16" s="175" t="s">
        <v>1</v>
      </c>
      <c r="C16" s="176"/>
      <c r="D16" s="176"/>
      <c r="E16" s="176"/>
      <c r="F16" s="176"/>
      <c r="G16" s="176"/>
      <c r="H16" s="176"/>
      <c r="I16" s="176"/>
      <c r="J16" s="176"/>
      <c r="L16" s="4" t="s">
        <v>2</v>
      </c>
      <c r="M16" s="4" t="s">
        <v>3</v>
      </c>
      <c r="N16" s="5" t="s">
        <v>4</v>
      </c>
      <c r="O16" s="4" t="s">
        <v>5</v>
      </c>
      <c r="P16" s="6" t="s">
        <v>6</v>
      </c>
      <c r="Q16" s="6" t="s">
        <v>7</v>
      </c>
      <c r="R16" s="7" t="s">
        <v>8</v>
      </c>
      <c r="U16" s="8" t="s">
        <v>5</v>
      </c>
      <c r="V16" s="8"/>
      <c r="W16" s="8"/>
      <c r="X16" s="8"/>
      <c r="Y16" s="8"/>
      <c r="Z16" s="8"/>
    </row>
    <row r="17" spans="1:28" ht="12.75" customHeight="1" x14ac:dyDescent="0.2">
      <c r="A17" s="9" t="s">
        <v>9</v>
      </c>
      <c r="B17" s="10">
        <v>1</v>
      </c>
      <c r="C17" s="10">
        <v>2</v>
      </c>
      <c r="D17" s="10">
        <v>3</v>
      </c>
      <c r="E17" s="10">
        <v>4</v>
      </c>
      <c r="F17" s="10">
        <v>5</v>
      </c>
      <c r="G17" s="10">
        <v>6</v>
      </c>
      <c r="H17" s="10">
        <v>7</v>
      </c>
      <c r="I17" s="10">
        <v>8</v>
      </c>
      <c r="J17" s="10">
        <v>9</v>
      </c>
      <c r="K17" s="11" t="s">
        <v>10</v>
      </c>
      <c r="L17" s="12"/>
      <c r="M17" s="12"/>
      <c r="N17" s="13"/>
      <c r="O17" s="14"/>
      <c r="P17" s="15"/>
      <c r="Q17" s="15"/>
      <c r="R17" s="2"/>
      <c r="U17" s="16" t="s">
        <v>11</v>
      </c>
      <c r="V17" s="17"/>
      <c r="W17" s="17"/>
      <c r="X17" s="17"/>
      <c r="Y17" s="17"/>
      <c r="Z17" s="17"/>
    </row>
    <row r="18" spans="1:28" ht="12.75" customHeight="1" x14ac:dyDescent="0.2">
      <c r="A18" s="18" t="s">
        <v>12</v>
      </c>
      <c r="B18" s="19">
        <v>60</v>
      </c>
      <c r="C18" s="19"/>
      <c r="D18" s="19"/>
      <c r="E18" s="19"/>
      <c r="F18" s="19"/>
      <c r="G18" s="19"/>
      <c r="H18" s="19"/>
      <c r="I18" s="19"/>
      <c r="J18" s="19"/>
      <c r="K18" s="20"/>
      <c r="L18" s="12"/>
      <c r="M18" s="12"/>
      <c r="N18" s="13"/>
      <c r="O18" s="14"/>
      <c r="P18" s="21">
        <f>B18</f>
        <v>60</v>
      </c>
      <c r="Q18" s="15"/>
      <c r="R18" s="2"/>
      <c r="T18" s="22" t="s">
        <v>13</v>
      </c>
      <c r="U18" s="23" t="s">
        <v>12</v>
      </c>
      <c r="V18" s="23" t="s">
        <v>14</v>
      </c>
      <c r="W18" s="23" t="s">
        <v>15</v>
      </c>
      <c r="X18" s="23" t="s">
        <v>16</v>
      </c>
    </row>
    <row r="19" spans="1:28" ht="12.75" customHeight="1" x14ac:dyDescent="0.2">
      <c r="A19" s="18" t="s">
        <v>14</v>
      </c>
      <c r="B19" s="19"/>
      <c r="C19" s="19">
        <v>44</v>
      </c>
      <c r="D19" s="19"/>
      <c r="E19" s="19"/>
      <c r="F19" s="19"/>
      <c r="G19" s="19"/>
      <c r="H19" s="19"/>
      <c r="I19" s="19"/>
      <c r="J19" s="19"/>
      <c r="K19" s="20"/>
      <c r="L19" s="12"/>
      <c r="M19" s="12"/>
      <c r="N19" s="13"/>
      <c r="O19" s="14">
        <f>C19/B18</f>
        <v>0.73333333333333328</v>
      </c>
      <c r="P19" s="24">
        <v>45</v>
      </c>
      <c r="Q19" s="25">
        <f t="shared" ref="Q19:Q25" si="0">P19/P18</f>
        <v>0.75</v>
      </c>
      <c r="R19" s="2">
        <f t="shared" ref="R19:R25" si="1">100%-Q19</f>
        <v>0.25</v>
      </c>
      <c r="T19" s="26" t="s">
        <v>17</v>
      </c>
      <c r="U19" s="27">
        <f t="shared" ref="U19:U21" si="2">O19</f>
        <v>0.73333333333333328</v>
      </c>
      <c r="V19" s="2">
        <f t="shared" ref="V19:V20" si="3">O37</f>
        <v>0.6</v>
      </c>
      <c r="W19" s="2">
        <f>O55</f>
        <v>0.52307692307692311</v>
      </c>
      <c r="X19" s="2">
        <f>O72</f>
        <v>0.20454545454545456</v>
      </c>
    </row>
    <row r="20" spans="1:28" ht="12.75" customHeight="1" x14ac:dyDescent="0.2">
      <c r="A20" s="18" t="s">
        <v>15</v>
      </c>
      <c r="B20" s="19"/>
      <c r="C20" s="19"/>
      <c r="D20" s="19">
        <v>39</v>
      </c>
      <c r="E20" s="19"/>
      <c r="F20" s="19"/>
      <c r="G20" s="19"/>
      <c r="H20" s="19"/>
      <c r="I20" s="19"/>
      <c r="J20" s="19"/>
      <c r="K20" s="20"/>
      <c r="L20" s="12"/>
      <c r="M20" s="12"/>
      <c r="N20" s="13"/>
      <c r="O20" s="14">
        <f>D20/C19</f>
        <v>0.88636363636363635</v>
      </c>
      <c r="P20" s="24">
        <v>42</v>
      </c>
      <c r="Q20" s="25">
        <f t="shared" si="0"/>
        <v>0.93333333333333335</v>
      </c>
      <c r="R20" s="2">
        <f t="shared" si="1"/>
        <v>6.6666666666666652E-2</v>
      </c>
      <c r="T20" s="26" t="s">
        <v>18</v>
      </c>
      <c r="U20" s="27">
        <f t="shared" si="2"/>
        <v>0.88636363636363635</v>
      </c>
      <c r="V20" s="2">
        <f t="shared" si="3"/>
        <v>0.8571428571428571</v>
      </c>
      <c r="W20" s="2"/>
    </row>
    <row r="21" spans="1:28" ht="12.75" customHeight="1" x14ac:dyDescent="0.2">
      <c r="A21" s="28" t="s">
        <v>16</v>
      </c>
      <c r="B21" s="1"/>
      <c r="C21" s="1"/>
      <c r="D21" s="1"/>
      <c r="E21" s="1">
        <v>29</v>
      </c>
      <c r="F21" s="1"/>
      <c r="G21" s="1"/>
      <c r="H21" s="1"/>
      <c r="I21" s="1"/>
      <c r="J21" s="1"/>
      <c r="K21" s="29"/>
      <c r="L21" s="2"/>
      <c r="M21" s="2"/>
      <c r="N21" s="1"/>
      <c r="O21" s="14">
        <f>E21/D20</f>
        <v>0.74358974358974361</v>
      </c>
      <c r="P21" s="24">
        <v>35</v>
      </c>
      <c r="Q21" s="25">
        <f t="shared" si="0"/>
        <v>0.83333333333333337</v>
      </c>
      <c r="R21" s="2">
        <f t="shared" si="1"/>
        <v>0.16666666666666663</v>
      </c>
      <c r="T21" s="26" t="s">
        <v>19</v>
      </c>
      <c r="U21" s="27">
        <f t="shared" si="2"/>
        <v>0.74358974358974361</v>
      </c>
      <c r="V21" s="2"/>
      <c r="AB21" s="30"/>
    </row>
    <row r="22" spans="1:28" ht="12.75" customHeight="1" x14ac:dyDescent="0.3">
      <c r="A22" s="28" t="s">
        <v>20</v>
      </c>
      <c r="B22" s="1"/>
      <c r="C22" s="1"/>
      <c r="D22" s="1"/>
      <c r="E22" s="1"/>
      <c r="F22" s="1">
        <v>27</v>
      </c>
      <c r="G22" s="1"/>
      <c r="H22" s="1"/>
      <c r="I22" s="1"/>
      <c r="J22" s="1"/>
      <c r="K22" s="29"/>
      <c r="L22" s="2"/>
      <c r="M22" s="2"/>
      <c r="N22" s="1"/>
      <c r="O22" s="14">
        <f>F22/E21</f>
        <v>0.93103448275862066</v>
      </c>
      <c r="P22" s="24">
        <v>32</v>
      </c>
      <c r="Q22" s="25">
        <f t="shared" si="0"/>
        <v>0.91428571428571426</v>
      </c>
      <c r="R22" s="2">
        <f t="shared" si="1"/>
        <v>8.5714285714285743E-2</v>
      </c>
      <c r="T22" s="26" t="s">
        <v>21</v>
      </c>
      <c r="U22" s="27"/>
      <c r="AB22" s="31"/>
    </row>
    <row r="23" spans="1:28" ht="12.75" customHeight="1" x14ac:dyDescent="0.3">
      <c r="A23" s="28" t="s">
        <v>22</v>
      </c>
      <c r="B23" s="1"/>
      <c r="C23" s="1"/>
      <c r="D23" s="1"/>
      <c r="E23" s="1"/>
      <c r="F23" s="1"/>
      <c r="G23" s="1">
        <v>26</v>
      </c>
      <c r="H23" s="1"/>
      <c r="I23" s="1"/>
      <c r="J23" s="1"/>
      <c r="K23" s="29"/>
      <c r="L23" s="2"/>
      <c r="M23" s="2"/>
      <c r="N23" s="1"/>
      <c r="O23" s="2">
        <f>G23/F22</f>
        <v>0.96296296296296291</v>
      </c>
      <c r="P23" s="24">
        <v>29</v>
      </c>
      <c r="Q23" s="25">
        <f t="shared" si="0"/>
        <v>0.90625</v>
      </c>
      <c r="R23" s="2">
        <f t="shared" si="1"/>
        <v>9.375E-2</v>
      </c>
      <c r="T23" s="26"/>
      <c r="U23" s="27"/>
      <c r="AB23" s="31"/>
    </row>
    <row r="24" spans="1:28" ht="12.75" customHeight="1" x14ac:dyDescent="0.3">
      <c r="A24" s="28" t="s">
        <v>23</v>
      </c>
      <c r="B24" s="1"/>
      <c r="C24" s="1"/>
      <c r="D24" s="1"/>
      <c r="E24" s="1"/>
      <c r="F24" s="1"/>
      <c r="G24" s="1"/>
      <c r="H24" s="1">
        <v>25</v>
      </c>
      <c r="I24" s="1"/>
      <c r="J24" s="1"/>
      <c r="K24" s="29"/>
      <c r="L24" s="2"/>
      <c r="M24" s="2"/>
      <c r="N24" s="1"/>
      <c r="O24" s="2">
        <f>H24/G23</f>
        <v>0.96153846153846156</v>
      </c>
      <c r="P24" s="24">
        <v>30</v>
      </c>
      <c r="Q24" s="25">
        <f t="shared" si="0"/>
        <v>1.0344827586206897</v>
      </c>
      <c r="R24" s="2">
        <f t="shared" si="1"/>
        <v>-3.4482758620689724E-2</v>
      </c>
      <c r="T24" s="26"/>
      <c r="U24" s="27"/>
      <c r="AB24" s="31"/>
    </row>
    <row r="25" spans="1:28" ht="12.75" customHeight="1" x14ac:dyDescent="0.3">
      <c r="A25" s="28" t="s">
        <v>24</v>
      </c>
      <c r="B25" s="1"/>
      <c r="C25" s="1"/>
      <c r="D25" s="1"/>
      <c r="E25" s="1"/>
      <c r="F25" s="1"/>
      <c r="G25" s="1"/>
      <c r="H25" s="1"/>
      <c r="I25" s="1">
        <v>24</v>
      </c>
      <c r="J25" s="1"/>
      <c r="K25" s="29"/>
      <c r="L25" s="2"/>
      <c r="M25" s="2"/>
      <c r="N25" s="1"/>
      <c r="O25" s="2">
        <f>I25/H24</f>
        <v>0.96</v>
      </c>
      <c r="P25" s="24">
        <v>30</v>
      </c>
      <c r="Q25" s="25">
        <f t="shared" si="0"/>
        <v>1</v>
      </c>
      <c r="R25" s="2">
        <f t="shared" si="1"/>
        <v>0</v>
      </c>
      <c r="T25" s="26"/>
      <c r="U25" s="27"/>
      <c r="AB25" s="31"/>
    </row>
    <row r="26" spans="1:28" ht="12.75" customHeight="1" x14ac:dyDescent="0.3">
      <c r="A26" s="28" t="s">
        <v>25</v>
      </c>
      <c r="B26" s="1"/>
      <c r="C26" s="1"/>
      <c r="D26" s="1"/>
      <c r="E26" s="1"/>
      <c r="F26" s="1"/>
      <c r="G26" s="1"/>
      <c r="H26" s="1"/>
      <c r="I26" s="1"/>
      <c r="J26" s="1">
        <v>23</v>
      </c>
      <c r="K26" s="29">
        <v>21</v>
      </c>
      <c r="L26" s="2"/>
      <c r="M26" s="2"/>
      <c r="N26" s="1"/>
      <c r="O26" s="2"/>
      <c r="P26" s="24">
        <v>29</v>
      </c>
      <c r="Q26" s="25"/>
      <c r="R26" s="2"/>
      <c r="T26" s="26"/>
      <c r="U26" s="27"/>
      <c r="AB26" s="31"/>
    </row>
    <row r="27" spans="1:28" ht="12.75" customHeight="1" x14ac:dyDescent="0.3">
      <c r="A27" s="28" t="s">
        <v>26</v>
      </c>
      <c r="B27" s="1"/>
      <c r="C27" s="1"/>
      <c r="D27" s="1"/>
      <c r="E27" s="1"/>
      <c r="F27" s="1"/>
      <c r="G27" s="1"/>
      <c r="H27" s="1"/>
      <c r="I27" s="1"/>
      <c r="J27" s="1">
        <v>6</v>
      </c>
      <c r="K27" s="29">
        <v>5</v>
      </c>
      <c r="L27" s="2"/>
      <c r="M27" s="2"/>
      <c r="N27" s="1"/>
      <c r="O27" s="2"/>
      <c r="P27" s="24">
        <v>8</v>
      </c>
      <c r="Q27" s="25"/>
      <c r="R27" s="2"/>
      <c r="T27" s="26"/>
      <c r="U27" s="27"/>
      <c r="AB27" s="31"/>
    </row>
    <row r="28" spans="1:28" ht="12.75" customHeight="1" x14ac:dyDescent="0.3">
      <c r="A28" s="28" t="s">
        <v>27</v>
      </c>
      <c r="B28" s="1"/>
      <c r="C28" s="1"/>
      <c r="D28" s="1"/>
      <c r="E28" s="1"/>
      <c r="F28" s="1"/>
      <c r="G28" s="1"/>
      <c r="H28" s="1"/>
      <c r="I28" s="1"/>
      <c r="J28" s="1">
        <v>2</v>
      </c>
      <c r="K28" s="29"/>
      <c r="L28" s="2"/>
      <c r="M28" s="2"/>
      <c r="N28" s="1"/>
      <c r="O28" s="2"/>
      <c r="P28" s="24">
        <v>3</v>
      </c>
      <c r="Q28" s="25"/>
      <c r="R28" s="2"/>
      <c r="T28" s="26"/>
      <c r="U28" s="27"/>
      <c r="AB28" s="31"/>
    </row>
    <row r="29" spans="1:28" ht="12.75" customHeight="1" x14ac:dyDescent="0.3">
      <c r="A29" s="28" t="s">
        <v>28</v>
      </c>
      <c r="B29" s="1"/>
      <c r="C29" s="1"/>
      <c r="D29" s="1"/>
      <c r="E29" s="1"/>
      <c r="F29" s="1"/>
      <c r="G29" s="1"/>
      <c r="H29" s="1"/>
      <c r="I29" s="1"/>
      <c r="J29" s="1">
        <v>3</v>
      </c>
      <c r="K29" s="29">
        <v>1</v>
      </c>
      <c r="L29" s="2"/>
      <c r="M29" s="2"/>
      <c r="N29" s="1"/>
      <c r="O29" s="2"/>
      <c r="P29" s="24">
        <v>3</v>
      </c>
      <c r="Q29" s="25"/>
      <c r="R29" s="2"/>
      <c r="T29" s="26"/>
      <c r="U29" s="27"/>
      <c r="AB29" s="31"/>
    </row>
    <row r="30" spans="1:28" ht="12.75" customHeight="1" x14ac:dyDescent="0.3">
      <c r="A30" s="28" t="s">
        <v>29</v>
      </c>
      <c r="B30" s="1"/>
      <c r="C30" s="1"/>
      <c r="D30" s="1"/>
      <c r="E30" s="1"/>
      <c r="F30" s="1"/>
      <c r="G30" s="1"/>
      <c r="H30" s="1"/>
      <c r="I30" s="1"/>
      <c r="J30" s="1">
        <v>1</v>
      </c>
      <c r="K30" s="29"/>
      <c r="L30" s="2"/>
      <c r="M30" s="2"/>
      <c r="N30" s="1"/>
      <c r="O30" s="2"/>
      <c r="P30" s="24">
        <v>1</v>
      </c>
      <c r="Q30" s="25"/>
      <c r="R30" s="2"/>
      <c r="T30" s="26"/>
      <c r="U30" s="27"/>
      <c r="AB30" s="31"/>
    </row>
    <row r="31" spans="1:28" ht="12.75" customHeight="1" x14ac:dyDescent="0.3">
      <c r="A31" s="28" t="s">
        <v>35</v>
      </c>
      <c r="B31" s="1"/>
      <c r="C31" s="1"/>
      <c r="D31" s="1"/>
      <c r="E31" s="1"/>
      <c r="F31" s="1"/>
      <c r="G31" s="1"/>
      <c r="H31" s="1"/>
      <c r="I31" s="1"/>
      <c r="J31" s="1"/>
      <c r="K31" s="29"/>
      <c r="L31" s="2"/>
      <c r="M31" s="2"/>
      <c r="N31" s="1"/>
      <c r="O31" s="2"/>
      <c r="P31" s="24"/>
      <c r="Q31" s="25"/>
      <c r="R31" s="2"/>
      <c r="T31" s="26"/>
      <c r="U31" s="27"/>
      <c r="AB31" s="31"/>
    </row>
    <row r="32" spans="1:28" ht="12.75" customHeight="1" x14ac:dyDescent="0.2">
      <c r="K32" s="1">
        <f>SUM(K26:K29)</f>
        <v>27</v>
      </c>
      <c r="L32" s="2">
        <f>K26/B18</f>
        <v>0.35</v>
      </c>
      <c r="M32" s="2">
        <f>K32/B18</f>
        <v>0.45</v>
      </c>
      <c r="N32" s="2">
        <f>M32-L32</f>
        <v>0.10000000000000003</v>
      </c>
      <c r="O32" s="2"/>
      <c r="T32" s="26" t="s">
        <v>30</v>
      </c>
      <c r="U32" s="27"/>
    </row>
    <row r="33" spans="1:21" ht="12.75" customHeight="1" x14ac:dyDescent="0.3">
      <c r="A33" s="3" t="s">
        <v>31</v>
      </c>
      <c r="L33" s="2"/>
      <c r="M33" s="2"/>
      <c r="O33" s="2"/>
      <c r="T33" s="18" t="s">
        <v>32</v>
      </c>
      <c r="U33" s="27"/>
    </row>
    <row r="34" spans="1:21" ht="25.5" customHeight="1" x14ac:dyDescent="0.2">
      <c r="B34" s="175" t="s">
        <v>1</v>
      </c>
      <c r="C34" s="176"/>
      <c r="D34" s="176"/>
      <c r="E34" s="176"/>
      <c r="F34" s="176"/>
      <c r="G34" s="176"/>
      <c r="H34" s="176"/>
      <c r="I34" s="176"/>
      <c r="J34" s="176"/>
      <c r="L34" s="4" t="s">
        <v>2</v>
      </c>
      <c r="M34" s="4" t="s">
        <v>3</v>
      </c>
      <c r="N34" s="5" t="s">
        <v>4</v>
      </c>
      <c r="O34" s="4" t="s">
        <v>5</v>
      </c>
      <c r="P34" s="6" t="s">
        <v>6</v>
      </c>
      <c r="Q34" s="6" t="s">
        <v>7</v>
      </c>
      <c r="R34" s="7" t="s">
        <v>8</v>
      </c>
      <c r="T34" s="18" t="s">
        <v>33</v>
      </c>
      <c r="U34" s="27"/>
    </row>
    <row r="35" spans="1:21" ht="12.75" customHeight="1" x14ac:dyDescent="0.2">
      <c r="A35" s="9" t="s">
        <v>9</v>
      </c>
      <c r="B35" s="10">
        <v>1</v>
      </c>
      <c r="C35" s="10">
        <v>2</v>
      </c>
      <c r="D35" s="10">
        <v>3</v>
      </c>
      <c r="E35" s="10">
        <v>4</v>
      </c>
      <c r="F35" s="10">
        <v>5</v>
      </c>
      <c r="G35" s="10">
        <v>6</v>
      </c>
      <c r="H35" s="10">
        <v>7</v>
      </c>
      <c r="I35" s="10">
        <v>8</v>
      </c>
      <c r="J35" s="10">
        <v>9</v>
      </c>
      <c r="K35" s="11" t="s">
        <v>10</v>
      </c>
      <c r="L35" s="12"/>
      <c r="M35" s="12"/>
      <c r="N35" s="13"/>
      <c r="O35" s="14"/>
      <c r="P35" s="15"/>
      <c r="Q35" s="15"/>
      <c r="R35" s="2"/>
      <c r="T35" s="18" t="s">
        <v>34</v>
      </c>
      <c r="U35" s="27"/>
    </row>
    <row r="36" spans="1:21" ht="12.75" customHeight="1" x14ac:dyDescent="0.2">
      <c r="A36" s="18" t="s">
        <v>14</v>
      </c>
      <c r="B36" s="19">
        <v>35</v>
      </c>
      <c r="C36" s="19"/>
      <c r="D36" s="19"/>
      <c r="E36" s="19"/>
      <c r="F36" s="19"/>
      <c r="G36" s="19"/>
      <c r="H36" s="19"/>
      <c r="I36" s="19"/>
      <c r="J36" s="19"/>
      <c r="K36" s="20"/>
      <c r="L36" s="12"/>
      <c r="M36" s="12"/>
      <c r="N36" s="13"/>
      <c r="O36" s="14"/>
      <c r="P36" s="21">
        <f>B36</f>
        <v>35</v>
      </c>
      <c r="Q36" s="15"/>
      <c r="R36" s="2"/>
    </row>
    <row r="37" spans="1:21" ht="12.75" customHeight="1" x14ac:dyDescent="0.2">
      <c r="A37" s="18" t="s">
        <v>15</v>
      </c>
      <c r="B37" s="19"/>
      <c r="C37" s="19">
        <v>21</v>
      </c>
      <c r="D37" s="19"/>
      <c r="E37" s="19"/>
      <c r="F37" s="19"/>
      <c r="G37" s="19"/>
      <c r="H37" s="19"/>
      <c r="I37" s="19"/>
      <c r="J37" s="19"/>
      <c r="K37" s="20"/>
      <c r="L37" s="12"/>
      <c r="M37" s="12"/>
      <c r="N37" s="13"/>
      <c r="O37" s="14">
        <f>C37/B36</f>
        <v>0.6</v>
      </c>
      <c r="P37" s="24">
        <v>21</v>
      </c>
      <c r="Q37" s="25">
        <f t="shared" ref="Q37:Q44" si="4">P37/P36</f>
        <v>0.6</v>
      </c>
      <c r="R37" s="2">
        <f t="shared" ref="R37:R44" si="5">100%-Q37</f>
        <v>0.4</v>
      </c>
    </row>
    <row r="38" spans="1:21" ht="12.75" customHeight="1" x14ac:dyDescent="0.2">
      <c r="A38" s="28" t="s">
        <v>16</v>
      </c>
      <c r="B38" s="1"/>
      <c r="C38" s="1"/>
      <c r="D38" s="1">
        <v>18</v>
      </c>
      <c r="E38" s="1"/>
      <c r="F38" s="1"/>
      <c r="G38" s="1"/>
      <c r="H38" s="1"/>
      <c r="I38" s="1"/>
      <c r="J38" s="1"/>
      <c r="K38" s="29"/>
      <c r="L38" s="2"/>
      <c r="M38" s="2"/>
      <c r="N38" s="1"/>
      <c r="O38" s="14">
        <f>D38/C37</f>
        <v>0.8571428571428571</v>
      </c>
      <c r="P38" s="24">
        <v>19</v>
      </c>
      <c r="Q38" s="25">
        <f t="shared" si="4"/>
        <v>0.90476190476190477</v>
      </c>
      <c r="R38" s="2">
        <f t="shared" si="5"/>
        <v>9.5238095238095233E-2</v>
      </c>
    </row>
    <row r="39" spans="1:21" ht="12.75" customHeight="1" x14ac:dyDescent="0.2">
      <c r="A39" s="28" t="s">
        <v>20</v>
      </c>
      <c r="B39" s="1"/>
      <c r="C39" s="1"/>
      <c r="D39" s="1"/>
      <c r="E39" s="1">
        <v>15</v>
      </c>
      <c r="F39" s="1"/>
      <c r="G39" s="1"/>
      <c r="H39" s="1"/>
      <c r="I39" s="1"/>
      <c r="J39" s="1"/>
      <c r="K39" s="29"/>
      <c r="L39" s="2"/>
      <c r="M39" s="2"/>
      <c r="N39" s="1"/>
      <c r="O39" s="14">
        <f>E39/D38</f>
        <v>0.83333333333333337</v>
      </c>
      <c r="P39" s="24">
        <v>17</v>
      </c>
      <c r="Q39" s="25">
        <f t="shared" si="4"/>
        <v>0.89473684210526316</v>
      </c>
      <c r="R39" s="2">
        <f t="shared" si="5"/>
        <v>0.10526315789473684</v>
      </c>
    </row>
    <row r="40" spans="1:21" ht="12.75" customHeight="1" x14ac:dyDescent="0.2">
      <c r="A40" s="28" t="s">
        <v>22</v>
      </c>
      <c r="B40" s="1"/>
      <c r="C40" s="1"/>
      <c r="D40" s="1"/>
      <c r="E40" s="1"/>
      <c r="F40" s="1">
        <v>10</v>
      </c>
      <c r="G40" s="1"/>
      <c r="H40" s="1"/>
      <c r="I40" s="1"/>
      <c r="J40" s="1"/>
      <c r="K40" s="29"/>
      <c r="L40" s="2"/>
      <c r="M40" s="2"/>
      <c r="N40" s="1"/>
      <c r="O40" s="2">
        <f>F40/E39</f>
        <v>0.66666666666666663</v>
      </c>
      <c r="P40" s="24">
        <v>16</v>
      </c>
      <c r="Q40" s="25">
        <f t="shared" si="4"/>
        <v>0.94117647058823528</v>
      </c>
      <c r="R40" s="2">
        <f t="shared" si="5"/>
        <v>5.8823529411764719E-2</v>
      </c>
    </row>
    <row r="41" spans="1:21" ht="12.75" customHeight="1" x14ac:dyDescent="0.2">
      <c r="A41" s="28" t="s">
        <v>23</v>
      </c>
      <c r="B41" s="1"/>
      <c r="C41" s="1"/>
      <c r="D41" s="1"/>
      <c r="E41" s="1"/>
      <c r="F41" s="1"/>
      <c r="G41" s="1">
        <v>9</v>
      </c>
      <c r="H41" s="1"/>
      <c r="I41" s="1"/>
      <c r="J41" s="1"/>
      <c r="K41" s="29"/>
      <c r="L41" s="2"/>
      <c r="M41" s="2"/>
      <c r="N41" s="1"/>
      <c r="O41" s="2">
        <f>G41/F40</f>
        <v>0.9</v>
      </c>
      <c r="P41" s="24">
        <v>14</v>
      </c>
      <c r="Q41" s="25">
        <f t="shared" si="4"/>
        <v>0.875</v>
      </c>
      <c r="R41" s="2">
        <f t="shared" si="5"/>
        <v>0.125</v>
      </c>
    </row>
    <row r="42" spans="1:21" ht="12.75" customHeight="1" x14ac:dyDescent="0.2">
      <c r="A42" s="28" t="s">
        <v>24</v>
      </c>
      <c r="B42" s="1"/>
      <c r="C42" s="1"/>
      <c r="D42" s="1"/>
      <c r="E42" s="1"/>
      <c r="F42" s="1"/>
      <c r="G42" s="1"/>
      <c r="H42" s="1">
        <v>5</v>
      </c>
      <c r="I42" s="1"/>
      <c r="J42" s="1"/>
      <c r="K42" s="29"/>
      <c r="L42" s="2"/>
      <c r="M42" s="2"/>
      <c r="N42" s="1"/>
      <c r="O42" s="2">
        <f>H42/G41</f>
        <v>0.55555555555555558</v>
      </c>
      <c r="P42" s="24">
        <v>13</v>
      </c>
      <c r="Q42" s="25">
        <f t="shared" si="4"/>
        <v>0.9285714285714286</v>
      </c>
      <c r="R42" s="2">
        <f t="shared" si="5"/>
        <v>7.1428571428571397E-2</v>
      </c>
    </row>
    <row r="43" spans="1:21" ht="12.75" customHeight="1" x14ac:dyDescent="0.2">
      <c r="A43" s="28" t="s">
        <v>25</v>
      </c>
      <c r="B43" s="1"/>
      <c r="C43" s="1"/>
      <c r="D43" s="1"/>
      <c r="E43" s="1"/>
      <c r="F43" s="1"/>
      <c r="G43" s="1"/>
      <c r="H43" s="1"/>
      <c r="I43" s="1">
        <v>4</v>
      </c>
      <c r="J43" s="1"/>
      <c r="K43" s="29"/>
      <c r="L43" s="2"/>
      <c r="M43" s="2"/>
      <c r="N43" s="1"/>
      <c r="O43" s="2">
        <f>I43/H42</f>
        <v>0.8</v>
      </c>
      <c r="P43" s="24">
        <v>11</v>
      </c>
      <c r="Q43" s="25">
        <f t="shared" si="4"/>
        <v>0.84615384615384615</v>
      </c>
      <c r="R43" s="2">
        <f t="shared" si="5"/>
        <v>0.15384615384615385</v>
      </c>
    </row>
    <row r="44" spans="1:21" ht="12.75" customHeight="1" x14ac:dyDescent="0.2">
      <c r="A44" s="28" t="s">
        <v>26</v>
      </c>
      <c r="B44" s="1"/>
      <c r="C44" s="1"/>
      <c r="D44" s="1"/>
      <c r="E44" s="1"/>
      <c r="F44" s="1"/>
      <c r="G44" s="1"/>
      <c r="H44" s="1"/>
      <c r="I44" s="1"/>
      <c r="J44" s="1">
        <v>4</v>
      </c>
      <c r="K44" s="29"/>
      <c r="L44" s="2"/>
      <c r="M44" s="2"/>
      <c r="N44" s="1"/>
      <c r="O44" s="2">
        <f>J44/I43</f>
        <v>1</v>
      </c>
      <c r="P44" s="24">
        <v>11</v>
      </c>
      <c r="Q44" s="25">
        <f t="shared" si="4"/>
        <v>1</v>
      </c>
      <c r="R44" s="2">
        <f t="shared" si="5"/>
        <v>0</v>
      </c>
    </row>
    <row r="45" spans="1:21" ht="12.75" customHeight="1" x14ac:dyDescent="0.2">
      <c r="A45" s="28" t="s">
        <v>27</v>
      </c>
      <c r="B45" s="1"/>
      <c r="C45" s="1"/>
      <c r="D45" s="1"/>
      <c r="E45" s="1"/>
      <c r="F45" s="1"/>
      <c r="G45" s="1"/>
      <c r="H45" s="1"/>
      <c r="I45" s="1"/>
      <c r="J45" s="1">
        <v>7</v>
      </c>
      <c r="K45" s="29">
        <v>1</v>
      </c>
      <c r="L45" s="2"/>
      <c r="M45" s="2"/>
      <c r="N45" s="1"/>
      <c r="O45" s="2"/>
      <c r="P45" s="24">
        <v>11</v>
      </c>
      <c r="Q45" s="25"/>
      <c r="R45" s="2"/>
    </row>
    <row r="46" spans="1:21" ht="12.75" customHeight="1" x14ac:dyDescent="0.2">
      <c r="A46" s="28" t="s">
        <v>28</v>
      </c>
      <c r="B46" s="1"/>
      <c r="C46" s="1"/>
      <c r="D46" s="1"/>
      <c r="E46" s="1"/>
      <c r="F46" s="1"/>
      <c r="G46" s="1"/>
      <c r="H46" s="1"/>
      <c r="I46" s="1"/>
      <c r="J46" s="1">
        <v>6</v>
      </c>
      <c r="K46" s="29">
        <v>1</v>
      </c>
      <c r="L46" s="2"/>
      <c r="M46" s="2"/>
      <c r="N46" s="1"/>
      <c r="O46" s="2"/>
      <c r="P46" s="24">
        <v>8</v>
      </c>
      <c r="Q46" s="25"/>
      <c r="R46" s="2"/>
    </row>
    <row r="47" spans="1:21" ht="12.75" customHeight="1" x14ac:dyDescent="0.2">
      <c r="A47" s="28" t="s">
        <v>29</v>
      </c>
      <c r="B47" s="1"/>
      <c r="C47" s="1"/>
      <c r="D47" s="1"/>
      <c r="E47" s="1"/>
      <c r="F47" s="1"/>
      <c r="G47" s="1"/>
      <c r="H47" s="1"/>
      <c r="I47" s="1"/>
      <c r="J47" s="1">
        <v>4</v>
      </c>
      <c r="K47" s="29"/>
      <c r="L47" s="2"/>
      <c r="M47" s="2"/>
      <c r="N47" s="1"/>
      <c r="O47" s="2"/>
      <c r="P47" s="24">
        <v>7</v>
      </c>
      <c r="Q47" s="25"/>
      <c r="R47" s="2"/>
    </row>
    <row r="48" spans="1:21" ht="12.75" customHeight="1" x14ac:dyDescent="0.2">
      <c r="A48" s="28" t="s">
        <v>35</v>
      </c>
      <c r="B48" s="1"/>
      <c r="C48" s="1"/>
      <c r="D48" s="1"/>
      <c r="E48" s="1"/>
      <c r="F48" s="1"/>
      <c r="G48" s="1"/>
      <c r="H48" s="1"/>
      <c r="I48" s="1"/>
      <c r="J48" s="1">
        <v>1</v>
      </c>
      <c r="K48" s="29"/>
      <c r="L48" s="2"/>
      <c r="M48" s="2"/>
      <c r="N48" s="1"/>
      <c r="O48" s="2"/>
      <c r="P48" s="24">
        <v>2</v>
      </c>
      <c r="Q48" s="25"/>
      <c r="R48" s="2"/>
    </row>
    <row r="49" spans="1:26" ht="12.75" customHeight="1" x14ac:dyDescent="0.2">
      <c r="A49" s="28" t="s">
        <v>36</v>
      </c>
      <c r="B49" s="1"/>
      <c r="C49" s="1"/>
      <c r="D49" s="1"/>
      <c r="E49" s="1"/>
      <c r="F49" s="1"/>
      <c r="G49" s="1"/>
      <c r="H49" s="1"/>
      <c r="I49" s="1"/>
      <c r="J49" s="1">
        <v>1</v>
      </c>
      <c r="K49" s="29">
        <v>1</v>
      </c>
      <c r="L49" s="2"/>
      <c r="M49" s="2"/>
      <c r="N49" s="1"/>
      <c r="O49" s="2"/>
      <c r="P49" s="24">
        <v>1</v>
      </c>
      <c r="Q49" s="25"/>
      <c r="R49" s="2"/>
    </row>
    <row r="50" spans="1:26" ht="12.75" customHeight="1" x14ac:dyDescent="0.2">
      <c r="K50" s="1">
        <f>SUM(K45:K49)</f>
        <v>3</v>
      </c>
      <c r="L50" s="2">
        <f>K45/B36</f>
        <v>2.8571428571428571E-2</v>
      </c>
      <c r="M50" s="2">
        <f>K50/B36</f>
        <v>8.5714285714285715E-2</v>
      </c>
      <c r="N50" s="2">
        <f>M50-L50</f>
        <v>5.7142857142857148E-2</v>
      </c>
      <c r="O50" s="2"/>
    </row>
    <row r="51" spans="1:26" ht="12.75" customHeight="1" x14ac:dyDescent="0.3">
      <c r="A51" s="3" t="s">
        <v>37</v>
      </c>
      <c r="L51" s="2"/>
      <c r="M51" s="2"/>
      <c r="O51" s="2"/>
    </row>
    <row r="52" spans="1:26" ht="25.5" customHeight="1" x14ac:dyDescent="0.2">
      <c r="B52" s="175" t="s">
        <v>1</v>
      </c>
      <c r="C52" s="176"/>
      <c r="D52" s="176"/>
      <c r="E52" s="176"/>
      <c r="F52" s="176"/>
      <c r="G52" s="176"/>
      <c r="H52" s="176"/>
      <c r="I52" s="176"/>
      <c r="J52" s="176"/>
      <c r="L52" s="4" t="s">
        <v>2</v>
      </c>
      <c r="M52" s="4" t="s">
        <v>3</v>
      </c>
      <c r="N52" s="5" t="s">
        <v>4</v>
      </c>
      <c r="O52" s="4" t="s">
        <v>5</v>
      </c>
      <c r="P52" s="6" t="s">
        <v>6</v>
      </c>
      <c r="Q52" s="6" t="s">
        <v>7</v>
      </c>
      <c r="R52" s="7" t="s">
        <v>8</v>
      </c>
    </row>
    <row r="53" spans="1:26" ht="12.75" customHeight="1" x14ac:dyDescent="0.2">
      <c r="A53" s="9" t="s">
        <v>9</v>
      </c>
      <c r="B53" s="10">
        <v>1</v>
      </c>
      <c r="C53" s="10">
        <v>2</v>
      </c>
      <c r="D53" s="10">
        <v>3</v>
      </c>
      <c r="E53" s="10">
        <v>4</v>
      </c>
      <c r="F53" s="10">
        <v>5</v>
      </c>
      <c r="G53" s="10">
        <v>6</v>
      </c>
      <c r="H53" s="10">
        <v>7</v>
      </c>
      <c r="I53" s="10">
        <v>8</v>
      </c>
      <c r="J53" s="10">
        <v>9</v>
      </c>
      <c r="K53" s="11" t="s">
        <v>10</v>
      </c>
      <c r="L53" s="12"/>
      <c r="M53" s="12"/>
      <c r="N53" s="13"/>
      <c r="O53" s="14"/>
      <c r="P53" s="15"/>
      <c r="Q53" s="15"/>
      <c r="R53" s="2"/>
      <c r="T53" s="32"/>
      <c r="U53" s="8" t="s">
        <v>38</v>
      </c>
      <c r="V53" s="8"/>
      <c r="W53" s="8"/>
      <c r="X53" s="8"/>
      <c r="Y53" s="8"/>
      <c r="Z53" s="8"/>
    </row>
    <row r="54" spans="1:26" ht="12.75" customHeight="1" x14ac:dyDescent="0.2">
      <c r="A54" s="18" t="s">
        <v>15</v>
      </c>
      <c r="B54" s="19">
        <v>65</v>
      </c>
      <c r="C54" s="19"/>
      <c r="D54" s="19"/>
      <c r="E54" s="19"/>
      <c r="F54" s="19"/>
      <c r="G54" s="19"/>
      <c r="H54" s="19"/>
      <c r="I54" s="19"/>
      <c r="J54" s="19"/>
      <c r="K54" s="20"/>
      <c r="L54" s="12"/>
      <c r="M54" s="12"/>
      <c r="N54" s="13"/>
      <c r="O54" s="14"/>
      <c r="P54" s="21">
        <f>B54</f>
        <v>65</v>
      </c>
      <c r="Q54" s="15"/>
      <c r="R54" s="2"/>
      <c r="U54" s="17"/>
      <c r="V54" s="17"/>
      <c r="W54" s="17"/>
      <c r="X54" s="17"/>
      <c r="Y54" s="17"/>
      <c r="Z54" s="17"/>
    </row>
    <row r="55" spans="1:26" ht="12.75" customHeight="1" x14ac:dyDescent="0.2">
      <c r="A55" s="28" t="s">
        <v>16</v>
      </c>
      <c r="B55" s="1"/>
      <c r="C55" s="1">
        <v>34</v>
      </c>
      <c r="D55" s="1"/>
      <c r="E55" s="1"/>
      <c r="F55" s="1"/>
      <c r="G55" s="1"/>
      <c r="H55" s="1"/>
      <c r="I55" s="1"/>
      <c r="J55" s="1"/>
      <c r="K55" s="29"/>
      <c r="L55" s="2"/>
      <c r="M55" s="2"/>
      <c r="N55" s="1"/>
      <c r="O55" s="14">
        <f>C55/B54</f>
        <v>0.52307692307692311</v>
      </c>
      <c r="P55" s="24">
        <v>35</v>
      </c>
      <c r="Q55" s="25">
        <f t="shared" ref="Q55:Q62" si="6">P55/P54</f>
        <v>0.53846153846153844</v>
      </c>
      <c r="R55" s="2">
        <f t="shared" ref="R55:R62" si="7">100%-Q55</f>
        <v>0.46153846153846156</v>
      </c>
      <c r="T55" s="22" t="s">
        <v>13</v>
      </c>
      <c r="U55" s="23" t="s">
        <v>12</v>
      </c>
      <c r="V55" s="23" t="s">
        <v>14</v>
      </c>
      <c r="W55" s="23" t="s">
        <v>15</v>
      </c>
      <c r="X55" s="23" t="s">
        <v>16</v>
      </c>
    </row>
    <row r="56" spans="1:26" ht="12.75" customHeight="1" x14ac:dyDescent="0.2">
      <c r="A56" s="28" t="s">
        <v>20</v>
      </c>
      <c r="B56" s="1"/>
      <c r="C56" s="1"/>
      <c r="D56" s="1">
        <v>26</v>
      </c>
      <c r="E56" s="1"/>
      <c r="F56" s="1"/>
      <c r="G56" s="1"/>
      <c r="H56" s="1"/>
      <c r="I56" s="1"/>
      <c r="J56" s="1"/>
      <c r="K56" s="29"/>
      <c r="L56" s="2"/>
      <c r="M56" s="2"/>
      <c r="N56" s="1"/>
      <c r="O56" s="14">
        <f>D56/C55</f>
        <v>0.76470588235294112</v>
      </c>
      <c r="P56" s="24">
        <v>28</v>
      </c>
      <c r="Q56" s="25">
        <f t="shared" si="6"/>
        <v>0.8</v>
      </c>
      <c r="R56" s="2">
        <f t="shared" si="7"/>
        <v>0.19999999999999996</v>
      </c>
      <c r="T56" s="26" t="s">
        <v>17</v>
      </c>
      <c r="U56" s="25">
        <f>Q19</f>
        <v>0.75</v>
      </c>
      <c r="V56" s="25">
        <f>Q37</f>
        <v>0.6</v>
      </c>
      <c r="W56" s="25">
        <f>Q55</f>
        <v>0.53846153846153844</v>
      </c>
      <c r="X56" s="25">
        <f>Q72</f>
        <v>0.25</v>
      </c>
    </row>
    <row r="57" spans="1:26" ht="12.75" customHeight="1" x14ac:dyDescent="0.2">
      <c r="A57" s="28" t="s">
        <v>22</v>
      </c>
      <c r="B57" s="1"/>
      <c r="C57" s="1"/>
      <c r="D57" s="1"/>
      <c r="E57" s="1">
        <v>22</v>
      </c>
      <c r="F57" s="1"/>
      <c r="G57" s="1"/>
      <c r="H57" s="1"/>
      <c r="I57" s="1"/>
      <c r="J57" s="1"/>
      <c r="K57" s="29"/>
      <c r="L57" s="2"/>
      <c r="M57" s="2"/>
      <c r="N57" s="1"/>
      <c r="O57" s="14">
        <f>E57/D56</f>
        <v>0.84615384615384615</v>
      </c>
      <c r="P57" s="24">
        <v>25</v>
      </c>
      <c r="Q57" s="25">
        <f t="shared" si="6"/>
        <v>0.8928571428571429</v>
      </c>
      <c r="R57" s="2">
        <f t="shared" si="7"/>
        <v>0.1071428571428571</v>
      </c>
      <c r="T57" s="26"/>
      <c r="U57" s="25"/>
      <c r="V57" s="25"/>
      <c r="W57" s="25"/>
      <c r="X57" s="25"/>
    </row>
    <row r="58" spans="1:26" ht="12.75" customHeight="1" x14ac:dyDescent="0.2">
      <c r="A58" s="28" t="s">
        <v>23</v>
      </c>
      <c r="B58" s="1"/>
      <c r="C58" s="1"/>
      <c r="D58" s="1"/>
      <c r="E58" s="1"/>
      <c r="F58" s="1">
        <v>17</v>
      </c>
      <c r="G58" s="1"/>
      <c r="H58" s="1"/>
      <c r="I58" s="1"/>
      <c r="J58" s="1"/>
      <c r="K58" s="29"/>
      <c r="L58" s="2"/>
      <c r="M58" s="2"/>
      <c r="N58" s="1"/>
      <c r="O58" s="14">
        <f>F58/E57</f>
        <v>0.77272727272727271</v>
      </c>
      <c r="P58" s="24">
        <v>23</v>
      </c>
      <c r="Q58" s="25">
        <f t="shared" si="6"/>
        <v>0.92</v>
      </c>
      <c r="R58" s="2">
        <f t="shared" si="7"/>
        <v>7.999999999999996E-2</v>
      </c>
      <c r="T58" s="26"/>
      <c r="U58" s="25"/>
      <c r="V58" s="25"/>
      <c r="W58" s="25"/>
      <c r="X58" s="25"/>
    </row>
    <row r="59" spans="1:26" ht="12.75" customHeight="1" x14ac:dyDescent="0.2">
      <c r="A59" s="28" t="s">
        <v>24</v>
      </c>
      <c r="B59" s="1"/>
      <c r="C59" s="1"/>
      <c r="D59" s="1"/>
      <c r="E59" s="1"/>
      <c r="F59" s="1"/>
      <c r="G59" s="1">
        <v>16</v>
      </c>
      <c r="H59" s="1"/>
      <c r="I59" s="1"/>
      <c r="J59" s="1"/>
      <c r="K59" s="29"/>
      <c r="L59" s="2"/>
      <c r="M59" s="2"/>
      <c r="N59" s="1"/>
      <c r="O59" s="14">
        <f>G59/F58</f>
        <v>0.94117647058823528</v>
      </c>
      <c r="P59" s="24">
        <v>22</v>
      </c>
      <c r="Q59" s="25">
        <f t="shared" si="6"/>
        <v>0.95652173913043481</v>
      </c>
      <c r="R59" s="2">
        <f t="shared" si="7"/>
        <v>4.3478260869565188E-2</v>
      </c>
      <c r="T59" s="26"/>
      <c r="U59" s="25"/>
      <c r="V59" s="25"/>
      <c r="W59" s="25"/>
      <c r="X59" s="25"/>
    </row>
    <row r="60" spans="1:26" ht="12.75" customHeight="1" x14ac:dyDescent="0.2">
      <c r="A60" s="28" t="s">
        <v>25</v>
      </c>
      <c r="H60" s="1">
        <v>14</v>
      </c>
      <c r="K60" s="29"/>
      <c r="L60" s="2"/>
      <c r="M60" s="2"/>
      <c r="O60" s="14">
        <f>H60/G59</f>
        <v>0.875</v>
      </c>
      <c r="P60" s="24">
        <v>26</v>
      </c>
      <c r="Q60" s="25">
        <f t="shared" si="6"/>
        <v>1.1818181818181819</v>
      </c>
      <c r="R60" s="2">
        <f t="shared" si="7"/>
        <v>-0.18181818181818188</v>
      </c>
      <c r="T60" s="26" t="s">
        <v>18</v>
      </c>
      <c r="U60" s="25">
        <f>Q20</f>
        <v>0.93333333333333335</v>
      </c>
      <c r="V60" s="25">
        <f>Q38</f>
        <v>0.90476190476190477</v>
      </c>
      <c r="W60" s="25">
        <f>Q60</f>
        <v>1.1818181818181819</v>
      </c>
    </row>
    <row r="61" spans="1:26" ht="12.75" customHeight="1" x14ac:dyDescent="0.2">
      <c r="A61" s="28" t="s">
        <v>26</v>
      </c>
      <c r="I61" s="1">
        <v>14</v>
      </c>
      <c r="K61" s="29"/>
      <c r="L61" s="2"/>
      <c r="M61" s="2"/>
      <c r="O61" s="2">
        <f>I61/H60</f>
        <v>1</v>
      </c>
      <c r="P61" s="24">
        <v>22</v>
      </c>
      <c r="Q61" s="25">
        <f t="shared" si="6"/>
        <v>0.84615384615384615</v>
      </c>
      <c r="R61" s="2">
        <f t="shared" si="7"/>
        <v>0.15384615384615385</v>
      </c>
      <c r="T61" s="26"/>
      <c r="U61" s="25"/>
      <c r="V61" s="25"/>
      <c r="W61" s="25"/>
    </row>
    <row r="62" spans="1:26" ht="12.75" customHeight="1" x14ac:dyDescent="0.2">
      <c r="A62" s="28" t="s">
        <v>27</v>
      </c>
      <c r="J62" s="1">
        <v>14</v>
      </c>
      <c r="K62" s="29">
        <v>14</v>
      </c>
      <c r="L62" s="2"/>
      <c r="M62" s="2"/>
      <c r="O62" s="2">
        <f>J62/I61</f>
        <v>1</v>
      </c>
      <c r="P62" s="24">
        <v>22</v>
      </c>
      <c r="Q62" s="25">
        <f t="shared" si="6"/>
        <v>1</v>
      </c>
      <c r="R62" s="2">
        <f t="shared" si="7"/>
        <v>0</v>
      </c>
      <c r="T62" s="26"/>
      <c r="U62" s="25"/>
      <c r="V62" s="25"/>
      <c r="W62" s="25"/>
    </row>
    <row r="63" spans="1:26" ht="12.75" customHeight="1" x14ac:dyDescent="0.2">
      <c r="A63" s="28" t="s">
        <v>28</v>
      </c>
      <c r="J63" s="1">
        <v>5</v>
      </c>
      <c r="K63" s="29">
        <v>4</v>
      </c>
      <c r="L63" s="2"/>
      <c r="M63" s="2"/>
      <c r="O63" s="2"/>
      <c r="P63" s="24">
        <v>8</v>
      </c>
      <c r="Q63" s="25"/>
      <c r="R63" s="2"/>
      <c r="T63" s="26"/>
      <c r="U63" s="25"/>
      <c r="V63" s="25"/>
      <c r="W63" s="25"/>
    </row>
    <row r="64" spans="1:26" ht="12.75" customHeight="1" x14ac:dyDescent="0.2">
      <c r="A64" s="28" t="s">
        <v>29</v>
      </c>
      <c r="J64" s="1">
        <v>3</v>
      </c>
      <c r="K64" s="29"/>
      <c r="L64" s="2"/>
      <c r="M64" s="2"/>
      <c r="O64" s="2"/>
      <c r="P64" s="24">
        <v>5</v>
      </c>
      <c r="Q64" s="25"/>
      <c r="R64" s="2"/>
      <c r="T64" s="26"/>
      <c r="U64" s="25"/>
      <c r="V64" s="25"/>
      <c r="W64" s="25"/>
    </row>
    <row r="65" spans="1:23" ht="12.75" customHeight="1" x14ac:dyDescent="0.2">
      <c r="A65" s="28" t="s">
        <v>35</v>
      </c>
      <c r="J65" s="1">
        <v>1</v>
      </c>
      <c r="K65" s="29"/>
      <c r="L65" s="2"/>
      <c r="M65" s="2"/>
      <c r="O65" s="2"/>
      <c r="P65" s="24">
        <v>1</v>
      </c>
      <c r="Q65" s="25"/>
      <c r="R65" s="2"/>
      <c r="T65" s="26"/>
      <c r="U65" s="25"/>
      <c r="V65" s="25"/>
      <c r="W65" s="25"/>
    </row>
    <row r="66" spans="1:23" ht="12.75" customHeight="1" x14ac:dyDescent="0.2">
      <c r="A66" s="28" t="s">
        <v>36</v>
      </c>
      <c r="J66" s="1">
        <v>2</v>
      </c>
      <c r="K66" s="29">
        <v>1</v>
      </c>
      <c r="L66" s="2"/>
      <c r="M66" s="2"/>
      <c r="O66" s="2"/>
      <c r="P66" s="24">
        <v>2</v>
      </c>
      <c r="Q66" s="25"/>
      <c r="R66" s="2"/>
      <c r="T66" s="26"/>
      <c r="U66" s="25"/>
      <c r="V66" s="25"/>
      <c r="W66" s="25"/>
    </row>
    <row r="67" spans="1:23" ht="12.75" customHeight="1" x14ac:dyDescent="0.2">
      <c r="K67" s="1">
        <f>SUM(K62:K66)</f>
        <v>19</v>
      </c>
      <c r="L67" s="2">
        <f>K62/B54</f>
        <v>0.2153846153846154</v>
      </c>
      <c r="M67" s="2">
        <f>K67/B54</f>
        <v>0.29230769230769232</v>
      </c>
      <c r="N67" s="2">
        <f>M67-L67</f>
        <v>7.6923076923076927E-2</v>
      </c>
      <c r="O67" s="2"/>
      <c r="T67" s="26" t="s">
        <v>19</v>
      </c>
      <c r="U67" s="25">
        <f>Q21</f>
        <v>0.83333333333333337</v>
      </c>
    </row>
    <row r="68" spans="1:23" ht="12.75" customHeight="1" x14ac:dyDescent="0.3">
      <c r="A68" s="3" t="s">
        <v>39</v>
      </c>
      <c r="L68" s="2"/>
      <c r="M68" s="2"/>
      <c r="O68" s="2"/>
      <c r="T68" s="26" t="s">
        <v>21</v>
      </c>
      <c r="U68" s="25"/>
    </row>
    <row r="69" spans="1:23" ht="25.5" customHeight="1" x14ac:dyDescent="0.2">
      <c r="B69" s="175" t="s">
        <v>1</v>
      </c>
      <c r="C69" s="176"/>
      <c r="D69" s="176"/>
      <c r="E69" s="176"/>
      <c r="F69" s="176"/>
      <c r="G69" s="176"/>
      <c r="H69" s="176"/>
      <c r="I69" s="176"/>
      <c r="J69" s="176"/>
      <c r="L69" s="4" t="s">
        <v>2</v>
      </c>
      <c r="M69" s="4" t="s">
        <v>3</v>
      </c>
      <c r="N69" s="5" t="s">
        <v>4</v>
      </c>
      <c r="O69" s="4" t="s">
        <v>5</v>
      </c>
      <c r="P69" s="6" t="s">
        <v>6</v>
      </c>
      <c r="Q69" s="6" t="s">
        <v>7</v>
      </c>
      <c r="R69" s="7" t="s">
        <v>8</v>
      </c>
      <c r="T69" s="26" t="s">
        <v>30</v>
      </c>
      <c r="U69" s="25"/>
    </row>
    <row r="70" spans="1:23" ht="12.75" customHeight="1" x14ac:dyDescent="0.2">
      <c r="A70" s="9" t="s">
        <v>9</v>
      </c>
      <c r="B70" s="10">
        <v>1</v>
      </c>
      <c r="C70" s="10">
        <v>2</v>
      </c>
      <c r="D70" s="10">
        <v>3</v>
      </c>
      <c r="E70" s="10">
        <v>4</v>
      </c>
      <c r="F70" s="10">
        <v>5</v>
      </c>
      <c r="G70" s="10">
        <v>6</v>
      </c>
      <c r="H70" s="10">
        <v>7</v>
      </c>
      <c r="I70" s="10">
        <v>8</v>
      </c>
      <c r="J70" s="10">
        <v>9</v>
      </c>
      <c r="K70" s="11" t="s">
        <v>10</v>
      </c>
      <c r="L70" s="12"/>
      <c r="M70" s="12"/>
      <c r="N70" s="13"/>
      <c r="O70" s="14"/>
      <c r="P70" s="15"/>
      <c r="Q70" s="15"/>
      <c r="R70" s="2"/>
      <c r="T70" s="18" t="s">
        <v>32</v>
      </c>
      <c r="U70" s="25"/>
    </row>
    <row r="71" spans="1:23" ht="12.75" customHeight="1" x14ac:dyDescent="0.2">
      <c r="A71" s="28" t="s">
        <v>16</v>
      </c>
      <c r="B71" s="19">
        <v>44</v>
      </c>
      <c r="C71" s="19"/>
      <c r="D71" s="19"/>
      <c r="E71" s="19"/>
      <c r="F71" s="19"/>
      <c r="G71" s="19"/>
      <c r="H71" s="19"/>
      <c r="I71" s="19"/>
      <c r="J71" s="19"/>
      <c r="K71" s="20"/>
      <c r="L71" s="12"/>
      <c r="M71" s="12"/>
      <c r="N71" s="13"/>
      <c r="O71" s="14"/>
      <c r="P71" s="21">
        <f>B71</f>
        <v>44</v>
      </c>
      <c r="Q71" s="15"/>
      <c r="R71" s="2"/>
      <c r="T71" s="18" t="s">
        <v>33</v>
      </c>
      <c r="U71" s="27"/>
    </row>
    <row r="72" spans="1:23" ht="12.75" customHeight="1" x14ac:dyDescent="0.2">
      <c r="A72" s="28" t="s">
        <v>20</v>
      </c>
      <c r="C72" s="1">
        <v>9</v>
      </c>
      <c r="K72" s="20"/>
      <c r="L72" s="2"/>
      <c r="M72" s="2"/>
      <c r="O72" s="14">
        <f>C72/B71</f>
        <v>0.20454545454545456</v>
      </c>
      <c r="P72" s="24">
        <v>11</v>
      </c>
      <c r="Q72" s="25">
        <f t="shared" ref="Q72:Q79" si="8">P72/P71</f>
        <v>0.25</v>
      </c>
      <c r="R72" s="2">
        <f t="shared" ref="R72:R79" si="9">100%-Q72</f>
        <v>0.75</v>
      </c>
      <c r="T72" s="18" t="s">
        <v>34</v>
      </c>
    </row>
    <row r="73" spans="1:23" ht="12.75" customHeight="1" x14ac:dyDescent="0.2">
      <c r="A73" s="28" t="s">
        <v>22</v>
      </c>
      <c r="D73" s="1">
        <v>7</v>
      </c>
      <c r="K73" s="20"/>
      <c r="L73" s="2"/>
      <c r="M73" s="2"/>
      <c r="O73" s="14">
        <f>D73/C72</f>
        <v>0.77777777777777779</v>
      </c>
      <c r="P73" s="24">
        <v>9</v>
      </c>
      <c r="Q73" s="25">
        <f t="shared" si="8"/>
        <v>0.81818181818181823</v>
      </c>
      <c r="R73" s="2">
        <f t="shared" si="9"/>
        <v>0.18181818181818177</v>
      </c>
      <c r="T73" s="28"/>
    </row>
    <row r="74" spans="1:23" ht="12.75" customHeight="1" x14ac:dyDescent="0.2">
      <c r="A74" s="28" t="s">
        <v>23</v>
      </c>
      <c r="E74" s="1">
        <v>6</v>
      </c>
      <c r="K74" s="20"/>
      <c r="L74" s="2"/>
      <c r="M74" s="2"/>
      <c r="O74" s="14">
        <f>E74/D73</f>
        <v>0.8571428571428571</v>
      </c>
      <c r="P74" s="24">
        <v>9</v>
      </c>
      <c r="Q74" s="25">
        <f t="shared" si="8"/>
        <v>1</v>
      </c>
      <c r="R74" s="2">
        <f t="shared" si="9"/>
        <v>0</v>
      </c>
      <c r="T74" s="28"/>
    </row>
    <row r="75" spans="1:23" ht="12.75" customHeight="1" x14ac:dyDescent="0.2">
      <c r="A75" s="28" t="s">
        <v>24</v>
      </c>
      <c r="F75" s="1">
        <v>5</v>
      </c>
      <c r="K75" s="20"/>
      <c r="L75" s="2"/>
      <c r="M75" s="2"/>
      <c r="O75" s="14">
        <f>F75/E74</f>
        <v>0.83333333333333337</v>
      </c>
      <c r="P75" s="24">
        <v>9</v>
      </c>
      <c r="Q75" s="25">
        <f t="shared" si="8"/>
        <v>1</v>
      </c>
      <c r="R75" s="2">
        <f t="shared" si="9"/>
        <v>0</v>
      </c>
      <c r="T75" s="28"/>
    </row>
    <row r="76" spans="1:23" ht="12.75" customHeight="1" x14ac:dyDescent="0.2">
      <c r="A76" s="28" t="s">
        <v>25</v>
      </c>
      <c r="G76" s="1">
        <v>5</v>
      </c>
      <c r="K76" s="20"/>
      <c r="L76" s="2"/>
      <c r="M76" s="2"/>
      <c r="O76" s="14">
        <f>G76/F75</f>
        <v>1</v>
      </c>
      <c r="P76" s="24">
        <v>13</v>
      </c>
      <c r="Q76" s="25">
        <f t="shared" si="8"/>
        <v>1.4444444444444444</v>
      </c>
      <c r="R76" s="2">
        <f t="shared" si="9"/>
        <v>-0.44444444444444442</v>
      </c>
    </row>
    <row r="77" spans="1:23" ht="12.75" customHeight="1" x14ac:dyDescent="0.2">
      <c r="A77" s="28" t="s">
        <v>26</v>
      </c>
      <c r="H77" s="1">
        <v>4</v>
      </c>
      <c r="K77" s="20"/>
      <c r="L77" s="2"/>
      <c r="M77" s="2"/>
      <c r="O77" s="14">
        <f>H77/G76</f>
        <v>0.8</v>
      </c>
      <c r="P77" s="24">
        <v>8</v>
      </c>
      <c r="Q77" s="25">
        <f t="shared" si="8"/>
        <v>0.61538461538461542</v>
      </c>
      <c r="R77" s="2">
        <f t="shared" si="9"/>
        <v>0.38461538461538458</v>
      </c>
    </row>
    <row r="78" spans="1:23" ht="12.75" customHeight="1" x14ac:dyDescent="0.2">
      <c r="A78" s="28" t="s">
        <v>27</v>
      </c>
      <c r="I78" s="1">
        <v>3</v>
      </c>
      <c r="K78" s="20">
        <v>2</v>
      </c>
      <c r="L78" s="2"/>
      <c r="M78" s="2"/>
      <c r="O78" s="2">
        <f>I78/H77</f>
        <v>0.75</v>
      </c>
      <c r="P78" s="24">
        <v>8</v>
      </c>
      <c r="Q78" s="25">
        <f t="shared" si="8"/>
        <v>1</v>
      </c>
      <c r="R78" s="2">
        <f t="shared" si="9"/>
        <v>0</v>
      </c>
    </row>
    <row r="79" spans="1:23" ht="12.75" customHeight="1" x14ac:dyDescent="0.2">
      <c r="A79" s="28" t="s">
        <v>28</v>
      </c>
      <c r="J79" s="1">
        <v>3</v>
      </c>
      <c r="K79" s="29">
        <v>2</v>
      </c>
      <c r="L79" s="2"/>
      <c r="M79" s="2"/>
      <c r="O79" s="2">
        <f>J79/I78</f>
        <v>1</v>
      </c>
      <c r="P79" s="24">
        <v>6</v>
      </c>
      <c r="Q79" s="25">
        <f t="shared" si="8"/>
        <v>0.75</v>
      </c>
      <c r="R79" s="2">
        <f t="shared" si="9"/>
        <v>0.25</v>
      </c>
    </row>
    <row r="80" spans="1:23" ht="12.75" customHeight="1" x14ac:dyDescent="0.2">
      <c r="A80" s="28" t="s">
        <v>29</v>
      </c>
      <c r="J80" s="1">
        <v>4</v>
      </c>
      <c r="K80" s="29"/>
      <c r="L80" s="2"/>
      <c r="M80" s="2"/>
      <c r="O80" s="2"/>
      <c r="P80" s="24">
        <v>6</v>
      </c>
      <c r="Q80" s="25"/>
      <c r="R80" s="2"/>
    </row>
    <row r="81" spans="1:26" ht="12.75" customHeight="1" x14ac:dyDescent="0.2">
      <c r="A81" s="28" t="s">
        <v>35</v>
      </c>
      <c r="J81" s="1">
        <v>3</v>
      </c>
      <c r="K81" s="29">
        <v>1</v>
      </c>
      <c r="L81" s="2"/>
      <c r="M81" s="2"/>
      <c r="O81" s="2"/>
      <c r="P81" s="24">
        <v>3</v>
      </c>
      <c r="Q81" s="25"/>
      <c r="R81" s="2"/>
    </row>
    <row r="82" spans="1:26" ht="12.75" customHeight="1" x14ac:dyDescent="0.2">
      <c r="A82" s="28" t="s">
        <v>36</v>
      </c>
      <c r="J82" s="1">
        <v>1</v>
      </c>
      <c r="K82" s="29">
        <v>1</v>
      </c>
      <c r="L82" s="2"/>
      <c r="M82" s="2"/>
      <c r="O82" s="2"/>
      <c r="P82" s="24">
        <v>1</v>
      </c>
      <c r="Q82" s="25"/>
      <c r="R82" s="2"/>
    </row>
    <row r="83" spans="1:26" ht="12.75" customHeight="1" x14ac:dyDescent="0.2">
      <c r="K83" s="1">
        <f>SUM(K78:K82)</f>
        <v>6</v>
      </c>
      <c r="L83" s="2">
        <f>SUM(K78:K79)/B71</f>
        <v>9.0909090909090912E-2</v>
      </c>
      <c r="M83" s="2">
        <f>K83/B71</f>
        <v>0.13636363636363635</v>
      </c>
      <c r="N83" s="2">
        <f>M83-L83</f>
        <v>4.5454545454545442E-2</v>
      </c>
      <c r="O83" s="2"/>
    </row>
    <row r="84" spans="1:26" ht="12.75" customHeight="1" x14ac:dyDescent="0.3">
      <c r="A84" s="3" t="s">
        <v>40</v>
      </c>
      <c r="L84" s="2"/>
      <c r="M84" s="2"/>
      <c r="O84" s="2"/>
    </row>
    <row r="85" spans="1:26" ht="25.5" customHeight="1" x14ac:dyDescent="0.2">
      <c r="B85" s="175" t="s">
        <v>1</v>
      </c>
      <c r="C85" s="176"/>
      <c r="D85" s="176"/>
      <c r="E85" s="176"/>
      <c r="F85" s="176"/>
      <c r="G85" s="176"/>
      <c r="H85" s="176"/>
      <c r="I85" s="176"/>
      <c r="J85" s="176"/>
      <c r="L85" s="4" t="s">
        <v>2</v>
      </c>
      <c r="M85" s="4" t="s">
        <v>3</v>
      </c>
      <c r="N85" s="5" t="s">
        <v>4</v>
      </c>
      <c r="O85" s="4" t="s">
        <v>5</v>
      </c>
      <c r="P85" s="6" t="s">
        <v>6</v>
      </c>
      <c r="Q85" s="6" t="s">
        <v>7</v>
      </c>
      <c r="R85" s="7" t="s">
        <v>8</v>
      </c>
    </row>
    <row r="86" spans="1:26" ht="12.75" customHeight="1" x14ac:dyDescent="0.2">
      <c r="A86" s="9" t="s">
        <v>9</v>
      </c>
      <c r="B86" s="10">
        <v>1</v>
      </c>
      <c r="C86" s="10">
        <v>2</v>
      </c>
      <c r="D86" s="10">
        <v>3</v>
      </c>
      <c r="E86" s="10">
        <v>4</v>
      </c>
      <c r="F86" s="10">
        <v>5</v>
      </c>
      <c r="G86" s="10">
        <v>6</v>
      </c>
      <c r="H86" s="10">
        <v>7</v>
      </c>
      <c r="I86" s="10">
        <v>8</v>
      </c>
      <c r="J86" s="10">
        <v>9</v>
      </c>
      <c r="K86" s="11" t="s">
        <v>10</v>
      </c>
      <c r="L86" s="12"/>
      <c r="M86" s="12"/>
      <c r="N86" s="13"/>
      <c r="O86" s="14"/>
      <c r="P86" s="15"/>
      <c r="Q86" s="15"/>
      <c r="R86" s="2"/>
    </row>
    <row r="87" spans="1:26" ht="12.75" customHeight="1" x14ac:dyDescent="0.2">
      <c r="A87" s="28" t="s">
        <v>20</v>
      </c>
      <c r="B87" s="19">
        <v>100</v>
      </c>
      <c r="C87" s="19"/>
      <c r="D87" s="19"/>
      <c r="E87" s="19"/>
      <c r="F87" s="19"/>
      <c r="G87" s="19"/>
      <c r="H87" s="19"/>
      <c r="I87" s="19"/>
      <c r="J87" s="19"/>
      <c r="K87" s="20"/>
      <c r="L87" s="12"/>
      <c r="M87" s="12"/>
      <c r="N87" s="13"/>
      <c r="O87" s="14"/>
      <c r="P87" s="21">
        <f>B87</f>
        <v>100</v>
      </c>
      <c r="Q87" s="15"/>
      <c r="R87" s="2"/>
    </row>
    <row r="88" spans="1:26" ht="12.75" customHeight="1" x14ac:dyDescent="0.2">
      <c r="A88" s="28" t="s">
        <v>22</v>
      </c>
      <c r="C88" s="1">
        <v>42</v>
      </c>
      <c r="K88" s="20"/>
      <c r="L88" s="2"/>
      <c r="M88" s="2"/>
      <c r="O88" s="14">
        <f>C88/B87</f>
        <v>0.42</v>
      </c>
      <c r="P88" s="24">
        <v>43</v>
      </c>
      <c r="Q88" s="25">
        <f t="shared" ref="Q88:Q95" si="10">P88/P87</f>
        <v>0.43</v>
      </c>
      <c r="R88" s="2">
        <f t="shared" ref="R88:R95" si="11">100%-Q88</f>
        <v>0.57000000000000006</v>
      </c>
      <c r="T88" s="32"/>
      <c r="U88" s="8" t="s">
        <v>41</v>
      </c>
      <c r="V88" s="8"/>
      <c r="W88" s="8"/>
      <c r="X88" s="8"/>
      <c r="Y88" s="8"/>
      <c r="Z88" s="8"/>
    </row>
    <row r="89" spans="1:26" ht="12.75" customHeight="1" x14ac:dyDescent="0.2">
      <c r="A89" s="28" t="s">
        <v>23</v>
      </c>
      <c r="D89" s="1">
        <v>28</v>
      </c>
      <c r="K89" s="20"/>
      <c r="L89" s="2"/>
      <c r="M89" s="2"/>
      <c r="O89" s="14">
        <f>D89/C88</f>
        <v>0.66666666666666663</v>
      </c>
      <c r="P89" s="24">
        <v>39</v>
      </c>
      <c r="Q89" s="25">
        <f t="shared" si="10"/>
        <v>0.90697674418604646</v>
      </c>
      <c r="R89" s="2">
        <f t="shared" si="11"/>
        <v>9.3023255813953543E-2</v>
      </c>
      <c r="U89" s="17"/>
      <c r="V89" s="17"/>
      <c r="W89" s="17"/>
      <c r="X89" s="17"/>
      <c r="Y89" s="17"/>
      <c r="Z89" s="17"/>
    </row>
    <row r="90" spans="1:26" ht="12.75" customHeight="1" x14ac:dyDescent="0.2">
      <c r="A90" s="28" t="s">
        <v>24</v>
      </c>
      <c r="E90" s="1">
        <v>19</v>
      </c>
      <c r="K90" s="20"/>
      <c r="L90" s="2"/>
      <c r="M90" s="2"/>
      <c r="O90" s="2">
        <f>E90/D89</f>
        <v>0.6785714285714286</v>
      </c>
      <c r="P90" s="24">
        <v>36</v>
      </c>
      <c r="Q90" s="25">
        <f t="shared" si="10"/>
        <v>0.92307692307692313</v>
      </c>
      <c r="R90" s="2">
        <f t="shared" si="11"/>
        <v>7.6923076923076872E-2</v>
      </c>
      <c r="U90" s="17"/>
      <c r="V90" s="17"/>
      <c r="W90" s="17"/>
      <c r="X90" s="17"/>
      <c r="Y90" s="17"/>
      <c r="Z90" s="17"/>
    </row>
    <row r="91" spans="1:26" ht="12.75" customHeight="1" x14ac:dyDescent="0.2">
      <c r="A91" s="28" t="s">
        <v>25</v>
      </c>
      <c r="F91" s="1">
        <v>19</v>
      </c>
      <c r="K91" s="20"/>
      <c r="L91" s="2"/>
      <c r="M91" s="2"/>
      <c r="O91" s="2">
        <f>F91/E90</f>
        <v>1</v>
      </c>
      <c r="P91" s="24">
        <v>39</v>
      </c>
      <c r="Q91" s="25">
        <f t="shared" si="10"/>
        <v>1.0833333333333333</v>
      </c>
      <c r="R91" s="2">
        <f t="shared" si="11"/>
        <v>-8.3333333333333259E-2</v>
      </c>
      <c r="T91" s="22" t="s">
        <v>13</v>
      </c>
      <c r="U91" s="23" t="s">
        <v>12</v>
      </c>
      <c r="V91" s="23" t="s">
        <v>14</v>
      </c>
      <c r="W91" s="23" t="s">
        <v>15</v>
      </c>
      <c r="X91" s="23" t="s">
        <v>16</v>
      </c>
    </row>
    <row r="92" spans="1:26" ht="12.75" customHeight="1" x14ac:dyDescent="0.2">
      <c r="A92" s="28" t="s">
        <v>26</v>
      </c>
      <c r="G92" s="1">
        <v>17</v>
      </c>
      <c r="K92" s="20"/>
      <c r="L92" s="2"/>
      <c r="M92" s="2"/>
      <c r="O92" s="2">
        <f>G92/F91</f>
        <v>0.89473684210526316</v>
      </c>
      <c r="P92" s="24">
        <v>28</v>
      </c>
      <c r="Q92" s="25">
        <f t="shared" si="10"/>
        <v>0.71794871794871795</v>
      </c>
      <c r="R92" s="2">
        <f t="shared" si="11"/>
        <v>0.28205128205128205</v>
      </c>
      <c r="T92" s="22"/>
      <c r="U92" s="23"/>
      <c r="V92" s="23"/>
      <c r="W92" s="23"/>
      <c r="X92" s="23"/>
    </row>
    <row r="93" spans="1:26" ht="12.75" customHeight="1" x14ac:dyDescent="0.2">
      <c r="A93" s="28" t="s">
        <v>27</v>
      </c>
      <c r="H93" s="1">
        <v>17</v>
      </c>
      <c r="K93" s="20"/>
      <c r="L93" s="2"/>
      <c r="M93" s="2"/>
      <c r="O93" s="2">
        <f>H93/G92</f>
        <v>1</v>
      </c>
      <c r="P93" s="24">
        <v>26</v>
      </c>
      <c r="Q93" s="25">
        <f t="shared" si="10"/>
        <v>0.9285714285714286</v>
      </c>
      <c r="R93" s="2">
        <f t="shared" si="11"/>
        <v>7.1428571428571397E-2</v>
      </c>
      <c r="T93" s="22"/>
      <c r="U93" s="23"/>
      <c r="V93" s="23"/>
      <c r="W93" s="23"/>
      <c r="X93" s="23"/>
    </row>
    <row r="94" spans="1:26" ht="12.75" customHeight="1" x14ac:dyDescent="0.2">
      <c r="A94" s="28" t="s">
        <v>28</v>
      </c>
      <c r="I94" s="1">
        <v>16</v>
      </c>
      <c r="K94" s="20"/>
      <c r="L94" s="2"/>
      <c r="M94" s="2"/>
      <c r="O94" s="2">
        <f>I94/H93</f>
        <v>0.94117647058823528</v>
      </c>
      <c r="P94" s="24">
        <v>25</v>
      </c>
      <c r="Q94" s="25">
        <f t="shared" si="10"/>
        <v>0.96153846153846156</v>
      </c>
      <c r="R94" s="2">
        <f t="shared" si="11"/>
        <v>3.8461538461538436E-2</v>
      </c>
      <c r="T94" s="22"/>
      <c r="U94" s="23"/>
      <c r="V94" s="23"/>
      <c r="W94" s="23"/>
      <c r="X94" s="23"/>
    </row>
    <row r="95" spans="1:26" ht="12.75" customHeight="1" x14ac:dyDescent="0.2">
      <c r="A95" s="28" t="s">
        <v>29</v>
      </c>
      <c r="J95" s="1">
        <v>16</v>
      </c>
      <c r="K95" s="20">
        <v>11</v>
      </c>
      <c r="L95" s="2"/>
      <c r="M95" s="2"/>
      <c r="O95" s="2">
        <f>J95/I94</f>
        <v>1</v>
      </c>
      <c r="P95" s="24">
        <v>27</v>
      </c>
      <c r="Q95" s="25">
        <f t="shared" si="10"/>
        <v>1.08</v>
      </c>
      <c r="R95" s="2">
        <f t="shared" si="11"/>
        <v>-8.0000000000000071E-2</v>
      </c>
      <c r="T95" s="22"/>
      <c r="U95" s="23"/>
      <c r="V95" s="23"/>
      <c r="W95" s="23"/>
      <c r="X95" s="23"/>
    </row>
    <row r="96" spans="1:26" ht="12.75" customHeight="1" x14ac:dyDescent="0.2">
      <c r="A96" s="28" t="s">
        <v>35</v>
      </c>
      <c r="J96" s="1">
        <v>6</v>
      </c>
      <c r="K96" s="29">
        <v>2</v>
      </c>
      <c r="L96" s="2"/>
      <c r="M96" s="2"/>
      <c r="O96" s="2"/>
      <c r="P96" s="24">
        <v>13</v>
      </c>
      <c r="Q96" s="25"/>
      <c r="R96" s="2"/>
      <c r="T96" s="22"/>
      <c r="U96" s="23"/>
      <c r="V96" s="23"/>
      <c r="W96" s="23"/>
      <c r="X96" s="23"/>
    </row>
    <row r="97" spans="1:26" ht="12.75" customHeight="1" x14ac:dyDescent="0.2">
      <c r="A97" s="28" t="s">
        <v>36</v>
      </c>
      <c r="J97" s="1">
        <v>9</v>
      </c>
      <c r="K97" s="29">
        <v>5</v>
      </c>
      <c r="L97" s="2"/>
      <c r="M97" s="2"/>
      <c r="O97" s="2"/>
      <c r="P97" s="24">
        <v>9</v>
      </c>
      <c r="Q97" s="25"/>
      <c r="R97" s="2"/>
      <c r="T97" s="22"/>
      <c r="U97" s="23"/>
      <c r="V97" s="23"/>
      <c r="W97" s="23"/>
      <c r="X97" s="23"/>
    </row>
    <row r="98" spans="1:26" ht="12.75" customHeight="1" x14ac:dyDescent="0.2">
      <c r="A98" s="28" t="s">
        <v>45</v>
      </c>
      <c r="J98" s="1">
        <v>1</v>
      </c>
      <c r="K98" s="29"/>
      <c r="L98" s="2"/>
      <c r="M98" s="2"/>
      <c r="O98" s="2"/>
      <c r="P98" s="24">
        <v>1</v>
      </c>
      <c r="Q98" s="25"/>
      <c r="R98" s="2"/>
      <c r="T98" s="22"/>
      <c r="U98" s="23"/>
      <c r="V98" s="23"/>
      <c r="W98" s="23"/>
      <c r="X98" s="23"/>
    </row>
    <row r="99" spans="1:26" ht="12.75" customHeight="1" x14ac:dyDescent="0.2">
      <c r="K99" s="1">
        <f>SUM(K95:K97)</f>
        <v>18</v>
      </c>
      <c r="L99" s="2">
        <f>K95/B87</f>
        <v>0.11</v>
      </c>
      <c r="M99" s="2">
        <f>K99/B87</f>
        <v>0.18</v>
      </c>
      <c r="N99" s="2">
        <f>M99-L99</f>
        <v>6.9999999999999993E-2</v>
      </c>
      <c r="O99" s="2"/>
      <c r="T99" s="26" t="s">
        <v>17</v>
      </c>
      <c r="U99" s="25">
        <f t="shared" ref="U99:U102" si="12">R19</f>
        <v>0.25</v>
      </c>
      <c r="V99" s="2">
        <f t="shared" ref="V99:V101" si="13">R37</f>
        <v>0.4</v>
      </c>
      <c r="W99" s="2">
        <f>R55</f>
        <v>0.46153846153846156</v>
      </c>
      <c r="X99" s="2">
        <f>R72</f>
        <v>0.75</v>
      </c>
    </row>
    <row r="100" spans="1:26" ht="12.75" customHeight="1" x14ac:dyDescent="0.3">
      <c r="A100" s="3" t="s">
        <v>42</v>
      </c>
      <c r="L100" s="2"/>
      <c r="M100" s="2"/>
      <c r="O100" s="2"/>
      <c r="T100" s="26" t="s">
        <v>18</v>
      </c>
      <c r="U100" s="25">
        <f t="shared" si="12"/>
        <v>6.6666666666666652E-2</v>
      </c>
      <c r="V100" s="2">
        <f t="shared" si="13"/>
        <v>9.5238095238095233E-2</v>
      </c>
      <c r="W100" s="2">
        <f>R60</f>
        <v>-0.18181818181818188</v>
      </c>
    </row>
    <row r="101" spans="1:26" ht="25.5" customHeight="1" x14ac:dyDescent="0.2">
      <c r="B101" s="175" t="s">
        <v>1</v>
      </c>
      <c r="C101" s="176"/>
      <c r="D101" s="176"/>
      <c r="E101" s="176"/>
      <c r="F101" s="176"/>
      <c r="G101" s="176"/>
      <c r="H101" s="176"/>
      <c r="I101" s="176"/>
      <c r="J101" s="176"/>
      <c r="L101" s="4" t="s">
        <v>2</v>
      </c>
      <c r="M101" s="4" t="s">
        <v>3</v>
      </c>
      <c r="N101" s="5" t="s">
        <v>4</v>
      </c>
      <c r="O101" s="4" t="s">
        <v>5</v>
      </c>
      <c r="P101" s="6" t="s">
        <v>6</v>
      </c>
      <c r="Q101" s="6" t="s">
        <v>7</v>
      </c>
      <c r="R101" s="7" t="s">
        <v>8</v>
      </c>
      <c r="T101" s="26" t="s">
        <v>19</v>
      </c>
      <c r="U101" s="25">
        <f t="shared" si="12"/>
        <v>0.16666666666666663</v>
      </c>
      <c r="V101" s="2">
        <f t="shared" si="13"/>
        <v>0.10526315789473684</v>
      </c>
    </row>
    <row r="102" spans="1:26" ht="12.75" customHeight="1" x14ac:dyDescent="0.2">
      <c r="A102" s="9" t="s">
        <v>9</v>
      </c>
      <c r="B102" s="10">
        <v>1</v>
      </c>
      <c r="C102" s="10">
        <v>2</v>
      </c>
      <c r="D102" s="10">
        <v>3</v>
      </c>
      <c r="E102" s="10">
        <v>4</v>
      </c>
      <c r="F102" s="10">
        <v>5</v>
      </c>
      <c r="G102" s="10">
        <v>6</v>
      </c>
      <c r="H102" s="10">
        <v>7</v>
      </c>
      <c r="I102" s="10">
        <v>8</v>
      </c>
      <c r="J102" s="10">
        <v>9</v>
      </c>
      <c r="K102" s="11" t="s">
        <v>10</v>
      </c>
      <c r="L102" s="12"/>
      <c r="M102" s="12"/>
      <c r="N102" s="13"/>
      <c r="O102" s="14"/>
      <c r="P102" s="15"/>
      <c r="Q102" s="15"/>
      <c r="R102" s="2"/>
      <c r="T102" s="26" t="s">
        <v>21</v>
      </c>
      <c r="U102" s="25">
        <f t="shared" si="12"/>
        <v>8.5714285714285743E-2</v>
      </c>
    </row>
    <row r="103" spans="1:26" ht="12.75" customHeight="1" x14ac:dyDescent="0.2">
      <c r="A103" s="28" t="s">
        <v>22</v>
      </c>
      <c r="B103" s="19">
        <v>26</v>
      </c>
      <c r="C103" s="19"/>
      <c r="D103" s="19"/>
      <c r="E103" s="19"/>
      <c r="F103" s="19"/>
      <c r="G103" s="19"/>
      <c r="H103" s="19"/>
      <c r="I103" s="19"/>
      <c r="J103" s="19"/>
      <c r="K103" s="20"/>
      <c r="L103" s="12"/>
      <c r="M103" s="12"/>
      <c r="N103" s="13"/>
      <c r="O103" s="14"/>
      <c r="P103" s="21">
        <f>B103</f>
        <v>26</v>
      </c>
      <c r="Q103" s="15"/>
      <c r="R103" s="2"/>
      <c r="T103" s="26" t="s">
        <v>30</v>
      </c>
      <c r="U103" s="25"/>
    </row>
    <row r="104" spans="1:26" ht="12.75" customHeight="1" x14ac:dyDescent="0.2">
      <c r="A104" s="28" t="s">
        <v>23</v>
      </c>
      <c r="C104" s="1">
        <v>11</v>
      </c>
      <c r="K104" s="20"/>
      <c r="L104" s="2"/>
      <c r="M104" s="2"/>
      <c r="O104" s="14">
        <f>C104/B103</f>
        <v>0.42307692307692307</v>
      </c>
      <c r="P104" s="24">
        <v>11</v>
      </c>
      <c r="Q104" s="25">
        <f t="shared" ref="Q104:Q111" si="14">P104/P103</f>
        <v>0.42307692307692307</v>
      </c>
      <c r="R104" s="2">
        <f t="shared" ref="R104:R111" si="15">100%-Q104</f>
        <v>0.57692307692307687</v>
      </c>
      <c r="T104" s="18" t="s">
        <v>32</v>
      </c>
      <c r="U104" s="27"/>
    </row>
    <row r="105" spans="1:26" ht="12.75" customHeight="1" x14ac:dyDescent="0.2">
      <c r="A105" s="28" t="s">
        <v>24</v>
      </c>
      <c r="D105" s="1">
        <v>8</v>
      </c>
      <c r="K105" s="20"/>
      <c r="L105" s="2"/>
      <c r="M105" s="2"/>
      <c r="O105" s="14">
        <f>D105/C104</f>
        <v>0.72727272727272729</v>
      </c>
      <c r="P105" s="24">
        <v>10</v>
      </c>
      <c r="Q105" s="25">
        <f t="shared" si="14"/>
        <v>0.90909090909090906</v>
      </c>
      <c r="R105" s="2">
        <f t="shared" si="15"/>
        <v>9.0909090909090939E-2</v>
      </c>
      <c r="T105" s="18"/>
      <c r="U105" s="27"/>
    </row>
    <row r="106" spans="1:26" ht="12.75" customHeight="1" x14ac:dyDescent="0.2">
      <c r="A106" s="28" t="s">
        <v>25</v>
      </c>
      <c r="E106" s="1">
        <v>3</v>
      </c>
      <c r="K106" s="20"/>
      <c r="L106" s="2"/>
      <c r="M106" s="2"/>
      <c r="O106" s="14">
        <f>E106/D105</f>
        <v>0.375</v>
      </c>
      <c r="P106" s="24">
        <v>9</v>
      </c>
      <c r="Q106" s="25">
        <f t="shared" si="14"/>
        <v>0.9</v>
      </c>
      <c r="R106" s="2">
        <f t="shared" si="15"/>
        <v>9.9999999999999978E-2</v>
      </c>
      <c r="T106" s="18" t="s">
        <v>33</v>
      </c>
      <c r="U106" s="27"/>
    </row>
    <row r="107" spans="1:26" ht="12.75" customHeight="1" x14ac:dyDescent="0.2">
      <c r="A107" s="28" t="s">
        <v>26</v>
      </c>
      <c r="F107" s="1">
        <v>2</v>
      </c>
      <c r="K107" s="20"/>
      <c r="L107" s="2"/>
      <c r="M107" s="2"/>
      <c r="O107" s="2">
        <f>F107/E106</f>
        <v>0.66666666666666663</v>
      </c>
      <c r="P107" s="24">
        <v>7</v>
      </c>
      <c r="Q107" s="25">
        <f t="shared" si="14"/>
        <v>0.77777777777777779</v>
      </c>
      <c r="R107" s="2">
        <f t="shared" si="15"/>
        <v>0.22222222222222221</v>
      </c>
      <c r="T107" s="18" t="s">
        <v>34</v>
      </c>
      <c r="U107" s="27"/>
      <c r="V107" s="27"/>
      <c r="W107" s="27"/>
      <c r="X107" s="27"/>
      <c r="Y107" s="27"/>
      <c r="Z107" s="27"/>
    </row>
    <row r="108" spans="1:26" ht="12.75" customHeight="1" x14ac:dyDescent="0.2">
      <c r="A108" s="28" t="s">
        <v>27</v>
      </c>
      <c r="G108" s="1">
        <v>2</v>
      </c>
      <c r="K108" s="20"/>
      <c r="L108" s="2"/>
      <c r="M108" s="2"/>
      <c r="O108" s="2">
        <f>G108/F107</f>
        <v>1</v>
      </c>
      <c r="P108" s="24">
        <v>7</v>
      </c>
      <c r="Q108" s="25">
        <f t="shared" si="14"/>
        <v>1</v>
      </c>
      <c r="R108" s="2">
        <f t="shared" si="15"/>
        <v>0</v>
      </c>
      <c r="T108" s="33"/>
      <c r="U108" s="27"/>
      <c r="V108" s="27"/>
      <c r="W108" s="27"/>
      <c r="X108" s="27"/>
      <c r="Y108" s="27"/>
      <c r="Z108" s="27"/>
    </row>
    <row r="109" spans="1:26" ht="12.75" customHeight="1" x14ac:dyDescent="0.2">
      <c r="A109" s="28" t="s">
        <v>28</v>
      </c>
      <c r="H109" s="1">
        <v>2</v>
      </c>
      <c r="K109" s="20"/>
      <c r="L109" s="2"/>
      <c r="M109" s="2"/>
      <c r="O109" s="2">
        <f>H109/G108</f>
        <v>1</v>
      </c>
      <c r="P109" s="24">
        <v>7</v>
      </c>
      <c r="Q109" s="25">
        <f t="shared" si="14"/>
        <v>1</v>
      </c>
      <c r="R109" s="2">
        <f t="shared" si="15"/>
        <v>0</v>
      </c>
      <c r="T109" s="33"/>
      <c r="U109" s="27"/>
      <c r="V109" s="27"/>
      <c r="W109" s="27"/>
      <c r="X109" s="27"/>
      <c r="Y109" s="27"/>
      <c r="Z109" s="27"/>
    </row>
    <row r="110" spans="1:26" ht="12.75" customHeight="1" x14ac:dyDescent="0.2">
      <c r="A110" s="28" t="s">
        <v>29</v>
      </c>
      <c r="I110" s="1">
        <v>2</v>
      </c>
      <c r="K110" s="20"/>
      <c r="L110" s="2"/>
      <c r="M110" s="2"/>
      <c r="O110" s="2">
        <f>I110/H109</f>
        <v>1</v>
      </c>
      <c r="P110" s="24">
        <v>7</v>
      </c>
      <c r="Q110" s="25">
        <f t="shared" si="14"/>
        <v>1</v>
      </c>
      <c r="R110" s="2">
        <f t="shared" si="15"/>
        <v>0</v>
      </c>
      <c r="T110" s="33"/>
      <c r="U110" s="27"/>
      <c r="V110" s="27"/>
      <c r="W110" s="27"/>
      <c r="X110" s="27"/>
      <c r="Y110" s="27"/>
      <c r="Z110" s="27"/>
    </row>
    <row r="111" spans="1:26" ht="12.75" customHeight="1" x14ac:dyDescent="0.2">
      <c r="A111" s="28" t="s">
        <v>35</v>
      </c>
      <c r="J111" s="1">
        <v>2</v>
      </c>
      <c r="K111" s="29">
        <v>2</v>
      </c>
      <c r="L111" s="2"/>
      <c r="M111" s="2"/>
      <c r="O111" s="2">
        <f>J111/I110</f>
        <v>1</v>
      </c>
      <c r="P111" s="24">
        <v>7</v>
      </c>
      <c r="Q111" s="25">
        <f t="shared" si="14"/>
        <v>1</v>
      </c>
      <c r="R111" s="2">
        <f t="shared" si="15"/>
        <v>0</v>
      </c>
      <c r="T111" s="33"/>
      <c r="U111" s="27"/>
      <c r="V111" s="27"/>
      <c r="W111" s="27"/>
      <c r="X111" s="27"/>
      <c r="Y111" s="27"/>
      <c r="Z111" s="27"/>
    </row>
    <row r="112" spans="1:26" ht="12.75" customHeight="1" x14ac:dyDescent="0.2">
      <c r="A112" s="28" t="s">
        <v>36</v>
      </c>
      <c r="J112" s="1">
        <v>5</v>
      </c>
      <c r="K112" s="29">
        <v>5</v>
      </c>
      <c r="L112" s="2"/>
      <c r="M112" s="2"/>
      <c r="O112" s="2"/>
      <c r="P112" s="24">
        <v>5</v>
      </c>
      <c r="Q112" s="25"/>
      <c r="R112" s="2"/>
      <c r="T112" s="33"/>
      <c r="U112" s="27"/>
      <c r="V112" s="27"/>
      <c r="W112" s="27"/>
      <c r="X112" s="27"/>
      <c r="Y112" s="27"/>
      <c r="Z112" s="27"/>
    </row>
    <row r="113" spans="1:35" ht="12.75" customHeight="1" x14ac:dyDescent="0.2">
      <c r="A113" s="28" t="s">
        <v>45</v>
      </c>
      <c r="K113" s="29"/>
      <c r="L113" s="2"/>
      <c r="M113" s="2"/>
      <c r="O113" s="2"/>
      <c r="P113" s="24"/>
      <c r="Q113" s="25"/>
      <c r="R113" s="2"/>
      <c r="T113" s="33"/>
      <c r="U113" s="27"/>
      <c r="V113" s="27"/>
      <c r="W113" s="27"/>
      <c r="X113" s="27"/>
      <c r="Y113" s="27"/>
      <c r="Z113" s="27"/>
    </row>
    <row r="114" spans="1:35" ht="12.75" customHeight="1" x14ac:dyDescent="0.2">
      <c r="K114" s="1">
        <f>SUM(K111:K112)</f>
        <v>7</v>
      </c>
      <c r="L114" s="2">
        <f>K111/B103</f>
        <v>7.6923076923076927E-2</v>
      </c>
      <c r="M114" s="2">
        <f>K114/B103</f>
        <v>0.26923076923076922</v>
      </c>
      <c r="N114" s="2">
        <f>M114-L114</f>
        <v>0.19230769230769229</v>
      </c>
      <c r="O114" s="2"/>
      <c r="T114" s="33"/>
      <c r="U114" s="34"/>
      <c r="V114" s="34"/>
      <c r="W114" s="34"/>
      <c r="X114" s="34"/>
      <c r="Y114" s="34"/>
      <c r="Z114" s="34"/>
    </row>
    <row r="115" spans="1:35" ht="12.75" customHeight="1" x14ac:dyDescent="0.3">
      <c r="A115" s="3" t="s">
        <v>43</v>
      </c>
      <c r="L115" s="2"/>
      <c r="M115" s="2"/>
      <c r="O115" s="2"/>
      <c r="T115" s="28"/>
      <c r="U115" s="34"/>
      <c r="V115" s="34"/>
      <c r="W115" s="34"/>
      <c r="X115" s="34"/>
      <c r="Y115" s="34"/>
      <c r="Z115" s="34"/>
    </row>
    <row r="116" spans="1:35" ht="25.5" customHeight="1" x14ac:dyDescent="0.2">
      <c r="B116" s="175" t="s">
        <v>1</v>
      </c>
      <c r="C116" s="176"/>
      <c r="D116" s="176"/>
      <c r="E116" s="176"/>
      <c r="F116" s="176"/>
      <c r="G116" s="176"/>
      <c r="H116" s="176"/>
      <c r="I116" s="176"/>
      <c r="J116" s="176"/>
      <c r="L116" s="4" t="s">
        <v>2</v>
      </c>
      <c r="M116" s="4" t="s">
        <v>3</v>
      </c>
      <c r="N116" s="5" t="s">
        <v>4</v>
      </c>
      <c r="O116" s="4" t="s">
        <v>5</v>
      </c>
      <c r="P116" s="6" t="s">
        <v>6</v>
      </c>
      <c r="Q116" s="6" t="s">
        <v>7</v>
      </c>
      <c r="R116" s="7" t="s">
        <v>8</v>
      </c>
      <c r="T116" s="28"/>
      <c r="U116" s="34"/>
      <c r="V116" s="34"/>
      <c r="W116" s="34"/>
      <c r="X116" s="34"/>
      <c r="Y116" s="34"/>
      <c r="Z116" s="34"/>
    </row>
    <row r="117" spans="1:35" ht="12.75" customHeight="1" x14ac:dyDescent="0.2">
      <c r="A117" s="9" t="s">
        <v>9</v>
      </c>
      <c r="B117" s="10">
        <v>1</v>
      </c>
      <c r="C117" s="10">
        <v>2</v>
      </c>
      <c r="D117" s="10">
        <v>3</v>
      </c>
      <c r="E117" s="10">
        <v>4</v>
      </c>
      <c r="F117" s="10">
        <v>5</v>
      </c>
      <c r="G117" s="10">
        <v>6</v>
      </c>
      <c r="H117" s="10">
        <v>7</v>
      </c>
      <c r="I117" s="10">
        <v>8</v>
      </c>
      <c r="J117" s="10">
        <v>9</v>
      </c>
      <c r="K117" s="11" t="s">
        <v>10</v>
      </c>
      <c r="L117" s="12"/>
      <c r="M117" s="12"/>
      <c r="N117" s="13"/>
      <c r="O117" s="14"/>
      <c r="P117" s="15"/>
      <c r="Q117" s="15"/>
      <c r="R117" s="2"/>
      <c r="T117" s="1"/>
      <c r="U117" s="8" t="s">
        <v>44</v>
      </c>
      <c r="V117" s="35"/>
      <c r="W117" s="35"/>
      <c r="X117" s="35"/>
      <c r="Y117" s="35"/>
      <c r="Z117" s="35"/>
    </row>
    <row r="118" spans="1:35" ht="12.75" customHeight="1" x14ac:dyDescent="0.2">
      <c r="A118" s="28" t="s">
        <v>23</v>
      </c>
      <c r="B118" s="19">
        <v>79</v>
      </c>
      <c r="C118" s="19"/>
      <c r="D118" s="19"/>
      <c r="E118" s="19"/>
      <c r="F118" s="19"/>
      <c r="G118" s="19"/>
      <c r="H118" s="19"/>
      <c r="I118" s="19"/>
      <c r="J118" s="19"/>
      <c r="K118" s="29"/>
      <c r="L118" s="12"/>
      <c r="M118" s="12"/>
      <c r="N118" s="13"/>
      <c r="O118" s="14"/>
      <c r="P118" s="21">
        <f>B118</f>
        <v>79</v>
      </c>
      <c r="Q118" s="15"/>
      <c r="R118" s="2"/>
      <c r="T118" s="36" t="s">
        <v>13</v>
      </c>
      <c r="U118" s="30" t="s">
        <v>12</v>
      </c>
      <c r="V118" s="30" t="s">
        <v>14</v>
      </c>
      <c r="W118" s="30" t="s">
        <v>15</v>
      </c>
      <c r="X118" s="30" t="s">
        <v>16</v>
      </c>
      <c r="Y118" s="30" t="s">
        <v>20</v>
      </c>
      <c r="Z118" s="30" t="s">
        <v>22</v>
      </c>
      <c r="AA118" s="30" t="s">
        <v>23</v>
      </c>
      <c r="AB118" s="30" t="s">
        <v>24</v>
      </c>
      <c r="AC118" s="30" t="s">
        <v>25</v>
      </c>
      <c r="AD118" s="30" t="s">
        <v>27</v>
      </c>
      <c r="AE118" s="30" t="s">
        <v>28</v>
      </c>
      <c r="AF118" s="30" t="s">
        <v>29</v>
      </c>
      <c r="AG118" s="30" t="s">
        <v>35</v>
      </c>
      <c r="AH118" s="30" t="s">
        <v>36</v>
      </c>
      <c r="AI118" s="30" t="s">
        <v>46</v>
      </c>
    </row>
    <row r="119" spans="1:35" ht="12.75" customHeight="1" x14ac:dyDescent="0.3">
      <c r="A119" s="28" t="s">
        <v>24</v>
      </c>
      <c r="C119" s="1">
        <v>44</v>
      </c>
      <c r="K119" s="29"/>
      <c r="L119" s="2"/>
      <c r="M119" s="2"/>
      <c r="O119" s="14">
        <f>C119/B118</f>
        <v>0.55696202531645567</v>
      </c>
      <c r="P119" s="24">
        <v>44</v>
      </c>
      <c r="Q119" s="25">
        <f t="shared" ref="Q119:Q126" si="16">P119/P118</f>
        <v>0.55696202531645567</v>
      </c>
      <c r="R119" s="2">
        <f t="shared" ref="R119:R126" si="17">100%-Q119</f>
        <v>0.44303797468354433</v>
      </c>
      <c r="T119" s="37" t="s">
        <v>17</v>
      </c>
      <c r="U119" s="31">
        <f>P20/P18</f>
        <v>0.7</v>
      </c>
      <c r="V119" s="31">
        <f>P38/P36</f>
        <v>0.54285714285714282</v>
      </c>
      <c r="W119" s="31">
        <f>P56/P54</f>
        <v>0.43076923076923079</v>
      </c>
      <c r="X119" s="31">
        <f>P73/P71</f>
        <v>0.20454545454545456</v>
      </c>
      <c r="Y119" s="31">
        <f>P89/P87</f>
        <v>0.39</v>
      </c>
      <c r="Z119" s="31">
        <f>P105/P103</f>
        <v>0.38461538461538464</v>
      </c>
      <c r="AA119" s="31">
        <f>P120/P118</f>
        <v>0.35443037974683544</v>
      </c>
      <c r="AB119" s="31">
        <f>P134/P132</f>
        <v>0.4</v>
      </c>
      <c r="AC119" s="31">
        <f>P147/P145</f>
        <v>0.45161290322580644</v>
      </c>
      <c r="AD119" s="31">
        <f>P166/P164</f>
        <v>0.75</v>
      </c>
      <c r="AE119" s="31">
        <f>P182/P180</f>
        <v>0.8125</v>
      </c>
      <c r="AF119" s="31">
        <f>P198/P196</f>
        <v>0.82352941176470584</v>
      </c>
      <c r="AG119" s="31">
        <f>P215/P213</f>
        <v>0.8666666666666667</v>
      </c>
      <c r="AH119" s="31">
        <f>P234/P232</f>
        <v>0.73076923076923073</v>
      </c>
      <c r="AI119" s="31">
        <f>P269/P267</f>
        <v>0.77272727272727271</v>
      </c>
    </row>
    <row r="120" spans="1:35" ht="12.75" customHeight="1" x14ac:dyDescent="0.2">
      <c r="A120" s="28" t="s">
        <v>25</v>
      </c>
      <c r="D120" s="1">
        <v>28</v>
      </c>
      <c r="K120" s="29"/>
      <c r="L120" s="2"/>
      <c r="M120" s="2"/>
      <c r="O120" s="2">
        <f>D120/C119</f>
        <v>0.63636363636363635</v>
      </c>
      <c r="P120" s="21">
        <v>28</v>
      </c>
      <c r="Q120" s="25">
        <f t="shared" si="16"/>
        <v>0.63636363636363635</v>
      </c>
      <c r="R120" s="2">
        <f t="shared" si="17"/>
        <v>0.36363636363636365</v>
      </c>
    </row>
    <row r="121" spans="1:35" ht="12.75" customHeight="1" x14ac:dyDescent="0.2">
      <c r="A121" s="28" t="s">
        <v>26</v>
      </c>
      <c r="E121" s="1">
        <v>22</v>
      </c>
      <c r="K121" s="29"/>
      <c r="L121" s="2"/>
      <c r="M121" s="2"/>
      <c r="O121" s="2">
        <f>E121/D120</f>
        <v>0.7857142857142857</v>
      </c>
      <c r="P121" s="21">
        <v>22</v>
      </c>
      <c r="Q121" s="25">
        <f t="shared" si="16"/>
        <v>0.7857142857142857</v>
      </c>
      <c r="R121" s="2">
        <f t="shared" si="17"/>
        <v>0.2142857142857143</v>
      </c>
    </row>
    <row r="122" spans="1:35" ht="12.75" customHeight="1" x14ac:dyDescent="0.2">
      <c r="A122" s="28" t="s">
        <v>27</v>
      </c>
      <c r="F122" s="1">
        <v>22</v>
      </c>
      <c r="K122" s="29"/>
      <c r="L122" s="2"/>
      <c r="M122" s="2"/>
      <c r="O122" s="2">
        <f>F122/E121</f>
        <v>1</v>
      </c>
      <c r="P122" s="21">
        <v>22</v>
      </c>
      <c r="Q122" s="25">
        <f t="shared" si="16"/>
        <v>1</v>
      </c>
      <c r="R122" s="2">
        <f t="shared" si="17"/>
        <v>0</v>
      </c>
    </row>
    <row r="123" spans="1:35" ht="12.75" customHeight="1" x14ac:dyDescent="0.2">
      <c r="A123" s="28" t="s">
        <v>28</v>
      </c>
      <c r="G123" s="1">
        <v>22</v>
      </c>
      <c r="K123" s="29"/>
      <c r="L123" s="2"/>
      <c r="M123" s="2"/>
      <c r="O123" s="2">
        <f>G123/F122</f>
        <v>1</v>
      </c>
      <c r="P123" s="21">
        <v>22</v>
      </c>
      <c r="Q123" s="25">
        <f t="shared" si="16"/>
        <v>1</v>
      </c>
      <c r="R123" s="2">
        <f t="shared" si="17"/>
        <v>0</v>
      </c>
    </row>
    <row r="124" spans="1:35" ht="12.75" customHeight="1" x14ac:dyDescent="0.2">
      <c r="A124" s="28" t="s">
        <v>29</v>
      </c>
      <c r="H124" s="1">
        <v>21</v>
      </c>
      <c r="K124" s="29"/>
      <c r="L124" s="2"/>
      <c r="M124" s="2"/>
      <c r="O124" s="2">
        <f>H124/G123</f>
        <v>0.95454545454545459</v>
      </c>
      <c r="P124" s="21">
        <v>21</v>
      </c>
      <c r="Q124" s="25">
        <f t="shared" si="16"/>
        <v>0.95454545454545459</v>
      </c>
      <c r="R124" s="2">
        <f t="shared" si="17"/>
        <v>4.5454545454545414E-2</v>
      </c>
    </row>
    <row r="125" spans="1:35" ht="12.75" customHeight="1" x14ac:dyDescent="0.2">
      <c r="A125" s="28" t="s">
        <v>35</v>
      </c>
      <c r="I125" s="1">
        <v>21</v>
      </c>
      <c r="K125" s="29"/>
      <c r="L125" s="2"/>
      <c r="M125" s="2"/>
      <c r="O125" s="2">
        <f>I125/H124</f>
        <v>1</v>
      </c>
      <c r="P125" s="21">
        <v>21</v>
      </c>
      <c r="Q125" s="25">
        <f t="shared" si="16"/>
        <v>1</v>
      </c>
      <c r="R125" s="2">
        <f t="shared" si="17"/>
        <v>0</v>
      </c>
    </row>
    <row r="126" spans="1:35" ht="12.75" customHeight="1" x14ac:dyDescent="0.2">
      <c r="A126" s="28" t="s">
        <v>36</v>
      </c>
      <c r="J126" s="1">
        <v>20</v>
      </c>
      <c r="K126" s="29">
        <v>15</v>
      </c>
      <c r="L126" s="2"/>
      <c r="M126" s="2"/>
      <c r="O126" s="2">
        <f>J126/I125</f>
        <v>0.95238095238095233</v>
      </c>
      <c r="P126" s="21">
        <v>20</v>
      </c>
      <c r="Q126" s="25">
        <f t="shared" si="16"/>
        <v>0.95238095238095233</v>
      </c>
      <c r="R126" s="2">
        <f t="shared" si="17"/>
        <v>4.7619047619047672E-2</v>
      </c>
    </row>
    <row r="127" spans="1:35" ht="12.75" customHeight="1" x14ac:dyDescent="0.2">
      <c r="A127" s="28" t="s">
        <v>45</v>
      </c>
      <c r="J127" s="1">
        <v>5</v>
      </c>
      <c r="K127" s="29"/>
      <c r="L127" s="2"/>
      <c r="M127" s="2"/>
      <c r="O127" s="2"/>
      <c r="P127" s="21">
        <v>5</v>
      </c>
      <c r="Q127" s="25"/>
      <c r="R127" s="2"/>
    </row>
    <row r="128" spans="1:35" ht="12.75" customHeight="1" x14ac:dyDescent="0.2">
      <c r="K128" s="1">
        <f>SUM(K126)</f>
        <v>15</v>
      </c>
      <c r="L128" s="2">
        <f>K126/B118</f>
        <v>0.189873417721519</v>
      </c>
      <c r="M128" s="2">
        <f>K128/B118</f>
        <v>0.189873417721519</v>
      </c>
      <c r="N128" s="2">
        <f>M128-L128</f>
        <v>0</v>
      </c>
      <c r="O128" s="2"/>
    </row>
    <row r="129" spans="1:18" ht="12.75" customHeight="1" x14ac:dyDescent="0.3">
      <c r="A129" s="3" t="s">
        <v>49</v>
      </c>
      <c r="L129" s="2"/>
      <c r="M129" s="2"/>
      <c r="O129" s="2"/>
    </row>
    <row r="130" spans="1:18" ht="25.5" customHeight="1" x14ac:dyDescent="0.2">
      <c r="B130" s="175" t="s">
        <v>1</v>
      </c>
      <c r="C130" s="176"/>
      <c r="D130" s="176"/>
      <c r="E130" s="176"/>
      <c r="F130" s="176"/>
      <c r="G130" s="176"/>
      <c r="H130" s="176"/>
      <c r="I130" s="176"/>
      <c r="J130" s="176"/>
      <c r="L130" s="4" t="s">
        <v>2</v>
      </c>
      <c r="M130" s="4" t="s">
        <v>3</v>
      </c>
      <c r="N130" s="5" t="s">
        <v>4</v>
      </c>
      <c r="O130" s="4" t="s">
        <v>5</v>
      </c>
      <c r="P130" s="6" t="s">
        <v>6</v>
      </c>
      <c r="Q130" s="6" t="s">
        <v>7</v>
      </c>
      <c r="R130" s="7" t="s">
        <v>8</v>
      </c>
    </row>
    <row r="131" spans="1:18" ht="12.75" customHeight="1" x14ac:dyDescent="0.2">
      <c r="A131" s="9" t="s">
        <v>9</v>
      </c>
      <c r="B131" s="10">
        <v>1</v>
      </c>
      <c r="C131" s="10">
        <v>2</v>
      </c>
      <c r="D131" s="10">
        <v>3</v>
      </c>
      <c r="E131" s="10">
        <v>4</v>
      </c>
      <c r="F131" s="10">
        <v>5</v>
      </c>
      <c r="G131" s="10">
        <v>6</v>
      </c>
      <c r="H131" s="10">
        <v>7</v>
      </c>
      <c r="I131" s="10">
        <v>8</v>
      </c>
      <c r="J131" s="10">
        <v>9</v>
      </c>
      <c r="K131" s="11" t="s">
        <v>10</v>
      </c>
      <c r="L131" s="12"/>
      <c r="M131" s="12"/>
      <c r="N131" s="13"/>
      <c r="O131" s="14"/>
      <c r="P131" s="15"/>
      <c r="Q131" s="15"/>
      <c r="R131" s="2"/>
    </row>
    <row r="132" spans="1:18" ht="12.75" customHeight="1" x14ac:dyDescent="0.2">
      <c r="A132" s="28" t="s">
        <v>24</v>
      </c>
      <c r="B132" s="19">
        <v>15</v>
      </c>
      <c r="C132" s="19"/>
      <c r="D132" s="19"/>
      <c r="E132" s="19"/>
      <c r="F132" s="19"/>
      <c r="G132" s="19"/>
      <c r="H132" s="19"/>
      <c r="I132" s="19"/>
      <c r="J132" s="19"/>
      <c r="K132" s="29"/>
      <c r="L132" s="12"/>
      <c r="M132" s="12"/>
      <c r="N132" s="13"/>
      <c r="O132" s="14"/>
      <c r="P132" s="21">
        <f>B132</f>
        <v>15</v>
      </c>
      <c r="Q132" s="15"/>
      <c r="R132" s="2"/>
    </row>
    <row r="133" spans="1:18" ht="12.75" customHeight="1" x14ac:dyDescent="0.2">
      <c r="A133" s="28" t="s">
        <v>25</v>
      </c>
      <c r="C133" s="1">
        <v>7</v>
      </c>
      <c r="K133" s="29"/>
      <c r="L133" s="2"/>
      <c r="M133" s="2"/>
      <c r="O133" s="14">
        <f>C133/B132</f>
        <v>0.46666666666666667</v>
      </c>
      <c r="P133" s="24">
        <v>7</v>
      </c>
      <c r="Q133" s="25">
        <f t="shared" ref="Q133:Q140" si="18">P133/P132</f>
        <v>0.46666666666666667</v>
      </c>
      <c r="R133" s="2">
        <f t="shared" ref="R133:R140" si="19">100%-Q133</f>
        <v>0.53333333333333333</v>
      </c>
    </row>
    <row r="134" spans="1:18" ht="12.75" customHeight="1" x14ac:dyDescent="0.2">
      <c r="A134" s="28" t="s">
        <v>26</v>
      </c>
      <c r="D134" s="1">
        <v>6</v>
      </c>
      <c r="K134" s="29"/>
      <c r="L134" s="2"/>
      <c r="M134" s="2"/>
      <c r="O134" s="2">
        <f>D134/C133</f>
        <v>0.8571428571428571</v>
      </c>
      <c r="P134" s="24">
        <v>6</v>
      </c>
      <c r="Q134" s="25">
        <f t="shared" si="18"/>
        <v>0.8571428571428571</v>
      </c>
      <c r="R134" s="2">
        <f t="shared" si="19"/>
        <v>0.1428571428571429</v>
      </c>
    </row>
    <row r="135" spans="1:18" ht="12.75" customHeight="1" x14ac:dyDescent="0.2">
      <c r="A135" s="28" t="s">
        <v>27</v>
      </c>
      <c r="E135" s="1">
        <v>5</v>
      </c>
      <c r="K135" s="29"/>
      <c r="L135" s="2"/>
      <c r="M135" s="2"/>
      <c r="O135" s="2">
        <f>E135/D134</f>
        <v>0.83333333333333337</v>
      </c>
      <c r="P135" s="24">
        <v>5</v>
      </c>
      <c r="Q135" s="25">
        <f t="shared" si="18"/>
        <v>0.83333333333333337</v>
      </c>
      <c r="R135" s="2">
        <f t="shared" si="19"/>
        <v>0.16666666666666663</v>
      </c>
    </row>
    <row r="136" spans="1:18" ht="12.75" customHeight="1" x14ac:dyDescent="0.2">
      <c r="A136" s="28" t="s">
        <v>28</v>
      </c>
      <c r="F136" s="1">
        <v>5</v>
      </c>
      <c r="K136" s="29"/>
      <c r="L136" s="2"/>
      <c r="M136" s="2"/>
      <c r="O136" s="2">
        <f>F136/E135</f>
        <v>1</v>
      </c>
      <c r="P136" s="24">
        <v>5</v>
      </c>
      <c r="Q136" s="25">
        <f t="shared" si="18"/>
        <v>1</v>
      </c>
      <c r="R136" s="2">
        <f t="shared" si="19"/>
        <v>0</v>
      </c>
    </row>
    <row r="137" spans="1:18" ht="12.75" customHeight="1" x14ac:dyDescent="0.2">
      <c r="A137" s="28" t="s">
        <v>29</v>
      </c>
      <c r="G137" s="1">
        <v>5</v>
      </c>
      <c r="K137" s="29"/>
      <c r="L137" s="2"/>
      <c r="M137" s="2"/>
      <c r="O137" s="2">
        <f>G137/F136</f>
        <v>1</v>
      </c>
      <c r="P137" s="24">
        <v>5</v>
      </c>
      <c r="Q137" s="25">
        <f t="shared" si="18"/>
        <v>1</v>
      </c>
      <c r="R137" s="2">
        <f t="shared" si="19"/>
        <v>0</v>
      </c>
    </row>
    <row r="138" spans="1:18" ht="12.75" customHeight="1" x14ac:dyDescent="0.2">
      <c r="A138" s="28" t="s">
        <v>35</v>
      </c>
      <c r="H138" s="1">
        <v>5</v>
      </c>
      <c r="K138" s="29"/>
      <c r="L138" s="2"/>
      <c r="M138" s="2"/>
      <c r="O138" s="2">
        <f>H138/G137</f>
        <v>1</v>
      </c>
      <c r="P138" s="24">
        <v>5</v>
      </c>
      <c r="Q138" s="25">
        <f t="shared" si="18"/>
        <v>1</v>
      </c>
      <c r="R138" s="2">
        <f t="shared" si="19"/>
        <v>0</v>
      </c>
    </row>
    <row r="139" spans="1:18" ht="12.75" customHeight="1" x14ac:dyDescent="0.2">
      <c r="A139" s="28" t="s">
        <v>36</v>
      </c>
      <c r="I139" s="1">
        <v>5</v>
      </c>
      <c r="K139" s="29"/>
      <c r="L139" s="2"/>
      <c r="M139" s="2"/>
      <c r="O139" s="2">
        <f>I139/H138</f>
        <v>1</v>
      </c>
      <c r="P139" s="24">
        <v>5</v>
      </c>
      <c r="Q139" s="25">
        <f t="shared" si="18"/>
        <v>1</v>
      </c>
      <c r="R139" s="2">
        <f t="shared" si="19"/>
        <v>0</v>
      </c>
    </row>
    <row r="140" spans="1:18" ht="12.75" customHeight="1" x14ac:dyDescent="0.2">
      <c r="A140" s="28" t="s">
        <v>45</v>
      </c>
      <c r="J140" s="1">
        <v>5</v>
      </c>
      <c r="K140" s="29">
        <v>5</v>
      </c>
      <c r="L140" s="2"/>
      <c r="M140" s="2"/>
      <c r="O140" s="2">
        <f>J140/I139</f>
        <v>1</v>
      </c>
      <c r="P140" s="24">
        <v>5</v>
      </c>
      <c r="Q140" s="25">
        <f t="shared" si="18"/>
        <v>1</v>
      </c>
      <c r="R140" s="2">
        <f t="shared" si="19"/>
        <v>0</v>
      </c>
    </row>
    <row r="141" spans="1:18" ht="12.75" customHeight="1" x14ac:dyDescent="0.2">
      <c r="K141" s="1">
        <f>SUM(K140)</f>
        <v>5</v>
      </c>
      <c r="L141" s="2">
        <f>K140/B132</f>
        <v>0.33333333333333331</v>
      </c>
      <c r="M141" s="2">
        <f>K141/B132</f>
        <v>0.33333333333333331</v>
      </c>
      <c r="N141" s="2">
        <f>M141-L141</f>
        <v>0</v>
      </c>
      <c r="O141" s="2"/>
    </row>
    <row r="142" spans="1:18" ht="12.75" customHeight="1" x14ac:dyDescent="0.3">
      <c r="A142" s="3" t="s">
        <v>50</v>
      </c>
      <c r="L142" s="2"/>
      <c r="M142" s="2"/>
      <c r="O142" s="2"/>
    </row>
    <row r="143" spans="1:18" ht="25.5" customHeight="1" x14ac:dyDescent="0.2">
      <c r="B143" s="175" t="s">
        <v>1</v>
      </c>
      <c r="C143" s="176"/>
      <c r="D143" s="176"/>
      <c r="E143" s="176"/>
      <c r="F143" s="176"/>
      <c r="G143" s="176"/>
      <c r="H143" s="176"/>
      <c r="I143" s="176"/>
      <c r="J143" s="176"/>
      <c r="L143" s="4" t="s">
        <v>2</v>
      </c>
      <c r="M143" s="4" t="s">
        <v>3</v>
      </c>
      <c r="N143" s="5" t="s">
        <v>4</v>
      </c>
      <c r="O143" s="4" t="s">
        <v>5</v>
      </c>
      <c r="P143" s="6" t="s">
        <v>6</v>
      </c>
      <c r="Q143" s="6" t="s">
        <v>7</v>
      </c>
      <c r="R143" s="7" t="s">
        <v>8</v>
      </c>
    </row>
    <row r="144" spans="1:18" ht="12.75" customHeight="1" x14ac:dyDescent="0.2">
      <c r="A144" s="9" t="s">
        <v>9</v>
      </c>
      <c r="B144" s="10">
        <v>1</v>
      </c>
      <c r="C144" s="10">
        <v>2</v>
      </c>
      <c r="D144" s="10">
        <v>3</v>
      </c>
      <c r="E144" s="10">
        <v>4</v>
      </c>
      <c r="F144" s="10">
        <v>5</v>
      </c>
      <c r="G144" s="10">
        <v>6</v>
      </c>
      <c r="H144" s="10">
        <v>7</v>
      </c>
      <c r="I144" s="10">
        <v>8</v>
      </c>
      <c r="J144" s="10">
        <v>9</v>
      </c>
      <c r="K144" s="11" t="s">
        <v>10</v>
      </c>
      <c r="L144" s="12"/>
      <c r="M144" s="12"/>
      <c r="N144" s="13"/>
      <c r="O144" s="14"/>
      <c r="P144" s="15"/>
      <c r="Q144" s="15"/>
      <c r="R144" s="2"/>
    </row>
    <row r="145" spans="1:18" ht="12.75" customHeight="1" x14ac:dyDescent="0.2">
      <c r="A145" s="28" t="s">
        <v>25</v>
      </c>
      <c r="B145" s="19">
        <v>31</v>
      </c>
      <c r="C145" s="19"/>
      <c r="D145" s="19"/>
      <c r="E145" s="19"/>
      <c r="F145" s="19"/>
      <c r="G145" s="19"/>
      <c r="H145" s="19"/>
      <c r="I145" s="19"/>
      <c r="J145" s="19"/>
      <c r="K145" s="29"/>
      <c r="L145" s="12"/>
      <c r="M145" s="12"/>
      <c r="N145" s="13"/>
      <c r="O145" s="14"/>
      <c r="P145" s="21">
        <f>B145</f>
        <v>31</v>
      </c>
      <c r="Q145" s="15"/>
      <c r="R145" s="2"/>
    </row>
    <row r="146" spans="1:18" ht="12.75" customHeight="1" x14ac:dyDescent="0.2">
      <c r="A146" s="28" t="s">
        <v>26</v>
      </c>
      <c r="C146" s="1">
        <v>16</v>
      </c>
      <c r="K146" s="29"/>
      <c r="L146" s="2"/>
      <c r="M146" s="2"/>
      <c r="O146" s="14">
        <f>C146/B145</f>
        <v>0.5161290322580645</v>
      </c>
      <c r="P146" s="24">
        <v>16</v>
      </c>
      <c r="Q146" s="25">
        <f t="shared" ref="Q146:Q153" si="20">P146/P145</f>
        <v>0.5161290322580645</v>
      </c>
      <c r="R146" s="2">
        <f t="shared" ref="R146:R153" si="21">100%-Q146</f>
        <v>0.4838709677419355</v>
      </c>
    </row>
    <row r="147" spans="1:18" ht="12.75" customHeight="1" x14ac:dyDescent="0.2">
      <c r="A147" s="28" t="s">
        <v>27</v>
      </c>
      <c r="D147" s="1">
        <v>14</v>
      </c>
      <c r="K147" s="29"/>
      <c r="L147" s="2"/>
      <c r="M147" s="2"/>
      <c r="O147" s="2">
        <f>D147/C146</f>
        <v>0.875</v>
      </c>
      <c r="P147" s="24">
        <v>14</v>
      </c>
      <c r="Q147" s="25">
        <f t="shared" si="20"/>
        <v>0.875</v>
      </c>
      <c r="R147" s="2">
        <f t="shared" si="21"/>
        <v>0.125</v>
      </c>
    </row>
    <row r="148" spans="1:18" ht="12.75" customHeight="1" x14ac:dyDescent="0.2">
      <c r="A148" s="28" t="s">
        <v>28</v>
      </c>
      <c r="E148" s="1">
        <v>10</v>
      </c>
      <c r="K148" s="29"/>
      <c r="L148" s="2"/>
      <c r="M148" s="2"/>
      <c r="O148" s="2">
        <f>E148/D147</f>
        <v>0.7142857142857143</v>
      </c>
      <c r="P148" s="24">
        <v>13</v>
      </c>
      <c r="Q148" s="25">
        <f t="shared" si="20"/>
        <v>0.9285714285714286</v>
      </c>
      <c r="R148" s="2">
        <f t="shared" si="21"/>
        <v>7.1428571428571397E-2</v>
      </c>
    </row>
    <row r="149" spans="1:18" ht="12.75" customHeight="1" x14ac:dyDescent="0.2">
      <c r="A149" s="28" t="s">
        <v>29</v>
      </c>
      <c r="F149" s="1">
        <v>10</v>
      </c>
      <c r="K149" s="29"/>
      <c r="L149" s="2"/>
      <c r="M149" s="2"/>
      <c r="O149" s="2">
        <f>F149/E148</f>
        <v>1</v>
      </c>
      <c r="P149" s="24">
        <v>14</v>
      </c>
      <c r="Q149" s="25">
        <f t="shared" si="20"/>
        <v>1.0769230769230769</v>
      </c>
      <c r="R149" s="2">
        <f t="shared" si="21"/>
        <v>-7.6923076923076872E-2</v>
      </c>
    </row>
    <row r="150" spans="1:18" ht="12.75" customHeight="1" x14ac:dyDescent="0.2">
      <c r="A150" s="28" t="s">
        <v>35</v>
      </c>
      <c r="G150" s="1">
        <v>10</v>
      </c>
      <c r="K150" s="29"/>
      <c r="L150" s="2"/>
      <c r="M150" s="2"/>
      <c r="O150" s="2">
        <f>G150/F149</f>
        <v>1</v>
      </c>
      <c r="P150" s="24">
        <v>12</v>
      </c>
      <c r="Q150" s="25">
        <f t="shared" si="20"/>
        <v>0.8571428571428571</v>
      </c>
      <c r="R150" s="2">
        <f t="shared" si="21"/>
        <v>0.1428571428571429</v>
      </c>
    </row>
    <row r="151" spans="1:18" ht="12.75" customHeight="1" x14ac:dyDescent="0.2">
      <c r="A151" s="28" t="s">
        <v>36</v>
      </c>
      <c r="H151" s="1">
        <v>10</v>
      </c>
      <c r="K151" s="29"/>
      <c r="L151" s="2"/>
      <c r="M151" s="2"/>
      <c r="O151" s="2">
        <f>H151/G150</f>
        <v>1</v>
      </c>
      <c r="P151" s="24">
        <v>13</v>
      </c>
      <c r="Q151" s="25">
        <f t="shared" si="20"/>
        <v>1.0833333333333333</v>
      </c>
      <c r="R151" s="2">
        <f t="shared" si="21"/>
        <v>-8.3333333333333259E-2</v>
      </c>
    </row>
    <row r="152" spans="1:18" ht="12.75" customHeight="1" x14ac:dyDescent="0.2">
      <c r="A152" s="28" t="s">
        <v>45</v>
      </c>
      <c r="I152" s="1">
        <v>10</v>
      </c>
      <c r="K152" s="29"/>
      <c r="L152" s="2"/>
      <c r="M152" s="2"/>
      <c r="O152" s="2">
        <f>I152/H151</f>
        <v>1</v>
      </c>
      <c r="P152" s="24">
        <v>12</v>
      </c>
      <c r="Q152" s="25">
        <f t="shared" si="20"/>
        <v>0.92307692307692313</v>
      </c>
      <c r="R152" s="2">
        <f t="shared" si="21"/>
        <v>7.6923076923076872E-2</v>
      </c>
    </row>
    <row r="153" spans="1:18" ht="12.75" customHeight="1" x14ac:dyDescent="0.2">
      <c r="A153" s="28" t="s">
        <v>46</v>
      </c>
      <c r="J153" s="1">
        <v>10</v>
      </c>
      <c r="K153" s="29">
        <v>10</v>
      </c>
      <c r="L153" s="2"/>
      <c r="M153" s="2"/>
      <c r="O153" s="2">
        <f>J153/I152</f>
        <v>1</v>
      </c>
      <c r="P153" s="24">
        <v>12</v>
      </c>
      <c r="Q153" s="25">
        <f t="shared" si="20"/>
        <v>1</v>
      </c>
      <c r="R153" s="2">
        <f t="shared" si="21"/>
        <v>0</v>
      </c>
    </row>
    <row r="154" spans="1:18" ht="12.75" customHeight="1" x14ac:dyDescent="0.2">
      <c r="A154" s="28" t="s">
        <v>47</v>
      </c>
      <c r="J154" s="1">
        <v>5</v>
      </c>
      <c r="K154" s="29"/>
      <c r="L154" s="2"/>
      <c r="M154" s="2"/>
      <c r="O154" s="2"/>
      <c r="P154" s="24">
        <v>8</v>
      </c>
      <c r="Q154" s="25"/>
      <c r="R154" s="2"/>
    </row>
    <row r="155" spans="1:18" ht="12.75" customHeight="1" x14ac:dyDescent="0.2">
      <c r="A155" s="28" t="s">
        <v>48</v>
      </c>
      <c r="J155" s="1">
        <v>5</v>
      </c>
      <c r="K155" s="29"/>
      <c r="L155" s="2"/>
      <c r="M155" s="2"/>
      <c r="O155" s="2"/>
      <c r="P155" s="24">
        <v>5</v>
      </c>
      <c r="Q155" s="25"/>
      <c r="R155" s="2"/>
    </row>
    <row r="156" spans="1:18" ht="12.75" customHeight="1" x14ac:dyDescent="0.2">
      <c r="A156" s="28" t="s">
        <v>51</v>
      </c>
      <c r="J156" s="1">
        <v>5</v>
      </c>
      <c r="K156" s="29"/>
      <c r="L156" s="2"/>
      <c r="M156" s="2"/>
      <c r="O156" s="2"/>
      <c r="P156" s="24">
        <v>5</v>
      </c>
      <c r="Q156" s="25"/>
      <c r="R156" s="2"/>
    </row>
    <row r="157" spans="1:18" ht="12.75" customHeight="1" x14ac:dyDescent="0.2">
      <c r="A157" s="28" t="s">
        <v>53</v>
      </c>
      <c r="J157" s="1">
        <v>3</v>
      </c>
      <c r="K157" s="29"/>
      <c r="L157" s="2"/>
      <c r="M157" s="2"/>
      <c r="O157" s="2"/>
      <c r="P157" s="24">
        <v>3</v>
      </c>
      <c r="Q157" s="25"/>
      <c r="R157" s="2"/>
    </row>
    <row r="158" spans="1:18" ht="12.75" customHeight="1" x14ac:dyDescent="0.2">
      <c r="K158" s="1">
        <f>SUM(K153)</f>
        <v>10</v>
      </c>
      <c r="L158" s="2">
        <f>K153/B145</f>
        <v>0.32258064516129031</v>
      </c>
      <c r="M158" s="2">
        <f>K158/B145</f>
        <v>0.32258064516129031</v>
      </c>
      <c r="N158" s="2">
        <f>M158-L158</f>
        <v>0</v>
      </c>
      <c r="O158" s="2"/>
    </row>
    <row r="159" spans="1:18" ht="12.75" customHeight="1" x14ac:dyDescent="0.3">
      <c r="A159" s="3" t="s">
        <v>52</v>
      </c>
      <c r="E159" s="80" t="s">
        <v>103</v>
      </c>
      <c r="L159" s="2"/>
      <c r="M159" s="2"/>
      <c r="O159" s="2"/>
    </row>
    <row r="160" spans="1:18" ht="12.75" customHeight="1" x14ac:dyDescent="0.2">
      <c r="L160" s="2"/>
      <c r="M160" s="2"/>
      <c r="O160" s="2"/>
    </row>
    <row r="161" spans="1:18" ht="12.75" customHeight="1" x14ac:dyDescent="0.3">
      <c r="A161" s="3" t="s">
        <v>54</v>
      </c>
      <c r="E161" s="80"/>
      <c r="L161" s="2"/>
      <c r="M161" s="2"/>
      <c r="O161" s="2"/>
    </row>
    <row r="162" spans="1:18" ht="25.5" customHeight="1" x14ac:dyDescent="0.2">
      <c r="B162" s="175" t="s">
        <v>1</v>
      </c>
      <c r="C162" s="176"/>
      <c r="D162" s="176"/>
      <c r="E162" s="176"/>
      <c r="F162" s="176"/>
      <c r="G162" s="176"/>
      <c r="H162" s="176"/>
      <c r="I162" s="176"/>
      <c r="J162" s="176"/>
      <c r="L162" s="4" t="s">
        <v>2</v>
      </c>
      <c r="M162" s="4" t="s">
        <v>3</v>
      </c>
      <c r="N162" s="5" t="s">
        <v>4</v>
      </c>
      <c r="O162" s="4" t="s">
        <v>5</v>
      </c>
      <c r="P162" s="6" t="s">
        <v>6</v>
      </c>
      <c r="Q162" s="6" t="s">
        <v>7</v>
      </c>
      <c r="R162" s="7" t="s">
        <v>8</v>
      </c>
    </row>
    <row r="163" spans="1:18" ht="12.75" customHeight="1" x14ac:dyDescent="0.2">
      <c r="A163" s="9" t="s">
        <v>9</v>
      </c>
      <c r="B163" s="10">
        <v>1</v>
      </c>
      <c r="C163" s="10">
        <v>2</v>
      </c>
      <c r="D163" s="10">
        <v>3</v>
      </c>
      <c r="E163" s="10">
        <v>4</v>
      </c>
      <c r="F163" s="10">
        <v>5</v>
      </c>
      <c r="G163" s="10">
        <v>6</v>
      </c>
      <c r="H163" s="10">
        <v>7</v>
      </c>
      <c r="I163" s="10">
        <v>8</v>
      </c>
      <c r="J163" s="10">
        <v>9</v>
      </c>
      <c r="K163" s="11" t="s">
        <v>10</v>
      </c>
      <c r="L163" s="12"/>
      <c r="M163" s="12"/>
      <c r="N163" s="13"/>
      <c r="O163" s="14"/>
      <c r="P163" s="15"/>
      <c r="Q163" s="15"/>
      <c r="R163" s="2"/>
    </row>
    <row r="164" spans="1:18" ht="12.75" customHeight="1" x14ac:dyDescent="0.2">
      <c r="A164" s="28" t="s">
        <v>27</v>
      </c>
      <c r="B164" s="19">
        <v>24</v>
      </c>
      <c r="C164" s="19"/>
      <c r="D164" s="19"/>
      <c r="E164" s="19"/>
      <c r="F164" s="19"/>
      <c r="G164" s="19"/>
      <c r="H164" s="19"/>
      <c r="I164" s="19"/>
      <c r="J164" s="19"/>
      <c r="K164" s="29"/>
      <c r="L164" s="12"/>
      <c r="M164" s="12"/>
      <c r="N164" s="13"/>
      <c r="O164" s="14"/>
      <c r="P164" s="21">
        <f>B164</f>
        <v>24</v>
      </c>
      <c r="Q164" s="15"/>
      <c r="R164" s="2"/>
    </row>
    <row r="165" spans="1:18" ht="12.75" customHeight="1" x14ac:dyDescent="0.2">
      <c r="A165" s="28" t="s">
        <v>28</v>
      </c>
      <c r="C165" s="1">
        <v>18</v>
      </c>
      <c r="K165" s="29"/>
      <c r="L165" s="2"/>
      <c r="M165" s="2"/>
      <c r="O165" s="14">
        <f>C165/B164</f>
        <v>0.75</v>
      </c>
      <c r="P165" s="24">
        <v>18</v>
      </c>
      <c r="Q165" s="25">
        <f t="shared" ref="Q165:Q172" si="22">P165/P164</f>
        <v>0.75</v>
      </c>
      <c r="R165" s="2">
        <f t="shared" ref="R165:R172" si="23">100%-Q165</f>
        <v>0.25</v>
      </c>
    </row>
    <row r="166" spans="1:18" ht="12.75" customHeight="1" x14ac:dyDescent="0.2">
      <c r="A166" s="28" t="s">
        <v>29</v>
      </c>
      <c r="D166" s="1">
        <v>17</v>
      </c>
      <c r="K166" s="29"/>
      <c r="L166" s="2"/>
      <c r="M166" s="2"/>
      <c r="O166" s="2">
        <f>D166/C165</f>
        <v>0.94444444444444442</v>
      </c>
      <c r="P166" s="24">
        <v>18</v>
      </c>
      <c r="Q166" s="25">
        <f t="shared" si="22"/>
        <v>1</v>
      </c>
      <c r="R166" s="2">
        <f t="shared" si="23"/>
        <v>0</v>
      </c>
    </row>
    <row r="167" spans="1:18" ht="12.75" customHeight="1" x14ac:dyDescent="0.2">
      <c r="A167" s="28" t="s">
        <v>35</v>
      </c>
      <c r="E167" s="1">
        <v>13</v>
      </c>
      <c r="K167" s="29"/>
      <c r="L167" s="2"/>
      <c r="M167" s="2"/>
      <c r="O167" s="2">
        <f>E167/D166</f>
        <v>0.76470588235294112</v>
      </c>
      <c r="P167" s="24">
        <v>17</v>
      </c>
      <c r="Q167" s="25">
        <f t="shared" si="22"/>
        <v>0.94444444444444442</v>
      </c>
      <c r="R167" s="2">
        <f t="shared" si="23"/>
        <v>5.555555555555558E-2</v>
      </c>
    </row>
    <row r="168" spans="1:18" ht="12.75" customHeight="1" x14ac:dyDescent="0.2">
      <c r="A168" s="28" t="s">
        <v>36</v>
      </c>
      <c r="F168" s="1">
        <v>12</v>
      </c>
      <c r="K168" s="29"/>
      <c r="L168" s="2"/>
      <c r="M168" s="2"/>
      <c r="O168" s="2">
        <f>F168/E167</f>
        <v>0.92307692307692313</v>
      </c>
      <c r="P168" s="24">
        <v>15</v>
      </c>
      <c r="Q168" s="25">
        <f t="shared" si="22"/>
        <v>0.88235294117647056</v>
      </c>
      <c r="R168" s="2">
        <f t="shared" si="23"/>
        <v>0.11764705882352944</v>
      </c>
    </row>
    <row r="169" spans="1:18" ht="12.75" customHeight="1" x14ac:dyDescent="0.2">
      <c r="A169" s="28" t="s">
        <v>45</v>
      </c>
      <c r="G169" s="1">
        <v>11</v>
      </c>
      <c r="K169" s="29"/>
      <c r="L169" s="2"/>
      <c r="M169" s="2"/>
      <c r="O169" s="2">
        <f>G169/F168</f>
        <v>0.91666666666666663</v>
      </c>
      <c r="P169" s="24">
        <v>15</v>
      </c>
      <c r="Q169" s="25">
        <f t="shared" si="22"/>
        <v>1</v>
      </c>
      <c r="R169" s="2">
        <f t="shared" si="23"/>
        <v>0</v>
      </c>
    </row>
    <row r="170" spans="1:18" ht="12.75" customHeight="1" x14ac:dyDescent="0.2">
      <c r="A170" s="28" t="s">
        <v>46</v>
      </c>
      <c r="H170" s="1">
        <v>7</v>
      </c>
      <c r="K170" s="29"/>
      <c r="L170" s="2"/>
      <c r="M170" s="2"/>
      <c r="O170" s="2">
        <f>H170/G169</f>
        <v>0.63636363636363635</v>
      </c>
      <c r="P170" s="24">
        <v>15</v>
      </c>
      <c r="Q170" s="25">
        <f t="shared" si="22"/>
        <v>1</v>
      </c>
      <c r="R170" s="2">
        <f t="shared" si="23"/>
        <v>0</v>
      </c>
    </row>
    <row r="171" spans="1:18" ht="12.75" customHeight="1" x14ac:dyDescent="0.2">
      <c r="A171" s="28" t="s">
        <v>47</v>
      </c>
      <c r="I171" s="1">
        <v>7</v>
      </c>
      <c r="K171" s="29"/>
      <c r="L171" s="2"/>
      <c r="M171" s="2"/>
      <c r="O171" s="2">
        <f>I171/H170</f>
        <v>1</v>
      </c>
      <c r="P171" s="24">
        <v>15</v>
      </c>
      <c r="Q171" s="25">
        <f t="shared" si="22"/>
        <v>1</v>
      </c>
      <c r="R171" s="2">
        <f t="shared" si="23"/>
        <v>0</v>
      </c>
    </row>
    <row r="172" spans="1:18" ht="12.75" customHeight="1" x14ac:dyDescent="0.2">
      <c r="A172" s="28" t="s">
        <v>48</v>
      </c>
      <c r="J172" s="1">
        <v>7</v>
      </c>
      <c r="K172" s="29">
        <v>7</v>
      </c>
      <c r="L172" s="2"/>
      <c r="M172" s="2"/>
      <c r="O172" s="2">
        <f>J172/I171</f>
        <v>1</v>
      </c>
      <c r="P172" s="24">
        <v>11</v>
      </c>
      <c r="Q172" s="25">
        <f t="shared" si="22"/>
        <v>0.73333333333333328</v>
      </c>
      <c r="R172" s="2">
        <f t="shared" si="23"/>
        <v>0.26666666666666672</v>
      </c>
    </row>
    <row r="173" spans="1:18" ht="12.75" customHeight="1" x14ac:dyDescent="0.2">
      <c r="A173" s="28" t="s">
        <v>51</v>
      </c>
      <c r="J173" s="1">
        <v>4</v>
      </c>
      <c r="K173" s="29">
        <v>1</v>
      </c>
      <c r="L173" s="2"/>
      <c r="M173" s="2"/>
      <c r="O173" s="2"/>
      <c r="P173" s="24">
        <v>4</v>
      </c>
      <c r="Q173" s="25"/>
      <c r="R173" s="2"/>
    </row>
    <row r="174" spans="1:18" ht="12.75" customHeight="1" x14ac:dyDescent="0.2">
      <c r="A174" s="28" t="s">
        <v>53</v>
      </c>
      <c r="J174" s="1">
        <v>2</v>
      </c>
      <c r="K174" s="29">
        <v>1</v>
      </c>
      <c r="L174" s="2"/>
      <c r="M174" s="2"/>
      <c r="O174" s="2"/>
      <c r="P174" s="24">
        <v>2</v>
      </c>
      <c r="Q174" s="25"/>
      <c r="R174" s="2"/>
    </row>
    <row r="175" spans="1:18" ht="12.75" customHeight="1" x14ac:dyDescent="0.2">
      <c r="A175" s="28" t="s">
        <v>56</v>
      </c>
      <c r="J175" s="1">
        <v>1</v>
      </c>
      <c r="K175" s="29"/>
      <c r="L175" s="2"/>
      <c r="M175" s="2"/>
      <c r="O175" s="2"/>
      <c r="P175" s="24">
        <v>1</v>
      </c>
      <c r="Q175" s="25"/>
      <c r="R175" s="2"/>
    </row>
    <row r="176" spans="1:18" ht="12.75" customHeight="1" x14ac:dyDescent="0.2">
      <c r="K176" s="1">
        <f>SUM(K172:K174)</f>
        <v>9</v>
      </c>
      <c r="L176" s="2">
        <f>K172/B164</f>
        <v>0.29166666666666669</v>
      </c>
      <c r="M176" s="2">
        <f>K176/B164</f>
        <v>0.375</v>
      </c>
      <c r="N176" s="2">
        <f>M176-L176</f>
        <v>8.3333333333333315E-2</v>
      </c>
      <c r="O176" s="2"/>
    </row>
    <row r="177" spans="1:22" ht="12.75" customHeight="1" x14ac:dyDescent="0.3">
      <c r="A177" s="3" t="s">
        <v>55</v>
      </c>
      <c r="E177" s="80"/>
      <c r="L177" s="2"/>
      <c r="M177" s="2"/>
      <c r="O177" s="2"/>
    </row>
    <row r="178" spans="1:22" ht="25.5" customHeight="1" x14ac:dyDescent="0.2">
      <c r="B178" s="175" t="s">
        <v>1</v>
      </c>
      <c r="C178" s="176"/>
      <c r="D178" s="176"/>
      <c r="E178" s="176"/>
      <c r="F178" s="176"/>
      <c r="G178" s="176"/>
      <c r="H178" s="176"/>
      <c r="I178" s="176"/>
      <c r="J178" s="176"/>
      <c r="L178" s="4" t="s">
        <v>2</v>
      </c>
      <c r="M178" s="4" t="s">
        <v>3</v>
      </c>
      <c r="N178" s="5" t="s">
        <v>4</v>
      </c>
      <c r="O178" s="4" t="s">
        <v>5</v>
      </c>
      <c r="P178" s="6" t="s">
        <v>6</v>
      </c>
      <c r="Q178" s="6" t="s">
        <v>7</v>
      </c>
      <c r="R178" s="7" t="s">
        <v>8</v>
      </c>
    </row>
    <row r="179" spans="1:22" ht="12.75" customHeight="1" x14ac:dyDescent="0.2">
      <c r="A179" s="9" t="s">
        <v>9</v>
      </c>
      <c r="B179" s="10">
        <v>1</v>
      </c>
      <c r="C179" s="10">
        <v>2</v>
      </c>
      <c r="D179" s="10">
        <v>3</v>
      </c>
      <c r="E179" s="10">
        <v>4</v>
      </c>
      <c r="F179" s="10">
        <v>5</v>
      </c>
      <c r="G179" s="10">
        <v>6</v>
      </c>
      <c r="H179" s="10">
        <v>7</v>
      </c>
      <c r="I179" s="10">
        <v>8</v>
      </c>
      <c r="J179" s="10">
        <v>9</v>
      </c>
      <c r="K179" s="11" t="s">
        <v>10</v>
      </c>
      <c r="L179" s="12"/>
      <c r="M179" s="12"/>
      <c r="N179" s="13"/>
      <c r="O179" s="14"/>
      <c r="P179" s="15"/>
      <c r="Q179" s="15"/>
      <c r="R179" s="2"/>
    </row>
    <row r="180" spans="1:22" ht="12.75" customHeight="1" x14ac:dyDescent="0.2">
      <c r="A180" s="28" t="s">
        <v>28</v>
      </c>
      <c r="B180" s="19">
        <v>16</v>
      </c>
      <c r="C180" s="19"/>
      <c r="D180" s="19"/>
      <c r="E180" s="19"/>
      <c r="F180" s="19"/>
      <c r="G180" s="19"/>
      <c r="H180" s="19"/>
      <c r="I180" s="19"/>
      <c r="J180" s="19"/>
      <c r="K180" s="29"/>
      <c r="L180" s="12"/>
      <c r="M180" s="12"/>
      <c r="N180" s="13"/>
      <c r="O180" s="14"/>
      <c r="P180" s="21">
        <f>B180</f>
        <v>16</v>
      </c>
      <c r="Q180" s="15"/>
      <c r="R180" s="2"/>
    </row>
    <row r="181" spans="1:22" ht="12.75" customHeight="1" x14ac:dyDescent="0.2">
      <c r="A181" s="28" t="s">
        <v>29</v>
      </c>
      <c r="C181" s="1">
        <v>13</v>
      </c>
      <c r="K181" s="29"/>
      <c r="L181" s="2"/>
      <c r="M181" s="2"/>
      <c r="O181" s="2">
        <f>C181/B180</f>
        <v>0.8125</v>
      </c>
      <c r="P181" s="21">
        <v>13</v>
      </c>
      <c r="Q181" s="25">
        <f t="shared" ref="Q181:Q188" si="24">P181/P180</f>
        <v>0.8125</v>
      </c>
      <c r="R181" s="2">
        <f t="shared" ref="R181:R188" si="25">100%-Q181</f>
        <v>0.1875</v>
      </c>
    </row>
    <row r="182" spans="1:22" ht="12.75" customHeight="1" x14ac:dyDescent="0.2">
      <c r="A182" s="28" t="s">
        <v>35</v>
      </c>
      <c r="D182" s="1">
        <v>13</v>
      </c>
      <c r="K182" s="29"/>
      <c r="L182" s="2"/>
      <c r="M182" s="2"/>
      <c r="O182" s="2">
        <f>D182/C181</f>
        <v>1</v>
      </c>
      <c r="P182" s="21">
        <v>13</v>
      </c>
      <c r="Q182" s="25">
        <f t="shared" si="24"/>
        <v>1</v>
      </c>
      <c r="R182" s="2">
        <f t="shared" si="25"/>
        <v>0</v>
      </c>
    </row>
    <row r="183" spans="1:22" ht="12.75" customHeight="1" x14ac:dyDescent="0.2">
      <c r="A183" s="28" t="s">
        <v>36</v>
      </c>
      <c r="E183" s="1">
        <v>13</v>
      </c>
      <c r="K183" s="29"/>
      <c r="L183" s="2"/>
      <c r="M183" s="2"/>
      <c r="O183" s="2">
        <f>E183/D182</f>
        <v>1</v>
      </c>
      <c r="P183" s="21">
        <v>13</v>
      </c>
      <c r="Q183" s="25">
        <f t="shared" si="24"/>
        <v>1</v>
      </c>
      <c r="R183" s="2">
        <f t="shared" si="25"/>
        <v>0</v>
      </c>
    </row>
    <row r="184" spans="1:22" ht="12.75" customHeight="1" x14ac:dyDescent="0.2">
      <c r="A184" s="28" t="s">
        <v>45</v>
      </c>
      <c r="F184" s="1">
        <v>7</v>
      </c>
      <c r="K184" s="29"/>
      <c r="L184" s="2"/>
      <c r="M184" s="2"/>
      <c r="O184" s="2">
        <f>F184/E183</f>
        <v>0.53846153846153844</v>
      </c>
      <c r="P184" s="21">
        <v>13</v>
      </c>
      <c r="Q184" s="25">
        <f t="shared" si="24"/>
        <v>1</v>
      </c>
      <c r="R184" s="2">
        <f t="shared" si="25"/>
        <v>0</v>
      </c>
    </row>
    <row r="185" spans="1:22" ht="12.75" customHeight="1" x14ac:dyDescent="0.2">
      <c r="A185" s="28" t="s">
        <v>46</v>
      </c>
      <c r="G185" s="1">
        <v>5</v>
      </c>
      <c r="K185" s="29"/>
      <c r="L185" s="2"/>
      <c r="M185" s="2"/>
      <c r="O185" s="2">
        <f>G185/F184</f>
        <v>0.7142857142857143</v>
      </c>
      <c r="P185" s="21">
        <v>13</v>
      </c>
      <c r="Q185" s="25">
        <f t="shared" si="24"/>
        <v>1</v>
      </c>
      <c r="R185" s="2">
        <f t="shared" si="25"/>
        <v>0</v>
      </c>
    </row>
    <row r="186" spans="1:22" ht="12.75" customHeight="1" x14ac:dyDescent="0.2">
      <c r="A186" s="28" t="s">
        <v>47</v>
      </c>
      <c r="H186" s="1">
        <v>5</v>
      </c>
      <c r="K186" s="29"/>
      <c r="L186" s="2"/>
      <c r="M186" s="2"/>
      <c r="O186" s="2">
        <f>H186/G185</f>
        <v>1</v>
      </c>
      <c r="P186" s="21">
        <v>13</v>
      </c>
      <c r="Q186" s="25">
        <f t="shared" si="24"/>
        <v>1</v>
      </c>
      <c r="R186" s="2">
        <f t="shared" si="25"/>
        <v>0</v>
      </c>
    </row>
    <row r="187" spans="1:22" ht="12.75" customHeight="1" x14ac:dyDescent="0.2">
      <c r="A187" s="28" t="s">
        <v>48</v>
      </c>
      <c r="I187" s="1">
        <v>5</v>
      </c>
      <c r="K187" s="29"/>
      <c r="L187" s="2"/>
      <c r="M187" s="2"/>
      <c r="O187" s="2">
        <f>I187/H186</f>
        <v>1</v>
      </c>
      <c r="P187" s="21">
        <v>13</v>
      </c>
      <c r="Q187" s="25">
        <f t="shared" si="24"/>
        <v>1</v>
      </c>
      <c r="R187" s="2">
        <f t="shared" si="25"/>
        <v>0</v>
      </c>
    </row>
    <row r="188" spans="1:22" ht="12.75" customHeight="1" x14ac:dyDescent="0.2">
      <c r="A188" s="28" t="s">
        <v>51</v>
      </c>
      <c r="J188" s="1">
        <v>5</v>
      </c>
      <c r="K188" s="29">
        <v>4</v>
      </c>
      <c r="L188" s="2"/>
      <c r="M188" s="2"/>
      <c r="O188" s="2">
        <f>J188/I187</f>
        <v>1</v>
      </c>
      <c r="P188" s="21">
        <v>13</v>
      </c>
      <c r="Q188" s="25">
        <f t="shared" si="24"/>
        <v>1</v>
      </c>
      <c r="R188" s="2">
        <f t="shared" si="25"/>
        <v>0</v>
      </c>
    </row>
    <row r="189" spans="1:22" ht="12.75" customHeight="1" x14ac:dyDescent="0.2">
      <c r="A189" s="28" t="s">
        <v>53</v>
      </c>
      <c r="J189" s="1">
        <v>7</v>
      </c>
      <c r="K189" s="29">
        <v>6</v>
      </c>
      <c r="L189" s="2"/>
      <c r="M189" s="2"/>
      <c r="O189" s="2"/>
      <c r="P189" s="21">
        <v>9</v>
      </c>
      <c r="Q189" s="25"/>
      <c r="R189" s="2"/>
    </row>
    <row r="190" spans="1:22" ht="12.75" customHeight="1" x14ac:dyDescent="0.2">
      <c r="A190" s="28" t="s">
        <v>56</v>
      </c>
      <c r="J190" s="1">
        <v>2</v>
      </c>
      <c r="K190" s="29">
        <v>2</v>
      </c>
      <c r="L190" s="2"/>
      <c r="M190" s="2"/>
      <c r="O190" s="2"/>
      <c r="P190" s="21">
        <v>2</v>
      </c>
      <c r="Q190" s="25"/>
      <c r="R190" s="2"/>
      <c r="S190" s="1" t="s">
        <v>58</v>
      </c>
      <c r="T190" s="1">
        <v>12</v>
      </c>
      <c r="U190" s="1">
        <f>SUM(K188:K190)</f>
        <v>12</v>
      </c>
      <c r="V190" s="1" t="s">
        <v>10</v>
      </c>
    </row>
    <row r="191" spans="1:22" ht="12.75" customHeight="1" x14ac:dyDescent="0.2">
      <c r="K191" s="1">
        <f>SUM(K188:K190)</f>
        <v>12</v>
      </c>
      <c r="L191" s="2">
        <f>K188/B180</f>
        <v>0.25</v>
      </c>
      <c r="M191" s="2">
        <f>K191/B180</f>
        <v>0.75</v>
      </c>
      <c r="N191" s="2">
        <f>M191-L191</f>
        <v>0.5</v>
      </c>
      <c r="O191" s="2"/>
      <c r="S191" s="1" t="s">
        <v>60</v>
      </c>
      <c r="T191" s="25">
        <f>T190/B180</f>
        <v>0.75</v>
      </c>
      <c r="U191" s="25">
        <f>T190/U190</f>
        <v>1</v>
      </c>
      <c r="V191" s="1" t="s">
        <v>61</v>
      </c>
    </row>
    <row r="192" spans="1:22" ht="12.75" customHeight="1" x14ac:dyDescent="0.2">
      <c r="L192" s="2"/>
      <c r="M192" s="2"/>
      <c r="N192" s="2"/>
      <c r="O192" s="2"/>
      <c r="S192" s="1"/>
      <c r="T192" s="25"/>
      <c r="U192" s="25"/>
      <c r="V192" s="1"/>
    </row>
    <row r="193" spans="1:22" ht="12.75" customHeight="1" x14ac:dyDescent="0.3">
      <c r="A193" s="3" t="s">
        <v>62</v>
      </c>
      <c r="E193" s="80"/>
      <c r="L193" s="2"/>
      <c r="M193" s="2"/>
      <c r="O193" s="2"/>
    </row>
    <row r="194" spans="1:22" ht="25.5" customHeight="1" x14ac:dyDescent="0.2">
      <c r="B194" s="175" t="s">
        <v>1</v>
      </c>
      <c r="C194" s="176"/>
      <c r="D194" s="176"/>
      <c r="E194" s="176"/>
      <c r="F194" s="176"/>
      <c r="G194" s="176"/>
      <c r="H194" s="176"/>
      <c r="I194" s="176"/>
      <c r="J194" s="176"/>
      <c r="L194" s="4" t="s">
        <v>2</v>
      </c>
      <c r="M194" s="4" t="s">
        <v>3</v>
      </c>
      <c r="N194" s="5" t="s">
        <v>4</v>
      </c>
      <c r="O194" s="4" t="s">
        <v>5</v>
      </c>
      <c r="P194" s="6" t="s">
        <v>6</v>
      </c>
      <c r="Q194" s="6" t="s">
        <v>7</v>
      </c>
      <c r="R194" s="7" t="s">
        <v>8</v>
      </c>
    </row>
    <row r="195" spans="1:22" ht="12.75" customHeight="1" x14ac:dyDescent="0.2">
      <c r="A195" s="9" t="s">
        <v>9</v>
      </c>
      <c r="B195" s="10">
        <v>1</v>
      </c>
      <c r="C195" s="10">
        <v>2</v>
      </c>
      <c r="D195" s="10">
        <v>3</v>
      </c>
      <c r="E195" s="10">
        <v>4</v>
      </c>
      <c r="F195" s="10">
        <v>5</v>
      </c>
      <c r="G195" s="10">
        <v>6</v>
      </c>
      <c r="H195" s="10">
        <v>7</v>
      </c>
      <c r="I195" s="10">
        <v>8</v>
      </c>
      <c r="J195" s="10">
        <v>9</v>
      </c>
      <c r="K195" s="11" t="s">
        <v>10</v>
      </c>
      <c r="L195" s="12"/>
      <c r="M195" s="12"/>
      <c r="N195" s="13"/>
      <c r="O195" s="14"/>
      <c r="P195" s="15"/>
      <c r="Q195" s="15"/>
      <c r="R195" s="2"/>
    </row>
    <row r="196" spans="1:22" ht="12.75" customHeight="1" x14ac:dyDescent="0.2">
      <c r="A196" s="28" t="s">
        <v>29</v>
      </c>
      <c r="B196" s="19">
        <v>17</v>
      </c>
      <c r="C196" s="19"/>
      <c r="D196" s="19"/>
      <c r="E196" s="19"/>
      <c r="F196" s="19"/>
      <c r="G196" s="19"/>
      <c r="H196" s="19"/>
      <c r="I196" s="19"/>
      <c r="J196" s="19"/>
      <c r="K196" s="29"/>
      <c r="L196" s="12"/>
      <c r="M196" s="12"/>
      <c r="N196" s="13"/>
      <c r="O196" s="14"/>
      <c r="P196" s="21">
        <f>B196</f>
        <v>17</v>
      </c>
      <c r="Q196" s="15"/>
      <c r="R196" s="2"/>
    </row>
    <row r="197" spans="1:22" ht="12.75" customHeight="1" x14ac:dyDescent="0.2">
      <c r="A197" s="28" t="s">
        <v>35</v>
      </c>
      <c r="C197" s="1">
        <v>15</v>
      </c>
      <c r="K197" s="29"/>
      <c r="L197" s="2"/>
      <c r="M197" s="2"/>
      <c r="O197" s="2">
        <f>C197/B196</f>
        <v>0.88235294117647056</v>
      </c>
      <c r="P197" s="21">
        <v>15</v>
      </c>
      <c r="Q197" s="25">
        <f t="shared" ref="Q197:Q204" si="26">P197/P196</f>
        <v>0.88235294117647056</v>
      </c>
      <c r="R197" s="2">
        <f t="shared" ref="R197:R204" si="27">100%-Q197</f>
        <v>0.11764705882352944</v>
      </c>
    </row>
    <row r="198" spans="1:22" ht="12.75" customHeight="1" x14ac:dyDescent="0.2">
      <c r="A198" s="28" t="s">
        <v>36</v>
      </c>
      <c r="D198" s="1">
        <v>14</v>
      </c>
      <c r="K198" s="29"/>
      <c r="L198" s="2"/>
      <c r="M198" s="2"/>
      <c r="O198" s="2">
        <f>D198/C197</f>
        <v>0.93333333333333335</v>
      </c>
      <c r="P198" s="21">
        <v>14</v>
      </c>
      <c r="Q198" s="25">
        <f t="shared" si="26"/>
        <v>0.93333333333333335</v>
      </c>
      <c r="R198" s="2">
        <f t="shared" si="27"/>
        <v>6.6666666666666652E-2</v>
      </c>
    </row>
    <row r="199" spans="1:22" ht="12.75" customHeight="1" x14ac:dyDescent="0.2">
      <c r="A199" s="28" t="s">
        <v>45</v>
      </c>
      <c r="E199" s="1">
        <v>12</v>
      </c>
      <c r="K199" s="29"/>
      <c r="L199" s="2"/>
      <c r="M199" s="2"/>
      <c r="O199" s="2">
        <f>E199/D198</f>
        <v>0.8571428571428571</v>
      </c>
      <c r="P199" s="21">
        <v>14</v>
      </c>
      <c r="Q199" s="25">
        <f t="shared" si="26"/>
        <v>1</v>
      </c>
      <c r="R199" s="2">
        <f t="shared" si="27"/>
        <v>0</v>
      </c>
    </row>
    <row r="200" spans="1:22" ht="12.75" customHeight="1" x14ac:dyDescent="0.2">
      <c r="A200" s="28" t="s">
        <v>46</v>
      </c>
      <c r="F200" s="1">
        <v>12</v>
      </c>
      <c r="K200" s="29"/>
      <c r="L200" s="2"/>
      <c r="M200" s="2"/>
      <c r="O200" s="2">
        <f>F200/E199</f>
        <v>1</v>
      </c>
      <c r="P200" s="21">
        <v>14</v>
      </c>
      <c r="Q200" s="25">
        <f t="shared" si="26"/>
        <v>1</v>
      </c>
      <c r="R200" s="2">
        <f t="shared" si="27"/>
        <v>0</v>
      </c>
    </row>
    <row r="201" spans="1:22" ht="12.75" customHeight="1" x14ac:dyDescent="0.2">
      <c r="A201" s="1">
        <v>1001</v>
      </c>
      <c r="G201" s="1">
        <v>10</v>
      </c>
      <c r="K201" s="29"/>
      <c r="L201" s="2"/>
      <c r="M201" s="2"/>
      <c r="O201" s="2">
        <f>G201/F200</f>
        <v>0.83333333333333337</v>
      </c>
      <c r="P201" s="21">
        <v>14</v>
      </c>
      <c r="Q201" s="25">
        <f t="shared" si="26"/>
        <v>1</v>
      </c>
      <c r="R201" s="2">
        <f t="shared" si="27"/>
        <v>0</v>
      </c>
    </row>
    <row r="202" spans="1:22" ht="12.75" customHeight="1" x14ac:dyDescent="0.2">
      <c r="A202" s="1">
        <v>1002</v>
      </c>
      <c r="H202" s="1">
        <v>10</v>
      </c>
      <c r="K202" s="29"/>
      <c r="L202" s="2"/>
      <c r="M202" s="2"/>
      <c r="O202" s="2">
        <f>H202/G201</f>
        <v>1</v>
      </c>
      <c r="P202" s="21">
        <v>13</v>
      </c>
      <c r="Q202" s="25">
        <f t="shared" si="26"/>
        <v>0.9285714285714286</v>
      </c>
      <c r="R202" s="2">
        <f t="shared" si="27"/>
        <v>7.1428571428571397E-2</v>
      </c>
    </row>
    <row r="203" spans="1:22" ht="12.75" customHeight="1" x14ac:dyDescent="0.2">
      <c r="A203" s="1">
        <v>1101</v>
      </c>
      <c r="I203" s="1">
        <v>11</v>
      </c>
      <c r="K203" s="29"/>
      <c r="L203" s="2"/>
      <c r="M203" s="2"/>
      <c r="O203" s="2">
        <f>I203/H202</f>
        <v>1.1000000000000001</v>
      </c>
      <c r="P203" s="21">
        <v>14</v>
      </c>
      <c r="Q203" s="25">
        <f t="shared" si="26"/>
        <v>1.0769230769230769</v>
      </c>
      <c r="R203" s="2">
        <f t="shared" si="27"/>
        <v>-7.6923076923076872E-2</v>
      </c>
    </row>
    <row r="204" spans="1:22" ht="12.75" customHeight="1" x14ac:dyDescent="0.2">
      <c r="A204" s="28" t="s">
        <v>53</v>
      </c>
      <c r="J204" s="1">
        <v>11</v>
      </c>
      <c r="K204" s="29">
        <v>8</v>
      </c>
      <c r="L204" s="2"/>
      <c r="M204" s="2"/>
      <c r="O204" s="2">
        <f>J204/I203</f>
        <v>1</v>
      </c>
      <c r="P204" s="21">
        <v>13</v>
      </c>
      <c r="Q204" s="25">
        <f t="shared" si="26"/>
        <v>0.9285714285714286</v>
      </c>
      <c r="R204" s="2">
        <f t="shared" si="27"/>
        <v>7.1428571428571397E-2</v>
      </c>
    </row>
    <row r="205" spans="1:22" ht="12.75" customHeight="1" x14ac:dyDescent="0.2">
      <c r="A205" s="28" t="s">
        <v>56</v>
      </c>
      <c r="J205" s="1">
        <v>5</v>
      </c>
      <c r="K205" s="29">
        <v>1</v>
      </c>
      <c r="L205" s="2"/>
      <c r="M205" s="2"/>
      <c r="O205" s="2"/>
      <c r="P205" s="21">
        <v>5</v>
      </c>
      <c r="Q205" s="25"/>
      <c r="R205" s="2"/>
    </row>
    <row r="206" spans="1:22" ht="12.75" customHeight="1" x14ac:dyDescent="0.2">
      <c r="A206" s="28" t="s">
        <v>57</v>
      </c>
      <c r="J206" s="1">
        <v>4</v>
      </c>
      <c r="K206" s="29">
        <v>1</v>
      </c>
      <c r="L206" s="2"/>
      <c r="M206" s="2"/>
      <c r="O206" s="2"/>
      <c r="P206" s="21">
        <v>4</v>
      </c>
      <c r="Q206" s="25"/>
      <c r="R206" s="2"/>
      <c r="S206" s="1" t="s">
        <v>58</v>
      </c>
      <c r="T206" s="1">
        <v>11</v>
      </c>
      <c r="U206" s="1">
        <f>K208</f>
        <v>11</v>
      </c>
      <c r="V206" s="1" t="s">
        <v>10</v>
      </c>
    </row>
    <row r="207" spans="1:22" ht="12.75" customHeight="1" x14ac:dyDescent="0.2">
      <c r="A207" s="28" t="s">
        <v>59</v>
      </c>
      <c r="J207" s="1">
        <v>3</v>
      </c>
      <c r="K207" s="29">
        <v>1</v>
      </c>
      <c r="L207" s="2"/>
      <c r="M207" s="2"/>
      <c r="O207" s="2"/>
      <c r="P207" s="21">
        <v>3</v>
      </c>
      <c r="Q207" s="25"/>
      <c r="R207" s="2"/>
      <c r="S207" s="1" t="s">
        <v>60</v>
      </c>
      <c r="T207" s="25">
        <f>T206/B196</f>
        <v>0.6470588235294118</v>
      </c>
      <c r="U207" s="25">
        <f>T206/U206</f>
        <v>1</v>
      </c>
      <c r="V207" s="1" t="s">
        <v>61</v>
      </c>
    </row>
    <row r="208" spans="1:22" ht="12.75" customHeight="1" x14ac:dyDescent="0.2">
      <c r="K208" s="1">
        <f>SUM(K204:K207)</f>
        <v>11</v>
      </c>
      <c r="L208" s="2">
        <f>K204/B196</f>
        <v>0.47058823529411764</v>
      </c>
      <c r="M208" s="2">
        <f>K208/B196</f>
        <v>0.6470588235294118</v>
      </c>
      <c r="N208" s="2">
        <f>M208-L208</f>
        <v>0.17647058823529416</v>
      </c>
      <c r="O208" s="2"/>
    </row>
    <row r="209" spans="1:22" ht="12.75" customHeight="1" x14ac:dyDescent="0.2">
      <c r="L209" s="2"/>
      <c r="M209" s="2"/>
      <c r="N209" s="2"/>
      <c r="O209" s="2"/>
    </row>
    <row r="210" spans="1:22" ht="12.75" customHeight="1" x14ac:dyDescent="0.3">
      <c r="A210" s="3" t="s">
        <v>65</v>
      </c>
      <c r="E210" s="80"/>
      <c r="L210" s="2"/>
      <c r="M210" s="2"/>
      <c r="O210" s="2"/>
    </row>
    <row r="211" spans="1:22" ht="25.5" customHeight="1" x14ac:dyDescent="0.2">
      <c r="B211" s="175" t="s">
        <v>1</v>
      </c>
      <c r="C211" s="176"/>
      <c r="D211" s="176"/>
      <c r="E211" s="176"/>
      <c r="F211" s="176"/>
      <c r="G211" s="176"/>
      <c r="H211" s="176"/>
      <c r="I211" s="176"/>
      <c r="J211" s="176"/>
      <c r="L211" s="4" t="s">
        <v>2</v>
      </c>
      <c r="M211" s="4" t="s">
        <v>3</v>
      </c>
      <c r="N211" s="5" t="s">
        <v>4</v>
      </c>
      <c r="O211" s="4" t="s">
        <v>5</v>
      </c>
      <c r="P211" s="6" t="s">
        <v>6</v>
      </c>
      <c r="Q211" s="6" t="s">
        <v>7</v>
      </c>
      <c r="R211" s="7" t="s">
        <v>8</v>
      </c>
    </row>
    <row r="212" spans="1:22" ht="12.75" customHeight="1" x14ac:dyDescent="0.2">
      <c r="A212" s="9" t="s">
        <v>9</v>
      </c>
      <c r="B212" s="10">
        <v>1</v>
      </c>
      <c r="C212" s="10">
        <v>2</v>
      </c>
      <c r="D212" s="10">
        <v>3</v>
      </c>
      <c r="E212" s="10">
        <v>4</v>
      </c>
      <c r="F212" s="10">
        <v>5</v>
      </c>
      <c r="G212" s="10">
        <v>6</v>
      </c>
      <c r="H212" s="10">
        <v>7</v>
      </c>
      <c r="I212" s="10">
        <v>8</v>
      </c>
      <c r="J212" s="10">
        <v>9</v>
      </c>
      <c r="K212" s="11" t="s">
        <v>10</v>
      </c>
      <c r="L212" s="12"/>
      <c r="M212" s="12"/>
      <c r="N212" s="13"/>
      <c r="O212" s="14"/>
      <c r="P212" s="15"/>
      <c r="Q212" s="15"/>
      <c r="R212" s="2"/>
    </row>
    <row r="213" spans="1:22" ht="12.75" customHeight="1" x14ac:dyDescent="0.2">
      <c r="A213" s="28" t="s">
        <v>35</v>
      </c>
      <c r="B213" s="19">
        <v>15</v>
      </c>
      <c r="C213" s="19"/>
      <c r="D213" s="19"/>
      <c r="E213" s="19"/>
      <c r="F213" s="19"/>
      <c r="G213" s="19"/>
      <c r="H213" s="19"/>
      <c r="I213" s="19"/>
      <c r="J213" s="19"/>
      <c r="K213" s="29"/>
      <c r="L213" s="12"/>
      <c r="M213" s="12"/>
      <c r="N213" s="13"/>
      <c r="O213" s="14"/>
      <c r="P213" s="21">
        <f>B213</f>
        <v>15</v>
      </c>
      <c r="Q213" s="15"/>
      <c r="R213" s="2"/>
    </row>
    <row r="214" spans="1:22" ht="12.75" customHeight="1" x14ac:dyDescent="0.2">
      <c r="A214" s="28" t="s">
        <v>36</v>
      </c>
      <c r="C214" s="1">
        <v>12</v>
      </c>
      <c r="K214" s="29"/>
      <c r="L214" s="2"/>
      <c r="M214" s="2"/>
      <c r="O214" s="2">
        <f>C214/B213</f>
        <v>0.8</v>
      </c>
      <c r="P214" s="21">
        <v>13</v>
      </c>
      <c r="Q214" s="25">
        <f t="shared" ref="Q214:Q221" si="28">P214/P213</f>
        <v>0.8666666666666667</v>
      </c>
      <c r="R214" s="2">
        <f t="shared" ref="R214:R221" si="29">100%-Q214</f>
        <v>0.1333333333333333</v>
      </c>
    </row>
    <row r="215" spans="1:22" ht="12.75" customHeight="1" x14ac:dyDescent="0.2">
      <c r="A215" s="28" t="s">
        <v>45</v>
      </c>
      <c r="D215" s="1">
        <v>12</v>
      </c>
      <c r="K215" s="29"/>
      <c r="L215" s="2"/>
      <c r="M215" s="2"/>
      <c r="O215" s="2">
        <f>D215/C214</f>
        <v>1</v>
      </c>
      <c r="P215" s="21">
        <v>13</v>
      </c>
      <c r="Q215" s="25">
        <f t="shared" si="28"/>
        <v>1</v>
      </c>
      <c r="R215" s="2">
        <f t="shared" si="29"/>
        <v>0</v>
      </c>
    </row>
    <row r="216" spans="1:22" ht="12.75" customHeight="1" x14ac:dyDescent="0.2">
      <c r="A216" s="28" t="s">
        <v>46</v>
      </c>
      <c r="E216" s="1">
        <v>11</v>
      </c>
      <c r="K216" s="29"/>
      <c r="L216" s="2"/>
      <c r="M216" s="2"/>
      <c r="O216" s="2">
        <f>E216/D215</f>
        <v>0.91666666666666663</v>
      </c>
      <c r="P216" s="21">
        <v>13</v>
      </c>
      <c r="Q216" s="25">
        <f t="shared" si="28"/>
        <v>1</v>
      </c>
      <c r="R216" s="2">
        <f t="shared" si="29"/>
        <v>0</v>
      </c>
    </row>
    <row r="217" spans="1:22" ht="12.75" customHeight="1" x14ac:dyDescent="0.2">
      <c r="A217" s="28" t="s">
        <v>47</v>
      </c>
      <c r="F217" s="1">
        <v>7</v>
      </c>
      <c r="K217" s="29"/>
      <c r="L217" s="2"/>
      <c r="M217" s="2"/>
      <c r="O217" s="2">
        <f>F217/E216</f>
        <v>0.63636363636363635</v>
      </c>
      <c r="P217" s="21">
        <v>12</v>
      </c>
      <c r="Q217" s="25">
        <f t="shared" si="28"/>
        <v>0.92307692307692313</v>
      </c>
      <c r="R217" s="2">
        <f t="shared" si="29"/>
        <v>7.6923076923076872E-2</v>
      </c>
    </row>
    <row r="218" spans="1:22" ht="12.75" customHeight="1" x14ac:dyDescent="0.2">
      <c r="A218" s="28" t="s">
        <v>48</v>
      </c>
      <c r="G218" s="1">
        <v>7</v>
      </c>
      <c r="K218" s="29"/>
      <c r="L218" s="2"/>
      <c r="M218" s="2"/>
      <c r="O218" s="2">
        <f>G218/F217</f>
        <v>1</v>
      </c>
      <c r="P218" s="21">
        <v>11</v>
      </c>
      <c r="Q218" s="25">
        <f t="shared" si="28"/>
        <v>0.91666666666666663</v>
      </c>
      <c r="R218" s="2">
        <f t="shared" si="29"/>
        <v>8.333333333333337E-2</v>
      </c>
    </row>
    <row r="219" spans="1:22" ht="12.75" customHeight="1" x14ac:dyDescent="0.2">
      <c r="A219" s="28" t="s">
        <v>51</v>
      </c>
      <c r="H219" s="1">
        <v>7</v>
      </c>
      <c r="K219" s="29"/>
      <c r="L219" s="2"/>
      <c r="M219" s="2"/>
      <c r="O219" s="2">
        <f>H219/G218</f>
        <v>1</v>
      </c>
      <c r="P219" s="21">
        <v>11</v>
      </c>
      <c r="Q219" s="25">
        <f t="shared" si="28"/>
        <v>1</v>
      </c>
      <c r="R219" s="2">
        <f t="shared" si="29"/>
        <v>0</v>
      </c>
    </row>
    <row r="220" spans="1:22" ht="12.75" customHeight="1" x14ac:dyDescent="0.2">
      <c r="A220" s="28" t="s">
        <v>53</v>
      </c>
      <c r="I220" s="1">
        <v>7</v>
      </c>
      <c r="K220" s="29"/>
      <c r="L220" s="2"/>
      <c r="M220" s="2"/>
      <c r="O220" s="2">
        <f>I220/H219</f>
        <v>1</v>
      </c>
      <c r="P220" s="21">
        <v>12</v>
      </c>
      <c r="Q220" s="25">
        <f t="shared" si="28"/>
        <v>1.0909090909090908</v>
      </c>
      <c r="R220" s="2">
        <f t="shared" si="29"/>
        <v>-9.0909090909090828E-2</v>
      </c>
    </row>
    <row r="221" spans="1:22" ht="12.75" customHeight="1" x14ac:dyDescent="0.2">
      <c r="A221" s="28" t="s">
        <v>56</v>
      </c>
      <c r="J221" s="1">
        <v>7</v>
      </c>
      <c r="K221" s="29">
        <v>2</v>
      </c>
      <c r="L221" s="2"/>
      <c r="M221" s="2"/>
      <c r="O221" s="2">
        <f>J221/I220</f>
        <v>1</v>
      </c>
      <c r="P221" s="21">
        <v>11</v>
      </c>
      <c r="Q221" s="25">
        <f t="shared" si="28"/>
        <v>0.91666666666666663</v>
      </c>
      <c r="R221" s="2">
        <f t="shared" si="29"/>
        <v>8.333333333333337E-2</v>
      </c>
    </row>
    <row r="222" spans="1:22" ht="12.75" customHeight="1" x14ac:dyDescent="0.2">
      <c r="A222" s="28" t="s">
        <v>57</v>
      </c>
      <c r="J222" s="1">
        <v>7</v>
      </c>
      <c r="K222" s="29">
        <v>1</v>
      </c>
      <c r="L222" s="2"/>
      <c r="M222" s="2"/>
      <c r="O222" s="2"/>
      <c r="P222" s="21">
        <v>9</v>
      </c>
      <c r="Q222" s="25"/>
      <c r="R222" s="2"/>
    </row>
    <row r="223" spans="1:22" ht="12.75" customHeight="1" x14ac:dyDescent="0.2">
      <c r="A223" s="28" t="s">
        <v>59</v>
      </c>
      <c r="J223" s="1">
        <v>6</v>
      </c>
      <c r="K223" s="29">
        <v>1</v>
      </c>
      <c r="L223" s="2"/>
      <c r="M223" s="2"/>
      <c r="O223" s="2"/>
      <c r="P223" s="21">
        <v>7</v>
      </c>
      <c r="Q223" s="25"/>
      <c r="R223" s="2"/>
      <c r="S223" s="1" t="s">
        <v>58</v>
      </c>
      <c r="T223" s="1">
        <v>4</v>
      </c>
      <c r="U223" s="1">
        <f>SUM(K221:K223)</f>
        <v>4</v>
      </c>
      <c r="V223" s="1" t="s">
        <v>10</v>
      </c>
    </row>
    <row r="224" spans="1:22" ht="12.75" customHeight="1" x14ac:dyDescent="0.2">
      <c r="A224" s="28" t="s">
        <v>63</v>
      </c>
      <c r="J224" s="1">
        <v>2</v>
      </c>
      <c r="K224" s="29"/>
      <c r="L224" s="2"/>
      <c r="M224" s="2"/>
      <c r="O224" s="2"/>
      <c r="P224" s="21">
        <v>3</v>
      </c>
      <c r="Q224" s="25"/>
      <c r="R224" s="2"/>
      <c r="S224" s="1" t="s">
        <v>60</v>
      </c>
      <c r="T224" s="25">
        <f>T223/B213</f>
        <v>0.26666666666666666</v>
      </c>
      <c r="U224" s="25">
        <f>T223/U223</f>
        <v>1</v>
      </c>
      <c r="V224" s="1" t="s">
        <v>61</v>
      </c>
    </row>
    <row r="225" spans="1:18" ht="12.75" customHeight="1" x14ac:dyDescent="0.2">
      <c r="A225" s="28" t="s">
        <v>64</v>
      </c>
      <c r="J225" s="1">
        <v>1</v>
      </c>
      <c r="K225" s="29"/>
      <c r="L225" s="2"/>
      <c r="M225" s="2"/>
      <c r="O225" s="2"/>
      <c r="P225" s="21">
        <v>1</v>
      </c>
      <c r="Q225" s="25"/>
      <c r="R225" s="2"/>
    </row>
    <row r="226" spans="1:18" ht="12.75" customHeight="1" x14ac:dyDescent="0.2">
      <c r="A226" s="28" t="s">
        <v>68</v>
      </c>
      <c r="J226" s="1">
        <v>1</v>
      </c>
      <c r="K226" s="29"/>
      <c r="L226" s="2"/>
      <c r="M226" s="2"/>
      <c r="O226" s="2"/>
      <c r="P226" s="21">
        <v>1</v>
      </c>
      <c r="Q226" s="25"/>
      <c r="R226" s="2"/>
    </row>
    <row r="227" spans="1:18" ht="12.75" customHeight="1" x14ac:dyDescent="0.2">
      <c r="K227" s="1">
        <f>SUM(K221:K223)</f>
        <v>4</v>
      </c>
      <c r="L227" s="2">
        <f>K221/B213</f>
        <v>0.13333333333333333</v>
      </c>
      <c r="M227" s="2">
        <f>K227/B213</f>
        <v>0.26666666666666666</v>
      </c>
      <c r="N227" s="2">
        <f>M227-L227</f>
        <v>0.13333333333333333</v>
      </c>
      <c r="O227" s="2"/>
    </row>
    <row r="228" spans="1:18" ht="12.75" customHeight="1" x14ac:dyDescent="0.2">
      <c r="L228" s="2"/>
      <c r="M228" s="2"/>
      <c r="N228" s="2"/>
      <c r="O228" s="2"/>
    </row>
    <row r="229" spans="1:18" ht="12.75" customHeight="1" x14ac:dyDescent="0.3">
      <c r="A229" s="3" t="s">
        <v>66</v>
      </c>
      <c r="E229" s="80"/>
      <c r="L229" s="2"/>
      <c r="M229" s="2"/>
      <c r="O229" s="2"/>
    </row>
    <row r="230" spans="1:18" ht="25.5" customHeight="1" x14ac:dyDescent="0.2">
      <c r="B230" s="175" t="s">
        <v>1</v>
      </c>
      <c r="C230" s="176"/>
      <c r="D230" s="176"/>
      <c r="E230" s="176"/>
      <c r="F230" s="176"/>
      <c r="G230" s="176"/>
      <c r="H230" s="176"/>
      <c r="I230" s="176"/>
      <c r="J230" s="176"/>
      <c r="L230" s="4" t="s">
        <v>2</v>
      </c>
      <c r="M230" s="4" t="s">
        <v>3</v>
      </c>
      <c r="N230" s="5" t="s">
        <v>4</v>
      </c>
      <c r="O230" s="4" t="s">
        <v>5</v>
      </c>
      <c r="P230" s="6" t="s">
        <v>6</v>
      </c>
      <c r="Q230" s="6" t="s">
        <v>7</v>
      </c>
      <c r="R230" s="7" t="s">
        <v>8</v>
      </c>
    </row>
    <row r="231" spans="1:18" ht="12.75" customHeight="1" x14ac:dyDescent="0.2">
      <c r="A231" s="9" t="s">
        <v>9</v>
      </c>
      <c r="B231" s="10">
        <v>1</v>
      </c>
      <c r="C231" s="10">
        <v>2</v>
      </c>
      <c r="D231" s="10">
        <v>3</v>
      </c>
      <c r="E231" s="10">
        <v>4</v>
      </c>
      <c r="F231" s="10">
        <v>5</v>
      </c>
      <c r="G231" s="10">
        <v>6</v>
      </c>
      <c r="H231" s="10">
        <v>7</v>
      </c>
      <c r="I231" s="10">
        <v>8</v>
      </c>
      <c r="J231" s="10">
        <v>9</v>
      </c>
      <c r="K231" s="11" t="s">
        <v>10</v>
      </c>
      <c r="L231" s="12"/>
      <c r="M231" s="12"/>
      <c r="N231" s="13"/>
      <c r="O231" s="14"/>
      <c r="P231" s="15"/>
      <c r="Q231" s="15"/>
      <c r="R231" s="2"/>
    </row>
    <row r="232" spans="1:18" ht="12.75" customHeight="1" x14ac:dyDescent="0.2">
      <c r="A232" s="28" t="s">
        <v>36</v>
      </c>
      <c r="B232" s="19">
        <v>26</v>
      </c>
      <c r="C232" s="19"/>
      <c r="D232" s="19"/>
      <c r="E232" s="19"/>
      <c r="F232" s="19"/>
      <c r="G232" s="19"/>
      <c r="H232" s="19"/>
      <c r="I232" s="19"/>
      <c r="J232" s="19"/>
      <c r="K232" s="29"/>
      <c r="L232" s="12"/>
      <c r="M232" s="12"/>
      <c r="N232" s="13"/>
      <c r="O232" s="14"/>
      <c r="P232" s="21">
        <f>B232</f>
        <v>26</v>
      </c>
      <c r="Q232" s="15"/>
      <c r="R232" s="2"/>
    </row>
    <row r="233" spans="1:18" ht="12.75" customHeight="1" x14ac:dyDescent="0.2">
      <c r="A233" s="28" t="s">
        <v>45</v>
      </c>
      <c r="C233" s="1">
        <v>20</v>
      </c>
      <c r="K233" s="29"/>
      <c r="L233" s="2"/>
      <c r="M233" s="2"/>
      <c r="O233" s="2">
        <f>C233/B232</f>
        <v>0.76923076923076927</v>
      </c>
      <c r="P233" s="21">
        <v>20</v>
      </c>
      <c r="Q233" s="25">
        <f t="shared" ref="Q233:Q240" si="30">P233/P232</f>
        <v>0.76923076923076927</v>
      </c>
      <c r="R233" s="2">
        <f t="shared" ref="R233:R240" si="31">100%-Q233</f>
        <v>0.23076923076923073</v>
      </c>
    </row>
    <row r="234" spans="1:18" ht="12.75" customHeight="1" x14ac:dyDescent="0.2">
      <c r="A234" s="28" t="s">
        <v>46</v>
      </c>
      <c r="D234" s="1">
        <v>16</v>
      </c>
      <c r="K234" s="29"/>
      <c r="L234" s="2"/>
      <c r="M234" s="2"/>
      <c r="O234" s="2">
        <f>D234/C233</f>
        <v>0.8</v>
      </c>
      <c r="P234" s="21">
        <v>19</v>
      </c>
      <c r="Q234" s="25">
        <f t="shared" si="30"/>
        <v>0.95</v>
      </c>
      <c r="R234" s="2">
        <f t="shared" si="31"/>
        <v>5.0000000000000044E-2</v>
      </c>
    </row>
    <row r="235" spans="1:18" ht="12.75" customHeight="1" x14ac:dyDescent="0.2">
      <c r="A235" s="1">
        <v>1001</v>
      </c>
      <c r="E235" s="1">
        <v>16</v>
      </c>
      <c r="K235" s="29"/>
      <c r="L235" s="2"/>
      <c r="M235" s="2"/>
      <c r="O235" s="2">
        <f>E235/D234</f>
        <v>1</v>
      </c>
      <c r="P235" s="21">
        <v>20</v>
      </c>
      <c r="Q235" s="25">
        <f t="shared" si="30"/>
        <v>1.0526315789473684</v>
      </c>
      <c r="R235" s="2">
        <f t="shared" si="31"/>
        <v>-5.2631578947368363E-2</v>
      </c>
    </row>
    <row r="236" spans="1:18" ht="12.75" customHeight="1" x14ac:dyDescent="0.2">
      <c r="A236" s="1">
        <v>1002</v>
      </c>
      <c r="F236" s="1">
        <v>17</v>
      </c>
      <c r="K236" s="29"/>
      <c r="L236" s="2"/>
      <c r="M236" s="2"/>
      <c r="O236" s="2">
        <f>F236/E235</f>
        <v>1.0625</v>
      </c>
      <c r="P236" s="21">
        <v>20</v>
      </c>
      <c r="Q236" s="25">
        <f t="shared" si="30"/>
        <v>1</v>
      </c>
      <c r="R236" s="2">
        <f t="shared" si="31"/>
        <v>0</v>
      </c>
    </row>
    <row r="237" spans="1:18" ht="12.75" customHeight="1" x14ac:dyDescent="0.2">
      <c r="A237" s="1">
        <v>1101</v>
      </c>
      <c r="G237" s="1">
        <v>17</v>
      </c>
      <c r="K237" s="29"/>
      <c r="L237" s="2"/>
      <c r="M237" s="2"/>
      <c r="O237" s="2">
        <f>G237/F236</f>
        <v>1</v>
      </c>
      <c r="P237" s="21">
        <v>20</v>
      </c>
      <c r="Q237" s="25">
        <f t="shared" si="30"/>
        <v>1</v>
      </c>
      <c r="R237" s="2">
        <f t="shared" si="31"/>
        <v>0</v>
      </c>
    </row>
    <row r="238" spans="1:18" ht="12.75" customHeight="1" x14ac:dyDescent="0.2">
      <c r="A238" s="28" t="s">
        <v>53</v>
      </c>
      <c r="H238" s="1">
        <v>17</v>
      </c>
      <c r="K238" s="29"/>
      <c r="L238" s="2"/>
      <c r="M238" s="2"/>
      <c r="O238" s="2">
        <f>H238/G237</f>
        <v>1</v>
      </c>
      <c r="P238" s="21">
        <v>20</v>
      </c>
      <c r="Q238" s="25">
        <f t="shared" si="30"/>
        <v>1</v>
      </c>
      <c r="R238" s="2">
        <f t="shared" si="31"/>
        <v>0</v>
      </c>
    </row>
    <row r="239" spans="1:18" ht="12.75" customHeight="1" x14ac:dyDescent="0.2">
      <c r="A239" s="28" t="s">
        <v>56</v>
      </c>
      <c r="I239" s="1">
        <v>17</v>
      </c>
      <c r="K239" s="29"/>
      <c r="L239" s="2"/>
      <c r="M239" s="2"/>
      <c r="O239" s="2">
        <f>I239/H238</f>
        <v>1</v>
      </c>
      <c r="P239" s="21">
        <v>20</v>
      </c>
      <c r="Q239" s="25">
        <f t="shared" si="30"/>
        <v>1</v>
      </c>
      <c r="R239" s="2">
        <f t="shared" si="31"/>
        <v>0</v>
      </c>
    </row>
    <row r="240" spans="1:18" ht="12.75" customHeight="1" x14ac:dyDescent="0.2">
      <c r="A240" s="28" t="s">
        <v>57</v>
      </c>
      <c r="J240" s="1">
        <v>14</v>
      </c>
      <c r="K240" s="29">
        <v>13</v>
      </c>
      <c r="L240" s="2"/>
      <c r="M240" s="2"/>
      <c r="O240" s="2">
        <f>J240/I239</f>
        <v>0.82352941176470584</v>
      </c>
      <c r="P240" s="21">
        <v>19</v>
      </c>
      <c r="Q240" s="25">
        <f t="shared" si="30"/>
        <v>0.95</v>
      </c>
      <c r="R240" s="2">
        <f t="shared" si="31"/>
        <v>5.0000000000000044E-2</v>
      </c>
    </row>
    <row r="241" spans="1:22" ht="12.75" customHeight="1" x14ac:dyDescent="0.2">
      <c r="A241" s="28" t="s">
        <v>59</v>
      </c>
      <c r="J241" s="1">
        <v>5</v>
      </c>
      <c r="K241" s="29">
        <v>3</v>
      </c>
      <c r="L241" s="2"/>
      <c r="M241" s="2"/>
      <c r="O241" s="2"/>
      <c r="P241" s="21">
        <v>6</v>
      </c>
      <c r="Q241" s="25"/>
      <c r="R241" s="2"/>
    </row>
    <row r="242" spans="1:22" ht="12.75" customHeight="1" x14ac:dyDescent="0.2">
      <c r="A242" s="28" t="s">
        <v>63</v>
      </c>
      <c r="J242" s="1">
        <v>2</v>
      </c>
      <c r="K242" s="29"/>
      <c r="L242" s="2"/>
      <c r="M242" s="2"/>
      <c r="O242" s="2"/>
      <c r="P242" s="21">
        <v>2</v>
      </c>
      <c r="Q242" s="25"/>
      <c r="R242" s="2"/>
      <c r="S242" s="1" t="s">
        <v>58</v>
      </c>
      <c r="T242" s="1">
        <v>16</v>
      </c>
      <c r="U242" s="1">
        <f>SUM(K240:K242)</f>
        <v>16</v>
      </c>
      <c r="V242" s="1" t="s">
        <v>10</v>
      </c>
    </row>
    <row r="243" spans="1:22" ht="12.75" customHeight="1" x14ac:dyDescent="0.2">
      <c r="A243" s="28" t="s">
        <v>64</v>
      </c>
      <c r="J243" s="1">
        <v>1</v>
      </c>
      <c r="K243" s="29"/>
      <c r="L243" s="2"/>
      <c r="M243" s="2"/>
      <c r="O243" s="2"/>
      <c r="P243" s="21">
        <v>1</v>
      </c>
      <c r="Q243" s="25"/>
      <c r="R243" s="2"/>
      <c r="S243" s="1" t="s">
        <v>60</v>
      </c>
      <c r="T243" s="25">
        <f>T242/B232</f>
        <v>0.61538461538461542</v>
      </c>
      <c r="U243" s="25">
        <f>T242/U242</f>
        <v>1</v>
      </c>
      <c r="V243" s="1" t="s">
        <v>61</v>
      </c>
    </row>
    <row r="244" spans="1:22" ht="12.75" customHeight="1" x14ac:dyDescent="0.2">
      <c r="A244" s="28" t="s">
        <v>68</v>
      </c>
      <c r="K244" s="29"/>
      <c r="L244" s="2"/>
      <c r="M244" s="2"/>
      <c r="O244" s="2"/>
      <c r="P244" s="21"/>
      <c r="Q244" s="25"/>
      <c r="R244" s="2"/>
    </row>
    <row r="245" spans="1:22" ht="12.75" customHeight="1" x14ac:dyDescent="0.2">
      <c r="K245" s="1">
        <f>SUM(K240:K241)</f>
        <v>16</v>
      </c>
      <c r="L245" s="2">
        <f>K240/B232</f>
        <v>0.5</v>
      </c>
      <c r="M245" s="2">
        <f>K245/B232</f>
        <v>0.61538461538461542</v>
      </c>
      <c r="N245" s="2">
        <f>M245-L245</f>
        <v>0.11538461538461542</v>
      </c>
      <c r="O245" s="2"/>
    </row>
    <row r="246" spans="1:22" ht="12.75" customHeight="1" x14ac:dyDescent="0.2">
      <c r="L246" s="2"/>
      <c r="M246" s="2"/>
      <c r="N246" s="2"/>
      <c r="O246" s="2"/>
    </row>
    <row r="247" spans="1:22" ht="12.75" customHeight="1" x14ac:dyDescent="0.3">
      <c r="A247" s="3" t="s">
        <v>67</v>
      </c>
      <c r="E247" s="80"/>
      <c r="L247" s="2"/>
      <c r="M247" s="2"/>
      <c r="O247" s="2"/>
    </row>
    <row r="248" spans="1:22" ht="25.5" customHeight="1" x14ac:dyDescent="0.2">
      <c r="B248" s="175" t="s">
        <v>1</v>
      </c>
      <c r="C248" s="176"/>
      <c r="D248" s="176"/>
      <c r="E248" s="176"/>
      <c r="F248" s="176"/>
      <c r="G248" s="176"/>
      <c r="H248" s="176"/>
      <c r="I248" s="176"/>
      <c r="J248" s="176"/>
      <c r="L248" s="4" t="s">
        <v>2</v>
      </c>
      <c r="M248" s="4" t="s">
        <v>3</v>
      </c>
      <c r="N248" s="5" t="s">
        <v>4</v>
      </c>
      <c r="O248" s="4" t="s">
        <v>5</v>
      </c>
      <c r="P248" s="6" t="s">
        <v>6</v>
      </c>
      <c r="Q248" s="6" t="s">
        <v>7</v>
      </c>
      <c r="R248" s="7" t="s">
        <v>8</v>
      </c>
    </row>
    <row r="249" spans="1:22" ht="12.75" customHeight="1" x14ac:dyDescent="0.2">
      <c r="A249" s="9" t="s">
        <v>9</v>
      </c>
      <c r="B249" s="10">
        <v>1</v>
      </c>
      <c r="C249" s="10">
        <v>2</v>
      </c>
      <c r="D249" s="10">
        <v>3</v>
      </c>
      <c r="E249" s="10">
        <v>4</v>
      </c>
      <c r="F249" s="10">
        <v>5</v>
      </c>
      <c r="G249" s="10">
        <v>6</v>
      </c>
      <c r="H249" s="10">
        <v>7</v>
      </c>
      <c r="I249" s="10">
        <v>8</v>
      </c>
      <c r="J249" s="10">
        <v>9</v>
      </c>
      <c r="K249" s="11" t="s">
        <v>10</v>
      </c>
      <c r="L249" s="12"/>
      <c r="M249" s="12"/>
      <c r="N249" s="13"/>
      <c r="O249" s="14"/>
      <c r="P249" s="15"/>
      <c r="Q249" s="15"/>
      <c r="R249" s="2"/>
    </row>
    <row r="250" spans="1:22" ht="12.75" customHeight="1" x14ac:dyDescent="0.2">
      <c r="A250" s="28" t="s">
        <v>45</v>
      </c>
      <c r="B250" s="19">
        <v>6</v>
      </c>
      <c r="C250" s="19"/>
      <c r="D250" s="19"/>
      <c r="E250" s="19"/>
      <c r="F250" s="19"/>
      <c r="G250" s="19"/>
      <c r="H250" s="19"/>
      <c r="I250" s="19"/>
      <c r="J250" s="19"/>
      <c r="K250" s="29"/>
      <c r="L250" s="12"/>
      <c r="M250" s="12"/>
      <c r="N250" s="13"/>
      <c r="O250" s="14"/>
      <c r="P250" s="21">
        <f>B250</f>
        <v>6</v>
      </c>
      <c r="Q250" s="15"/>
      <c r="R250" s="2"/>
    </row>
    <row r="251" spans="1:22" ht="12.75" customHeight="1" x14ac:dyDescent="0.2">
      <c r="A251" s="28" t="s">
        <v>46</v>
      </c>
      <c r="C251" s="1">
        <v>5</v>
      </c>
      <c r="K251" s="29"/>
      <c r="L251" s="2"/>
      <c r="M251" s="2"/>
      <c r="O251" s="2">
        <f>C251/B250</f>
        <v>0.83333333333333337</v>
      </c>
      <c r="P251" s="21">
        <v>5</v>
      </c>
      <c r="Q251" s="25">
        <f t="shared" ref="Q251:Q258" si="32">P251/P250</f>
        <v>0.83333333333333337</v>
      </c>
      <c r="R251" s="2">
        <f t="shared" ref="R251:R258" si="33">100%-Q251</f>
        <v>0.16666666666666663</v>
      </c>
    </row>
    <row r="252" spans="1:22" ht="12.75" customHeight="1" x14ac:dyDescent="0.2">
      <c r="A252" s="1">
        <v>1001</v>
      </c>
      <c r="D252" s="1">
        <v>5</v>
      </c>
      <c r="K252" s="29"/>
      <c r="L252" s="2"/>
      <c r="M252" s="2"/>
      <c r="O252" s="2">
        <f>D252/C251</f>
        <v>1</v>
      </c>
      <c r="P252" s="21">
        <v>5</v>
      </c>
      <c r="Q252" s="25">
        <f t="shared" si="32"/>
        <v>1</v>
      </c>
      <c r="R252" s="2">
        <f t="shared" si="33"/>
        <v>0</v>
      </c>
    </row>
    <row r="253" spans="1:22" ht="12.75" customHeight="1" x14ac:dyDescent="0.2">
      <c r="A253" s="1">
        <v>1002</v>
      </c>
      <c r="E253" s="1">
        <v>5</v>
      </c>
      <c r="K253" s="29"/>
      <c r="L253" s="2"/>
      <c r="M253" s="2"/>
      <c r="O253" s="2">
        <f>E253/D252</f>
        <v>1</v>
      </c>
      <c r="P253" s="21">
        <v>6</v>
      </c>
      <c r="Q253" s="25">
        <f t="shared" si="32"/>
        <v>1.2</v>
      </c>
      <c r="R253" s="2">
        <f t="shared" si="33"/>
        <v>-0.19999999999999996</v>
      </c>
    </row>
    <row r="254" spans="1:22" ht="12.75" customHeight="1" x14ac:dyDescent="0.2">
      <c r="A254" s="1">
        <v>1101</v>
      </c>
      <c r="F254" s="1">
        <v>5</v>
      </c>
      <c r="K254" s="29"/>
      <c r="L254" s="2"/>
      <c r="M254" s="2"/>
      <c r="O254" s="2">
        <f>F254/E253</f>
        <v>1</v>
      </c>
      <c r="P254" s="21">
        <v>6</v>
      </c>
      <c r="Q254" s="25">
        <f t="shared" si="32"/>
        <v>1</v>
      </c>
      <c r="R254" s="2">
        <f t="shared" si="33"/>
        <v>0</v>
      </c>
    </row>
    <row r="255" spans="1:22" ht="12.75" customHeight="1" x14ac:dyDescent="0.2">
      <c r="A255" s="28" t="s">
        <v>53</v>
      </c>
      <c r="G255" s="1">
        <v>4</v>
      </c>
      <c r="K255" s="29"/>
      <c r="L255" s="2"/>
      <c r="M255" s="2"/>
      <c r="O255" s="2">
        <f>G255/F254</f>
        <v>0.8</v>
      </c>
      <c r="P255" s="21">
        <v>6</v>
      </c>
      <c r="Q255" s="25">
        <f t="shared" si="32"/>
        <v>1</v>
      </c>
      <c r="R255" s="2">
        <f t="shared" si="33"/>
        <v>0</v>
      </c>
    </row>
    <row r="256" spans="1:22" ht="12.75" customHeight="1" x14ac:dyDescent="0.2">
      <c r="A256" s="28" t="s">
        <v>56</v>
      </c>
      <c r="H256" s="1">
        <v>4</v>
      </c>
      <c r="K256" s="29"/>
      <c r="L256" s="2"/>
      <c r="M256" s="2"/>
      <c r="O256" s="2">
        <f>H256/G255</f>
        <v>1</v>
      </c>
      <c r="P256" s="21">
        <v>6</v>
      </c>
      <c r="Q256" s="25">
        <f t="shared" si="32"/>
        <v>1</v>
      </c>
      <c r="R256" s="2">
        <f t="shared" si="33"/>
        <v>0</v>
      </c>
    </row>
    <row r="257" spans="1:22" ht="12.75" customHeight="1" x14ac:dyDescent="0.2">
      <c r="A257" s="28" t="s">
        <v>57</v>
      </c>
      <c r="I257" s="1">
        <v>4</v>
      </c>
      <c r="K257" s="29"/>
      <c r="L257" s="2"/>
      <c r="M257" s="2"/>
      <c r="O257" s="2">
        <f>I257/H256</f>
        <v>1</v>
      </c>
      <c r="P257" s="21">
        <v>6</v>
      </c>
      <c r="Q257" s="25">
        <f t="shared" si="32"/>
        <v>1</v>
      </c>
      <c r="R257" s="2">
        <f t="shared" si="33"/>
        <v>0</v>
      </c>
    </row>
    <row r="258" spans="1:22" ht="12.75" customHeight="1" x14ac:dyDescent="0.2">
      <c r="A258" s="28" t="s">
        <v>59</v>
      </c>
      <c r="J258" s="1">
        <v>4</v>
      </c>
      <c r="K258" s="29">
        <v>4</v>
      </c>
      <c r="L258" s="2"/>
      <c r="M258" s="2"/>
      <c r="O258" s="2">
        <f>J258/I257</f>
        <v>1</v>
      </c>
      <c r="P258" s="21">
        <v>6</v>
      </c>
      <c r="Q258" s="25">
        <f t="shared" si="32"/>
        <v>1</v>
      </c>
      <c r="R258" s="2">
        <f t="shared" si="33"/>
        <v>0</v>
      </c>
    </row>
    <row r="259" spans="1:22" ht="12.75" customHeight="1" x14ac:dyDescent="0.2">
      <c r="A259" s="28" t="s">
        <v>63</v>
      </c>
      <c r="J259" s="1">
        <v>2</v>
      </c>
      <c r="K259" s="29">
        <v>1</v>
      </c>
      <c r="L259" s="2"/>
      <c r="M259" s="2"/>
      <c r="O259" s="2"/>
      <c r="P259" s="21">
        <v>2</v>
      </c>
      <c r="Q259" s="25"/>
      <c r="R259" s="2"/>
    </row>
    <row r="260" spans="1:22" ht="12.75" customHeight="1" x14ac:dyDescent="0.2">
      <c r="A260" s="28" t="s">
        <v>64</v>
      </c>
      <c r="J260" s="1">
        <v>1</v>
      </c>
      <c r="K260" s="29"/>
      <c r="L260" s="2"/>
      <c r="M260" s="2"/>
      <c r="O260" s="2"/>
      <c r="P260" s="21">
        <v>1</v>
      </c>
      <c r="Q260" s="25"/>
      <c r="R260" s="2"/>
      <c r="S260" s="1" t="s">
        <v>58</v>
      </c>
      <c r="T260" s="1">
        <v>5</v>
      </c>
      <c r="U260" s="1">
        <f>SUM(K258:K260)</f>
        <v>5</v>
      </c>
      <c r="V260" s="1" t="s">
        <v>10</v>
      </c>
    </row>
    <row r="261" spans="1:22" ht="12.75" customHeight="1" x14ac:dyDescent="0.2">
      <c r="A261" s="28" t="s">
        <v>68</v>
      </c>
      <c r="J261" s="1">
        <v>1</v>
      </c>
      <c r="K261" s="29"/>
      <c r="L261" s="2"/>
      <c r="M261" s="2"/>
      <c r="O261" s="2"/>
      <c r="P261" s="21">
        <v>1</v>
      </c>
      <c r="Q261" s="25"/>
      <c r="R261" s="2"/>
      <c r="S261" s="1" t="s">
        <v>60</v>
      </c>
      <c r="T261" s="25">
        <f>T260/B250</f>
        <v>0.83333333333333337</v>
      </c>
      <c r="U261" s="25">
        <f>T260/U260</f>
        <v>1</v>
      </c>
      <c r="V261" s="1" t="s">
        <v>61</v>
      </c>
    </row>
    <row r="262" spans="1:22" ht="12.75" customHeight="1" x14ac:dyDescent="0.2">
      <c r="K262" s="1">
        <f>SUM(K258:K261)</f>
        <v>5</v>
      </c>
      <c r="L262" s="2">
        <f>K258/B250</f>
        <v>0.66666666666666663</v>
      </c>
      <c r="M262" s="2">
        <f>K262/B250</f>
        <v>0.83333333333333337</v>
      </c>
      <c r="N262" s="2">
        <f>M262-L262</f>
        <v>0.16666666666666674</v>
      </c>
      <c r="O262" s="2"/>
    </row>
    <row r="263" spans="1:22" ht="12.75" customHeight="1" x14ac:dyDescent="0.2">
      <c r="L263" s="2"/>
      <c r="M263" s="2"/>
      <c r="N263" s="2"/>
      <c r="O263" s="2"/>
    </row>
    <row r="264" spans="1:22" ht="12.75" customHeight="1" x14ac:dyDescent="0.3">
      <c r="A264" s="3" t="s">
        <v>70</v>
      </c>
      <c r="E264" s="80"/>
      <c r="L264" s="2"/>
      <c r="M264" s="2"/>
      <c r="O264" s="2"/>
    </row>
    <row r="265" spans="1:22" ht="25.5" customHeight="1" x14ac:dyDescent="0.2">
      <c r="B265" s="175" t="s">
        <v>1</v>
      </c>
      <c r="C265" s="176"/>
      <c r="D265" s="176"/>
      <c r="E265" s="176"/>
      <c r="F265" s="176"/>
      <c r="G265" s="176"/>
      <c r="H265" s="176"/>
      <c r="I265" s="176"/>
      <c r="J265" s="176"/>
      <c r="L265" s="4" t="s">
        <v>2</v>
      </c>
      <c r="M265" s="4" t="s">
        <v>3</v>
      </c>
      <c r="N265" s="5" t="s">
        <v>4</v>
      </c>
      <c r="O265" s="4" t="s">
        <v>5</v>
      </c>
      <c r="P265" s="6" t="s">
        <v>6</v>
      </c>
      <c r="Q265" s="6" t="s">
        <v>7</v>
      </c>
      <c r="R265" s="7" t="s">
        <v>8</v>
      </c>
    </row>
    <row r="266" spans="1:22" ht="12.75" customHeight="1" x14ac:dyDescent="0.2">
      <c r="A266" s="9" t="s">
        <v>9</v>
      </c>
      <c r="B266" s="10">
        <v>1</v>
      </c>
      <c r="C266" s="10">
        <v>2</v>
      </c>
      <c r="D266" s="10">
        <v>3</v>
      </c>
      <c r="E266" s="10">
        <v>4</v>
      </c>
      <c r="F266" s="10">
        <v>5</v>
      </c>
      <c r="G266" s="10">
        <v>6</v>
      </c>
      <c r="H266" s="10">
        <v>7</v>
      </c>
      <c r="I266" s="10">
        <v>8</v>
      </c>
      <c r="J266" s="10">
        <v>9</v>
      </c>
      <c r="K266" s="11" t="s">
        <v>10</v>
      </c>
      <c r="L266" s="12"/>
      <c r="M266" s="12"/>
      <c r="N266" s="13"/>
      <c r="O266" s="14"/>
      <c r="P266" s="15"/>
      <c r="Q266" s="15"/>
      <c r="R266" s="2"/>
    </row>
    <row r="267" spans="1:22" ht="12.75" customHeight="1" x14ac:dyDescent="0.2">
      <c r="A267" s="28" t="s">
        <v>46</v>
      </c>
      <c r="B267" s="19">
        <v>22</v>
      </c>
      <c r="C267" s="19"/>
      <c r="D267" s="19"/>
      <c r="E267" s="19"/>
      <c r="F267" s="19"/>
      <c r="G267" s="19"/>
      <c r="H267" s="19"/>
      <c r="I267" s="19"/>
      <c r="J267" s="19"/>
      <c r="K267" s="29"/>
      <c r="L267" s="12"/>
      <c r="M267" s="12"/>
      <c r="N267" s="13"/>
      <c r="O267" s="14"/>
      <c r="P267" s="21">
        <f>B267</f>
        <v>22</v>
      </c>
      <c r="Q267" s="15"/>
      <c r="R267" s="2"/>
    </row>
    <row r="268" spans="1:22" ht="12.75" customHeight="1" x14ac:dyDescent="0.2">
      <c r="A268" s="1">
        <v>1001</v>
      </c>
      <c r="C268" s="1">
        <v>20</v>
      </c>
      <c r="K268" s="29"/>
      <c r="L268" s="2"/>
      <c r="M268" s="2"/>
      <c r="O268" s="2">
        <f>C268/B267</f>
        <v>0.90909090909090906</v>
      </c>
      <c r="P268" s="21">
        <v>20</v>
      </c>
      <c r="Q268" s="25">
        <f t="shared" ref="Q268:Q275" si="34">P268/P267</f>
        <v>0.90909090909090906</v>
      </c>
      <c r="R268" s="2">
        <f t="shared" ref="R268:R275" si="35">100%-Q268</f>
        <v>9.0909090909090939E-2</v>
      </c>
    </row>
    <row r="269" spans="1:22" ht="12.75" customHeight="1" x14ac:dyDescent="0.2">
      <c r="A269" s="1">
        <v>1002</v>
      </c>
      <c r="D269" s="1">
        <v>17</v>
      </c>
      <c r="K269" s="29"/>
      <c r="L269" s="2"/>
      <c r="M269" s="2"/>
      <c r="O269" s="2">
        <f>D269/C268</f>
        <v>0.85</v>
      </c>
      <c r="P269" s="21">
        <v>17</v>
      </c>
      <c r="Q269" s="25">
        <f t="shared" si="34"/>
        <v>0.85</v>
      </c>
      <c r="R269" s="2">
        <f t="shared" si="35"/>
        <v>0.15000000000000002</v>
      </c>
    </row>
    <row r="270" spans="1:22" ht="12.75" customHeight="1" x14ac:dyDescent="0.2">
      <c r="A270" s="28" t="s">
        <v>51</v>
      </c>
      <c r="E270" s="1">
        <v>13</v>
      </c>
      <c r="K270" s="29"/>
      <c r="L270" s="2"/>
      <c r="M270" s="2"/>
      <c r="O270" s="2">
        <f>E270/D269</f>
        <v>0.76470588235294112</v>
      </c>
      <c r="P270" s="21">
        <v>14</v>
      </c>
      <c r="Q270" s="25">
        <f t="shared" si="34"/>
        <v>0.82352941176470584</v>
      </c>
      <c r="R270" s="2">
        <f t="shared" si="35"/>
        <v>0.17647058823529416</v>
      </c>
    </row>
    <row r="271" spans="1:22" ht="12.75" customHeight="1" x14ac:dyDescent="0.2">
      <c r="A271" s="28" t="s">
        <v>53</v>
      </c>
      <c r="F271" s="1">
        <v>13</v>
      </c>
      <c r="K271" s="29"/>
      <c r="L271" s="2"/>
      <c r="M271" s="2"/>
      <c r="O271" s="2">
        <f>F271/E270</f>
        <v>1</v>
      </c>
      <c r="P271" s="21">
        <v>14</v>
      </c>
      <c r="Q271" s="25">
        <f t="shared" si="34"/>
        <v>1</v>
      </c>
      <c r="R271" s="2">
        <f t="shared" si="35"/>
        <v>0</v>
      </c>
    </row>
    <row r="272" spans="1:22" ht="12.75" customHeight="1" x14ac:dyDescent="0.2">
      <c r="A272" s="28" t="s">
        <v>56</v>
      </c>
      <c r="G272" s="1">
        <v>13</v>
      </c>
      <c r="K272" s="29"/>
      <c r="L272" s="2"/>
      <c r="M272" s="2"/>
      <c r="O272" s="2">
        <f>G272/F271</f>
        <v>1</v>
      </c>
      <c r="P272" s="21">
        <v>14</v>
      </c>
      <c r="Q272" s="25">
        <f t="shared" si="34"/>
        <v>1</v>
      </c>
      <c r="R272" s="2">
        <f t="shared" si="35"/>
        <v>0</v>
      </c>
    </row>
    <row r="273" spans="1:30" ht="12.75" customHeight="1" x14ac:dyDescent="0.2">
      <c r="A273" s="28" t="s">
        <v>57</v>
      </c>
      <c r="H273" s="1">
        <v>11</v>
      </c>
      <c r="K273" s="29"/>
      <c r="L273" s="2"/>
      <c r="M273" s="2"/>
      <c r="O273" s="2">
        <f>H273/G272</f>
        <v>0.84615384615384615</v>
      </c>
      <c r="P273" s="21">
        <v>11</v>
      </c>
      <c r="Q273" s="25">
        <f t="shared" si="34"/>
        <v>0.7857142857142857</v>
      </c>
      <c r="R273" s="2">
        <f t="shared" si="35"/>
        <v>0.2142857142857143</v>
      </c>
    </row>
    <row r="274" spans="1:30" ht="12.75" customHeight="1" x14ac:dyDescent="0.2">
      <c r="A274" s="28" t="s">
        <v>59</v>
      </c>
      <c r="I274" s="1">
        <v>11</v>
      </c>
      <c r="K274" s="29"/>
      <c r="L274" s="2"/>
      <c r="M274" s="2"/>
      <c r="O274" s="2">
        <f>I274/H273</f>
        <v>1</v>
      </c>
      <c r="P274" s="21">
        <v>12</v>
      </c>
      <c r="Q274" s="25">
        <f t="shared" si="34"/>
        <v>1.0909090909090908</v>
      </c>
      <c r="R274" s="2">
        <f t="shared" si="35"/>
        <v>-9.0909090909090828E-2</v>
      </c>
    </row>
    <row r="275" spans="1:30" ht="12.75" customHeight="1" x14ac:dyDescent="0.2">
      <c r="A275" s="28" t="s">
        <v>63</v>
      </c>
      <c r="J275" s="1">
        <v>11</v>
      </c>
      <c r="K275" s="29">
        <v>10</v>
      </c>
      <c r="L275" s="2"/>
      <c r="M275" s="2"/>
      <c r="O275" s="2">
        <f>J275/I274</f>
        <v>1</v>
      </c>
      <c r="P275" s="21">
        <v>12</v>
      </c>
      <c r="Q275" s="25">
        <f t="shared" si="34"/>
        <v>1</v>
      </c>
      <c r="R275" s="2">
        <f t="shared" si="35"/>
        <v>0</v>
      </c>
    </row>
    <row r="276" spans="1:30" ht="12.75" customHeight="1" x14ac:dyDescent="0.2">
      <c r="A276" s="28" t="s">
        <v>64</v>
      </c>
      <c r="J276" s="1">
        <v>1</v>
      </c>
      <c r="K276" s="29"/>
      <c r="L276" s="2"/>
      <c r="M276" s="2"/>
      <c r="O276" s="2"/>
      <c r="P276" s="21">
        <v>1</v>
      </c>
      <c r="Q276" s="25"/>
      <c r="R276" s="2"/>
    </row>
    <row r="277" spans="1:30" ht="12.75" customHeight="1" x14ac:dyDescent="0.2">
      <c r="A277" s="28" t="s">
        <v>68</v>
      </c>
      <c r="J277" s="1">
        <v>1</v>
      </c>
      <c r="K277" s="29">
        <v>1</v>
      </c>
      <c r="L277" s="2"/>
      <c r="M277" s="2"/>
      <c r="O277" s="2"/>
      <c r="P277" s="21">
        <v>1</v>
      </c>
      <c r="Q277" s="25"/>
      <c r="R277" s="2"/>
      <c r="S277" s="1" t="s">
        <v>58</v>
      </c>
      <c r="T277" s="1">
        <v>11</v>
      </c>
      <c r="U277" s="1">
        <f>SUM(K275:K277)</f>
        <v>11</v>
      </c>
      <c r="V277" s="1" t="s">
        <v>10</v>
      </c>
    </row>
    <row r="278" spans="1:30" ht="12.75" customHeight="1" x14ac:dyDescent="0.2">
      <c r="A278" s="28"/>
      <c r="K278" s="1">
        <f>SUM(K275:K277)</f>
        <v>11</v>
      </c>
      <c r="L278" s="2">
        <f>K275/B267</f>
        <v>0.45454545454545453</v>
      </c>
      <c r="M278" s="2">
        <f>K278/B267</f>
        <v>0.5</v>
      </c>
      <c r="N278" s="2">
        <f>M278-L278</f>
        <v>4.545454545454547E-2</v>
      </c>
      <c r="O278" s="2"/>
      <c r="P278" s="21"/>
      <c r="Q278" s="25"/>
      <c r="R278" s="2"/>
      <c r="S278" s="1" t="s">
        <v>60</v>
      </c>
      <c r="T278" s="25">
        <f>T277/B267</f>
        <v>0.5</v>
      </c>
      <c r="U278" s="25">
        <f>T277/U277</f>
        <v>1</v>
      </c>
      <c r="V278" s="1" t="s">
        <v>61</v>
      </c>
    </row>
    <row r="279" spans="1:30" ht="12.75" customHeight="1" x14ac:dyDescent="0.3">
      <c r="A279" s="37" t="s">
        <v>104</v>
      </c>
      <c r="E279" s="80"/>
      <c r="L279" s="2"/>
      <c r="M279" s="2"/>
      <c r="O279" s="2"/>
    </row>
    <row r="280" spans="1:30" ht="12.75" customHeight="1" x14ac:dyDescent="0.2">
      <c r="L280" s="2"/>
      <c r="M280" s="2"/>
      <c r="O280" s="2"/>
    </row>
    <row r="281" spans="1:30" ht="12.75" customHeight="1" x14ac:dyDescent="0.3">
      <c r="A281" s="3" t="s">
        <v>105</v>
      </c>
      <c r="E281" s="80"/>
      <c r="L281" s="2"/>
      <c r="M281" s="2"/>
      <c r="O281" s="2"/>
    </row>
    <row r="282" spans="1:30" ht="25.5" customHeight="1" x14ac:dyDescent="0.2">
      <c r="B282" s="175" t="s">
        <v>1</v>
      </c>
      <c r="C282" s="176"/>
      <c r="D282" s="176"/>
      <c r="E282" s="176"/>
      <c r="F282" s="176"/>
      <c r="G282" s="176"/>
      <c r="H282" s="176"/>
      <c r="I282" s="176"/>
      <c r="J282" s="176"/>
      <c r="L282" s="4" t="s">
        <v>2</v>
      </c>
      <c r="M282" s="4" t="s">
        <v>3</v>
      </c>
      <c r="N282" s="5" t="s">
        <v>4</v>
      </c>
      <c r="O282" s="4" t="s">
        <v>5</v>
      </c>
      <c r="P282" s="6" t="s">
        <v>6</v>
      </c>
      <c r="Q282" s="6" t="s">
        <v>7</v>
      </c>
      <c r="R282" s="7" t="s">
        <v>8</v>
      </c>
    </row>
    <row r="283" spans="1:30" ht="12.75" customHeight="1" x14ac:dyDescent="0.2">
      <c r="A283" s="9" t="s">
        <v>9</v>
      </c>
      <c r="B283" s="10">
        <v>1</v>
      </c>
      <c r="C283" s="10">
        <v>2</v>
      </c>
      <c r="D283" s="10">
        <v>3</v>
      </c>
      <c r="E283" s="10">
        <v>4</v>
      </c>
      <c r="F283" s="10">
        <v>5</v>
      </c>
      <c r="G283" s="10">
        <v>6</v>
      </c>
      <c r="H283" s="10">
        <v>7</v>
      </c>
      <c r="I283" s="10">
        <v>8</v>
      </c>
      <c r="J283" s="10">
        <v>9</v>
      </c>
      <c r="K283" s="11" t="s">
        <v>10</v>
      </c>
      <c r="L283" s="12"/>
      <c r="M283" s="12"/>
      <c r="N283" s="13"/>
      <c r="O283" s="14"/>
      <c r="P283" s="15"/>
      <c r="Q283" s="15"/>
      <c r="R283" s="2"/>
    </row>
    <row r="284" spans="1:30" ht="12.75" customHeight="1" x14ac:dyDescent="0.2">
      <c r="A284" s="28" t="s">
        <v>48</v>
      </c>
      <c r="B284" s="19">
        <v>20</v>
      </c>
      <c r="C284" s="19"/>
      <c r="D284" s="19"/>
      <c r="E284" s="19"/>
      <c r="F284" s="19"/>
      <c r="G284" s="19"/>
      <c r="H284" s="19"/>
      <c r="I284" s="19"/>
      <c r="J284" s="19"/>
      <c r="K284" s="29"/>
      <c r="L284" s="12"/>
      <c r="M284" s="12"/>
      <c r="N284" s="13"/>
      <c r="O284" s="14"/>
      <c r="P284" s="21">
        <f>B284</f>
        <v>20</v>
      </c>
      <c r="Q284" s="15"/>
      <c r="R284" s="2"/>
    </row>
    <row r="285" spans="1:30" ht="12.75" customHeight="1" x14ac:dyDescent="0.2">
      <c r="A285" s="28" t="s">
        <v>51</v>
      </c>
      <c r="C285" s="1">
        <v>13</v>
      </c>
      <c r="K285" s="29"/>
      <c r="L285" s="2"/>
      <c r="M285" s="2"/>
      <c r="O285" s="2">
        <f>C285/B284</f>
        <v>0.65</v>
      </c>
      <c r="P285" s="21">
        <v>13</v>
      </c>
      <c r="Q285" s="25">
        <f t="shared" ref="Q285:Q292" si="36">P285/P284</f>
        <v>0.65</v>
      </c>
      <c r="R285" s="2">
        <f t="shared" ref="R285:R292" si="37">100%-Q285</f>
        <v>0.35</v>
      </c>
      <c r="AC285" s="38" t="s">
        <v>45</v>
      </c>
      <c r="AD285" s="1">
        <v>5</v>
      </c>
    </row>
    <row r="286" spans="1:30" ht="12.75" customHeight="1" x14ac:dyDescent="0.2">
      <c r="A286" s="28" t="s">
        <v>53</v>
      </c>
      <c r="D286" s="1">
        <v>11</v>
      </c>
      <c r="K286" s="29"/>
      <c r="L286" s="2"/>
      <c r="M286" s="2"/>
      <c r="O286" s="2">
        <f>D286/C285</f>
        <v>0.84615384615384615</v>
      </c>
      <c r="P286" s="21">
        <v>12</v>
      </c>
      <c r="Q286" s="25">
        <f t="shared" si="36"/>
        <v>0.92307692307692313</v>
      </c>
      <c r="R286" s="2">
        <f t="shared" si="37"/>
        <v>7.6923076923076872E-2</v>
      </c>
      <c r="T286" s="35">
        <f>P286/P284</f>
        <v>0.6</v>
      </c>
      <c r="AC286" s="38" t="s">
        <v>46</v>
      </c>
      <c r="AD286" s="1">
        <v>8</v>
      </c>
    </row>
    <row r="287" spans="1:30" ht="12.75" customHeight="1" x14ac:dyDescent="0.2">
      <c r="A287" s="1">
        <v>1201</v>
      </c>
      <c r="E287" s="1">
        <v>8</v>
      </c>
      <c r="K287" s="29"/>
      <c r="L287" s="2"/>
      <c r="M287" s="2"/>
      <c r="O287" s="2">
        <f>E287/D286</f>
        <v>0.72727272727272729</v>
      </c>
      <c r="P287" s="21">
        <v>10</v>
      </c>
      <c r="Q287" s="25">
        <f t="shared" si="36"/>
        <v>0.83333333333333337</v>
      </c>
      <c r="R287" s="2">
        <f t="shared" si="37"/>
        <v>0.16666666666666663</v>
      </c>
      <c r="AC287" s="81" t="s">
        <v>51</v>
      </c>
      <c r="AD287" s="80">
        <v>1</v>
      </c>
    </row>
    <row r="288" spans="1:30" ht="12.75" customHeight="1" x14ac:dyDescent="0.2">
      <c r="A288" s="1">
        <v>1202</v>
      </c>
      <c r="F288" s="1">
        <v>8</v>
      </c>
      <c r="K288" s="29"/>
      <c r="L288" s="2"/>
      <c r="M288" s="2"/>
      <c r="O288" s="2">
        <f>F288/E287</f>
        <v>1</v>
      </c>
      <c r="P288" s="21">
        <v>9</v>
      </c>
      <c r="Q288" s="25">
        <f t="shared" si="36"/>
        <v>0.9</v>
      </c>
      <c r="R288" s="2">
        <f t="shared" si="37"/>
        <v>9.9999999999999978E-2</v>
      </c>
    </row>
    <row r="289" spans="1:22" ht="12.75" customHeight="1" x14ac:dyDescent="0.2">
      <c r="A289" s="1">
        <v>1301</v>
      </c>
      <c r="G289" s="1">
        <v>7</v>
      </c>
      <c r="K289" s="29"/>
      <c r="L289" s="2"/>
      <c r="M289" s="2"/>
      <c r="O289" s="2">
        <f>G289/F288</f>
        <v>0.875</v>
      </c>
      <c r="P289" s="21">
        <v>9</v>
      </c>
      <c r="Q289" s="25">
        <f t="shared" si="36"/>
        <v>1</v>
      </c>
      <c r="R289" s="2">
        <f t="shared" si="37"/>
        <v>0</v>
      </c>
    </row>
    <row r="290" spans="1:22" ht="12.75" customHeight="1" x14ac:dyDescent="0.2">
      <c r="A290" s="1">
        <v>1302</v>
      </c>
      <c r="H290" s="1">
        <v>7</v>
      </c>
      <c r="K290" s="29"/>
      <c r="L290" s="2"/>
      <c r="M290" s="2"/>
      <c r="O290" s="2">
        <f>H290/G289</f>
        <v>1</v>
      </c>
      <c r="P290" s="21">
        <v>7</v>
      </c>
      <c r="Q290" s="25">
        <f t="shared" si="36"/>
        <v>0.77777777777777779</v>
      </c>
      <c r="R290" s="2">
        <f t="shared" si="37"/>
        <v>0.22222222222222221</v>
      </c>
    </row>
    <row r="291" spans="1:22" ht="12.75" customHeight="1" x14ac:dyDescent="0.2">
      <c r="A291" s="1">
        <v>1401</v>
      </c>
      <c r="I291" s="1">
        <v>7</v>
      </c>
      <c r="K291" s="29"/>
      <c r="L291" s="2"/>
      <c r="M291" s="2"/>
      <c r="O291" s="2">
        <f>I291/H290</f>
        <v>1</v>
      </c>
      <c r="P291" s="21">
        <v>7</v>
      </c>
      <c r="Q291" s="25">
        <f t="shared" si="36"/>
        <v>1</v>
      </c>
      <c r="R291" s="2">
        <f t="shared" si="37"/>
        <v>0</v>
      </c>
    </row>
    <row r="292" spans="1:22" ht="12.75" customHeight="1" x14ac:dyDescent="0.2">
      <c r="A292" s="1">
        <v>1402</v>
      </c>
      <c r="J292" s="1">
        <v>6</v>
      </c>
      <c r="K292" s="29">
        <v>6</v>
      </c>
      <c r="L292" s="2"/>
      <c r="M292" s="2"/>
      <c r="O292" s="2">
        <f>J292/I291</f>
        <v>0.8571428571428571</v>
      </c>
      <c r="P292" s="21">
        <v>8</v>
      </c>
      <c r="Q292" s="25">
        <f t="shared" si="36"/>
        <v>1.1428571428571428</v>
      </c>
      <c r="R292" s="2">
        <f t="shared" si="37"/>
        <v>-0.14285714285714279</v>
      </c>
    </row>
    <row r="293" spans="1:22" ht="12.75" customHeight="1" x14ac:dyDescent="0.2">
      <c r="A293" s="28" t="s">
        <v>69</v>
      </c>
      <c r="J293" s="1">
        <v>2</v>
      </c>
      <c r="K293" s="29">
        <v>1</v>
      </c>
      <c r="L293" s="2"/>
      <c r="M293" s="2"/>
      <c r="O293" s="2"/>
      <c r="P293" s="21">
        <v>2</v>
      </c>
      <c r="Q293" s="25"/>
      <c r="R293" s="2"/>
      <c r="S293" s="82" t="s">
        <v>58</v>
      </c>
      <c r="T293" s="82">
        <v>7</v>
      </c>
      <c r="U293" s="82">
        <f>SUM(K292:K294)</f>
        <v>8</v>
      </c>
      <c r="V293" s="82" t="s">
        <v>10</v>
      </c>
    </row>
    <row r="294" spans="1:22" ht="12.75" customHeight="1" x14ac:dyDescent="0.2">
      <c r="A294" s="1">
        <v>1601</v>
      </c>
      <c r="K294" s="29">
        <v>1</v>
      </c>
      <c r="L294" s="2"/>
      <c r="M294" s="2"/>
      <c r="O294" s="2"/>
      <c r="P294" s="21"/>
      <c r="Q294" s="25"/>
      <c r="R294" s="2"/>
      <c r="S294" s="82" t="s">
        <v>60</v>
      </c>
      <c r="T294" s="83">
        <f>T293/B284</f>
        <v>0.35</v>
      </c>
      <c r="U294" s="83">
        <f>T293/U293</f>
        <v>0.875</v>
      </c>
      <c r="V294" s="82" t="s">
        <v>61</v>
      </c>
    </row>
    <row r="295" spans="1:22" ht="12.75" customHeight="1" x14ac:dyDescent="0.2">
      <c r="K295" s="1">
        <f>SUM(K292:K294)</f>
        <v>8</v>
      </c>
      <c r="L295" s="25">
        <f>K292/B284</f>
        <v>0.3</v>
      </c>
      <c r="M295" s="25">
        <f>K295/B284</f>
        <v>0.4</v>
      </c>
      <c r="N295" s="25">
        <f>M295-L295</f>
        <v>0.10000000000000003</v>
      </c>
      <c r="O295" s="2"/>
    </row>
    <row r="296" spans="1:22" ht="12.75" customHeight="1" x14ac:dyDescent="0.2">
      <c r="L296" s="2"/>
      <c r="M296" s="2"/>
      <c r="N296" s="2"/>
      <c r="O296" s="2"/>
    </row>
    <row r="297" spans="1:22" ht="12.75" customHeight="1" x14ac:dyDescent="0.2">
      <c r="L297" s="2"/>
      <c r="M297" s="2"/>
      <c r="N297" s="2"/>
      <c r="O297" s="2"/>
    </row>
    <row r="298" spans="1:22" ht="12.75" customHeight="1" x14ac:dyDescent="0.3">
      <c r="A298" s="3" t="s">
        <v>106</v>
      </c>
      <c r="E298" s="80"/>
      <c r="L298" s="2"/>
      <c r="M298" s="2"/>
      <c r="O298" s="2"/>
    </row>
    <row r="299" spans="1:22" ht="25.5" customHeight="1" x14ac:dyDescent="0.2">
      <c r="B299" s="175" t="s">
        <v>1</v>
      </c>
      <c r="C299" s="176"/>
      <c r="D299" s="176"/>
      <c r="E299" s="176"/>
      <c r="F299" s="176"/>
      <c r="G299" s="176"/>
      <c r="H299" s="176"/>
      <c r="I299" s="176"/>
      <c r="J299" s="176"/>
      <c r="L299" s="4" t="s">
        <v>2</v>
      </c>
      <c r="M299" s="4" t="s">
        <v>3</v>
      </c>
      <c r="N299" s="5" t="s">
        <v>4</v>
      </c>
      <c r="O299" s="4" t="s">
        <v>5</v>
      </c>
      <c r="P299" s="6" t="s">
        <v>6</v>
      </c>
      <c r="Q299" s="6" t="s">
        <v>7</v>
      </c>
      <c r="R299" s="7" t="s">
        <v>8</v>
      </c>
    </row>
    <row r="300" spans="1:22" ht="12.75" customHeight="1" x14ac:dyDescent="0.2">
      <c r="A300" s="9" t="s">
        <v>9</v>
      </c>
      <c r="B300" s="10">
        <v>1</v>
      </c>
      <c r="C300" s="10">
        <v>2</v>
      </c>
      <c r="D300" s="10">
        <v>3</v>
      </c>
      <c r="E300" s="10">
        <v>4</v>
      </c>
      <c r="F300" s="10">
        <v>5</v>
      </c>
      <c r="G300" s="10">
        <v>6</v>
      </c>
      <c r="H300" s="10">
        <v>7</v>
      </c>
      <c r="I300" s="10">
        <v>8</v>
      </c>
      <c r="J300" s="10">
        <v>9</v>
      </c>
      <c r="K300" s="11" t="s">
        <v>10</v>
      </c>
      <c r="L300" s="12"/>
      <c r="M300" s="12"/>
      <c r="N300" s="13"/>
      <c r="O300" s="14"/>
      <c r="P300" s="15"/>
      <c r="Q300" s="15"/>
      <c r="R300" s="2"/>
    </row>
    <row r="301" spans="1:22" ht="12.75" customHeight="1" x14ac:dyDescent="0.2">
      <c r="A301" s="28" t="s">
        <v>51</v>
      </c>
      <c r="B301" s="19">
        <v>8</v>
      </c>
      <c r="C301" s="19"/>
      <c r="D301" s="19"/>
      <c r="E301" s="19"/>
      <c r="F301" s="19"/>
      <c r="G301" s="19"/>
      <c r="H301" s="19"/>
      <c r="I301" s="19"/>
      <c r="J301" s="19"/>
      <c r="K301" s="29"/>
      <c r="L301" s="12"/>
      <c r="M301" s="12"/>
      <c r="N301" s="13"/>
      <c r="O301" s="14"/>
      <c r="P301" s="21">
        <f>B301</f>
        <v>8</v>
      </c>
      <c r="Q301" s="15"/>
      <c r="R301" s="2"/>
    </row>
    <row r="302" spans="1:22" ht="12.75" customHeight="1" x14ac:dyDescent="0.2">
      <c r="A302" s="28" t="s">
        <v>53</v>
      </c>
      <c r="C302" s="1">
        <v>7</v>
      </c>
      <c r="K302" s="29"/>
      <c r="L302" s="2"/>
      <c r="M302" s="2"/>
      <c r="O302" s="2">
        <f>C302/B301</f>
        <v>0.875</v>
      </c>
      <c r="P302" s="21">
        <v>8</v>
      </c>
      <c r="Q302" s="25">
        <f t="shared" ref="Q302:Q309" si="38">P302/P301</f>
        <v>1</v>
      </c>
      <c r="R302" s="2">
        <f t="shared" ref="R302:R309" si="39">100%-Q302</f>
        <v>0</v>
      </c>
    </row>
    <row r="303" spans="1:22" ht="12.75" customHeight="1" x14ac:dyDescent="0.2">
      <c r="A303" s="1">
        <v>1201</v>
      </c>
      <c r="D303" s="1">
        <v>7</v>
      </c>
      <c r="K303" s="29"/>
      <c r="L303" s="2"/>
      <c r="M303" s="2"/>
      <c r="O303" s="2">
        <f>D303/C302</f>
        <v>1</v>
      </c>
      <c r="P303" s="21">
        <v>8</v>
      </c>
      <c r="Q303" s="25">
        <f t="shared" si="38"/>
        <v>1</v>
      </c>
      <c r="R303" s="2">
        <f t="shared" si="39"/>
        <v>0</v>
      </c>
      <c r="T303" s="35">
        <f>P303/P301</f>
        <v>1</v>
      </c>
    </row>
    <row r="304" spans="1:22" ht="12.75" customHeight="1" x14ac:dyDescent="0.2">
      <c r="A304" s="1">
        <v>1202</v>
      </c>
      <c r="E304" s="1">
        <v>7</v>
      </c>
      <c r="K304" s="29"/>
      <c r="L304" s="2"/>
      <c r="M304" s="2"/>
      <c r="O304" s="2">
        <f>E304/D303</f>
        <v>1</v>
      </c>
      <c r="P304" s="21">
        <v>8</v>
      </c>
      <c r="Q304" s="25">
        <f t="shared" si="38"/>
        <v>1</v>
      </c>
      <c r="R304" s="2">
        <f t="shared" si="39"/>
        <v>0</v>
      </c>
    </row>
    <row r="305" spans="1:22" ht="12.75" customHeight="1" x14ac:dyDescent="0.2">
      <c r="A305" s="1">
        <v>1301</v>
      </c>
      <c r="F305" s="1">
        <v>7</v>
      </c>
      <c r="K305" s="29"/>
      <c r="L305" s="2"/>
      <c r="M305" s="2"/>
      <c r="O305" s="2">
        <f>F305/E304</f>
        <v>1</v>
      </c>
      <c r="P305" s="21">
        <v>8</v>
      </c>
      <c r="Q305" s="25">
        <f t="shared" si="38"/>
        <v>1</v>
      </c>
      <c r="R305" s="2">
        <f t="shared" si="39"/>
        <v>0</v>
      </c>
    </row>
    <row r="306" spans="1:22" ht="12.75" customHeight="1" x14ac:dyDescent="0.2">
      <c r="A306" s="1">
        <v>1302</v>
      </c>
      <c r="G306" s="1">
        <v>7</v>
      </c>
      <c r="K306" s="29"/>
      <c r="L306" s="2"/>
      <c r="M306" s="2"/>
      <c r="O306" s="2">
        <f>G306/F305</f>
        <v>1</v>
      </c>
      <c r="P306" s="21">
        <v>8</v>
      </c>
      <c r="Q306" s="25">
        <f t="shared" si="38"/>
        <v>1</v>
      </c>
      <c r="R306" s="2">
        <f t="shared" si="39"/>
        <v>0</v>
      </c>
    </row>
    <row r="307" spans="1:22" ht="12.75" customHeight="1" x14ac:dyDescent="0.2">
      <c r="A307" s="1">
        <v>1401</v>
      </c>
      <c r="H307" s="1">
        <v>7</v>
      </c>
      <c r="K307" s="29"/>
      <c r="L307" s="2"/>
      <c r="M307" s="2"/>
      <c r="O307" s="2">
        <f>H307/G306</f>
        <v>1</v>
      </c>
      <c r="P307" s="21">
        <v>7</v>
      </c>
      <c r="Q307" s="25">
        <f t="shared" si="38"/>
        <v>0.875</v>
      </c>
      <c r="R307" s="2">
        <f t="shared" si="39"/>
        <v>0.125</v>
      </c>
    </row>
    <row r="308" spans="1:22" ht="12.75" customHeight="1" x14ac:dyDescent="0.2">
      <c r="A308" s="1">
        <v>1402</v>
      </c>
      <c r="I308" s="1">
        <v>7</v>
      </c>
      <c r="K308" s="29"/>
      <c r="L308" s="2"/>
      <c r="M308" s="2"/>
      <c r="O308" s="2">
        <f>I308/H307</f>
        <v>1</v>
      </c>
      <c r="P308" s="21">
        <v>7</v>
      </c>
      <c r="Q308" s="25">
        <f t="shared" si="38"/>
        <v>1</v>
      </c>
      <c r="R308" s="2">
        <f t="shared" si="39"/>
        <v>0</v>
      </c>
    </row>
    <row r="309" spans="1:22" ht="12.75" customHeight="1" x14ac:dyDescent="0.2">
      <c r="A309" s="1">
        <v>1501</v>
      </c>
      <c r="J309" s="1">
        <v>7</v>
      </c>
      <c r="K309" s="29">
        <v>5</v>
      </c>
      <c r="L309" s="2"/>
      <c r="M309" s="2"/>
      <c r="O309" s="2">
        <f>J309/I308</f>
        <v>1</v>
      </c>
      <c r="P309" s="21">
        <v>7</v>
      </c>
      <c r="Q309" s="25">
        <f t="shared" si="38"/>
        <v>1</v>
      </c>
      <c r="R309" s="2">
        <f t="shared" si="39"/>
        <v>0</v>
      </c>
    </row>
    <row r="310" spans="1:22" ht="12.75" customHeight="1" x14ac:dyDescent="0.2">
      <c r="A310" s="1">
        <v>1502</v>
      </c>
      <c r="J310" s="1">
        <v>2</v>
      </c>
      <c r="K310" s="29">
        <v>1</v>
      </c>
      <c r="L310" s="2"/>
      <c r="M310" s="2"/>
      <c r="O310" s="2"/>
      <c r="P310" s="21">
        <v>2</v>
      </c>
      <c r="Q310" s="25"/>
      <c r="R310" s="2"/>
      <c r="S310" s="82" t="s">
        <v>58</v>
      </c>
      <c r="T310" s="82">
        <v>6</v>
      </c>
      <c r="U310" s="82">
        <f>SUM(K308:K310)</f>
        <v>6</v>
      </c>
      <c r="V310" s="82" t="s">
        <v>10</v>
      </c>
    </row>
    <row r="311" spans="1:22" ht="12.75" customHeight="1" x14ac:dyDescent="0.2">
      <c r="A311" s="1">
        <v>1601</v>
      </c>
      <c r="L311" s="2"/>
      <c r="M311" s="2"/>
      <c r="O311" s="2"/>
      <c r="P311" s="21"/>
      <c r="Q311" s="25"/>
      <c r="R311" s="2"/>
      <c r="S311" s="82" t="s">
        <v>60</v>
      </c>
      <c r="T311" s="83">
        <f>T310/B301</f>
        <v>0.75</v>
      </c>
      <c r="U311" s="83">
        <f>T310/U310</f>
        <v>1</v>
      </c>
      <c r="V311" s="82" t="s">
        <v>61</v>
      </c>
    </row>
    <row r="312" spans="1:22" ht="12.75" customHeight="1" x14ac:dyDescent="0.2">
      <c r="K312" s="1">
        <f>SUM(K308:K310)</f>
        <v>6</v>
      </c>
      <c r="L312" s="2">
        <f>K309/B301</f>
        <v>0.625</v>
      </c>
      <c r="M312" s="2">
        <f>K312/B301</f>
        <v>0.75</v>
      </c>
      <c r="N312" s="2">
        <f>M312-L312</f>
        <v>0.125</v>
      </c>
      <c r="O312" s="2"/>
    </row>
    <row r="313" spans="1:22" ht="12.75" customHeight="1" x14ac:dyDescent="0.2">
      <c r="L313" s="2"/>
      <c r="M313" s="2"/>
      <c r="O313" s="2"/>
    </row>
    <row r="314" spans="1:22" ht="12.75" customHeight="1" x14ac:dyDescent="0.2">
      <c r="L314" s="2"/>
      <c r="M314" s="2"/>
      <c r="O314" s="2"/>
    </row>
    <row r="315" spans="1:22" ht="12.75" customHeight="1" x14ac:dyDescent="0.2">
      <c r="L315" s="2"/>
      <c r="M315" s="2"/>
      <c r="O315" s="2"/>
    </row>
    <row r="316" spans="1:22" ht="12.75" customHeight="1" x14ac:dyDescent="0.2">
      <c r="L316" s="2"/>
      <c r="M316" s="2"/>
      <c r="O316" s="2"/>
    </row>
    <row r="317" spans="1:22" ht="12.75" customHeight="1" x14ac:dyDescent="0.2">
      <c r="L317" s="2"/>
      <c r="M317" s="2"/>
      <c r="O317" s="2"/>
    </row>
    <row r="318" spans="1:22" ht="12.75" customHeight="1" x14ac:dyDescent="0.2">
      <c r="L318" s="2"/>
      <c r="M318" s="2"/>
      <c r="O318" s="2"/>
    </row>
    <row r="319" spans="1:22" ht="12.75" customHeight="1" x14ac:dyDescent="0.2">
      <c r="L319" s="2"/>
      <c r="M319" s="2"/>
      <c r="O319" s="2"/>
    </row>
    <row r="320" spans="1:22" ht="12.75" customHeight="1" x14ac:dyDescent="0.2">
      <c r="L320" s="2"/>
      <c r="M320" s="2"/>
      <c r="O320" s="2"/>
    </row>
    <row r="321" spans="12:15" ht="12.75" customHeight="1" x14ac:dyDescent="0.2">
      <c r="L321" s="2"/>
      <c r="M321" s="2"/>
      <c r="O321" s="2"/>
    </row>
    <row r="322" spans="12:15" ht="12.75" customHeight="1" x14ac:dyDescent="0.2">
      <c r="L322" s="2"/>
      <c r="M322" s="2"/>
      <c r="O322" s="2"/>
    </row>
    <row r="323" spans="12:15" ht="12.75" customHeight="1" x14ac:dyDescent="0.2">
      <c r="L323" s="2"/>
      <c r="M323" s="2"/>
      <c r="O323" s="2"/>
    </row>
    <row r="324" spans="12:15" ht="12.75" customHeight="1" x14ac:dyDescent="0.2">
      <c r="L324" s="2"/>
      <c r="M324" s="2"/>
      <c r="O324" s="2"/>
    </row>
    <row r="325" spans="12:15" ht="12.75" customHeight="1" x14ac:dyDescent="0.2">
      <c r="L325" s="2"/>
      <c r="M325" s="2"/>
      <c r="O325" s="2"/>
    </row>
    <row r="326" spans="12:15" ht="12.75" customHeight="1" x14ac:dyDescent="0.2">
      <c r="L326" s="2"/>
      <c r="M326" s="2"/>
      <c r="O326" s="2"/>
    </row>
    <row r="327" spans="12:15" ht="12.75" customHeight="1" x14ac:dyDescent="0.2">
      <c r="L327" s="2"/>
      <c r="M327" s="2"/>
      <c r="O327" s="2"/>
    </row>
    <row r="328" spans="12:15" ht="12.75" customHeight="1" x14ac:dyDescent="0.2">
      <c r="L328" s="2"/>
      <c r="M328" s="2"/>
      <c r="O328" s="2"/>
    </row>
    <row r="329" spans="12:15" ht="12.75" customHeight="1" x14ac:dyDescent="0.2">
      <c r="L329" s="2"/>
      <c r="M329" s="2"/>
      <c r="O329" s="2"/>
    </row>
    <row r="330" spans="12:15" ht="12.75" customHeight="1" x14ac:dyDescent="0.2">
      <c r="L330" s="2"/>
      <c r="M330" s="2"/>
      <c r="O330" s="2"/>
    </row>
    <row r="331" spans="12:15" ht="12.75" customHeight="1" x14ac:dyDescent="0.2">
      <c r="L331" s="2"/>
      <c r="M331" s="2"/>
      <c r="O331" s="2"/>
    </row>
    <row r="332" spans="12:15" ht="12.75" customHeight="1" x14ac:dyDescent="0.2">
      <c r="L332" s="2"/>
      <c r="M332" s="2"/>
      <c r="O332" s="2"/>
    </row>
    <row r="333" spans="12:15" ht="12.75" customHeight="1" x14ac:dyDescent="0.2">
      <c r="L333" s="2"/>
      <c r="M333" s="2"/>
      <c r="O333" s="2"/>
    </row>
    <row r="334" spans="12:15" ht="12.75" customHeight="1" x14ac:dyDescent="0.2">
      <c r="L334" s="2"/>
      <c r="M334" s="2"/>
      <c r="O334" s="2"/>
    </row>
    <row r="335" spans="12:15" ht="12.75" customHeight="1" x14ac:dyDescent="0.2">
      <c r="L335" s="2"/>
      <c r="M335" s="2"/>
      <c r="O335" s="2"/>
    </row>
    <row r="336" spans="12:15" ht="12.75" customHeight="1" x14ac:dyDescent="0.2">
      <c r="L336" s="2"/>
      <c r="M336" s="2"/>
      <c r="O336" s="2"/>
    </row>
    <row r="337" spans="12:15" ht="12.75" customHeight="1" x14ac:dyDescent="0.2">
      <c r="L337" s="2"/>
      <c r="M337" s="2"/>
      <c r="O337" s="2"/>
    </row>
    <row r="338" spans="12:15" ht="12.75" customHeight="1" x14ac:dyDescent="0.2">
      <c r="L338" s="2"/>
      <c r="M338" s="2"/>
      <c r="O338" s="2"/>
    </row>
    <row r="339" spans="12:15" ht="12.75" customHeight="1" x14ac:dyDescent="0.2">
      <c r="L339" s="2"/>
      <c r="M339" s="2"/>
      <c r="O339" s="2"/>
    </row>
    <row r="340" spans="12:15" ht="12.75" customHeight="1" x14ac:dyDescent="0.2">
      <c r="L340" s="2"/>
      <c r="M340" s="2"/>
      <c r="O340" s="2"/>
    </row>
    <row r="341" spans="12:15" ht="12.75" customHeight="1" x14ac:dyDescent="0.2">
      <c r="L341" s="2"/>
      <c r="M341" s="2"/>
      <c r="O341" s="2"/>
    </row>
    <row r="342" spans="12:15" ht="12.75" customHeight="1" x14ac:dyDescent="0.2">
      <c r="L342" s="2"/>
      <c r="M342" s="2"/>
      <c r="O342" s="2"/>
    </row>
    <row r="343" spans="12:15" ht="12.75" customHeight="1" x14ac:dyDescent="0.2">
      <c r="L343" s="2"/>
      <c r="M343" s="2"/>
      <c r="O343" s="2"/>
    </row>
    <row r="344" spans="12:15" ht="12.75" customHeight="1" x14ac:dyDescent="0.2">
      <c r="L344" s="2"/>
      <c r="M344" s="2"/>
      <c r="O344" s="2"/>
    </row>
    <row r="345" spans="12:15" ht="12.75" customHeight="1" x14ac:dyDescent="0.2">
      <c r="L345" s="2"/>
      <c r="M345" s="2"/>
      <c r="O345" s="2"/>
    </row>
    <row r="346" spans="12:15" ht="12.75" customHeight="1" x14ac:dyDescent="0.2">
      <c r="L346" s="2"/>
      <c r="M346" s="2"/>
      <c r="O346" s="2"/>
    </row>
    <row r="347" spans="12:15" ht="12.75" customHeight="1" x14ac:dyDescent="0.2">
      <c r="L347" s="2"/>
      <c r="M347" s="2"/>
      <c r="O347" s="2"/>
    </row>
    <row r="348" spans="12:15" ht="12.75" customHeight="1" x14ac:dyDescent="0.2">
      <c r="L348" s="2"/>
      <c r="M348" s="2"/>
      <c r="O348" s="2"/>
    </row>
    <row r="349" spans="12:15" ht="12.75" customHeight="1" x14ac:dyDescent="0.2">
      <c r="L349" s="2"/>
      <c r="M349" s="2"/>
      <c r="O349" s="2"/>
    </row>
    <row r="350" spans="12:15" ht="12.75" customHeight="1" x14ac:dyDescent="0.2">
      <c r="L350" s="2"/>
      <c r="M350" s="2"/>
      <c r="O350" s="2"/>
    </row>
    <row r="351" spans="12:15" ht="12.75" customHeight="1" x14ac:dyDescent="0.2">
      <c r="L351" s="2"/>
      <c r="M351" s="2"/>
      <c r="O351" s="2"/>
    </row>
    <row r="352" spans="12:15" ht="12.75" customHeight="1" x14ac:dyDescent="0.2">
      <c r="L352" s="2"/>
      <c r="M352" s="2"/>
      <c r="O352" s="2"/>
    </row>
    <row r="353" spans="12:15" ht="12.75" customHeight="1" x14ac:dyDescent="0.2">
      <c r="L353" s="2"/>
      <c r="M353" s="2"/>
      <c r="O353" s="2"/>
    </row>
    <row r="354" spans="12:15" ht="12.75" customHeight="1" x14ac:dyDescent="0.2">
      <c r="L354" s="2"/>
      <c r="M354" s="2"/>
      <c r="O354" s="2"/>
    </row>
    <row r="355" spans="12:15" ht="12.75" customHeight="1" x14ac:dyDescent="0.2">
      <c r="L355" s="2"/>
      <c r="M355" s="2"/>
      <c r="O355" s="2"/>
    </row>
    <row r="356" spans="12:15" ht="12.75" customHeight="1" x14ac:dyDescent="0.2">
      <c r="L356" s="2"/>
      <c r="M356" s="2"/>
      <c r="O356" s="2"/>
    </row>
    <row r="357" spans="12:15" ht="12.75" customHeight="1" x14ac:dyDescent="0.2">
      <c r="L357" s="2"/>
      <c r="M357" s="2"/>
      <c r="O357" s="2"/>
    </row>
    <row r="358" spans="12:15" ht="12.75" customHeight="1" x14ac:dyDescent="0.2">
      <c r="L358" s="2"/>
      <c r="M358" s="2"/>
      <c r="O358" s="2"/>
    </row>
    <row r="359" spans="12:15" ht="12.75" customHeight="1" x14ac:dyDescent="0.2">
      <c r="L359" s="2"/>
      <c r="M359" s="2"/>
      <c r="O359" s="2"/>
    </row>
    <row r="360" spans="12:15" ht="12.75" customHeight="1" x14ac:dyDescent="0.2">
      <c r="L360" s="2"/>
      <c r="M360" s="2"/>
      <c r="O360" s="2"/>
    </row>
    <row r="361" spans="12:15" ht="12.75" customHeight="1" x14ac:dyDescent="0.2">
      <c r="L361" s="2"/>
      <c r="M361" s="2"/>
      <c r="O361" s="2"/>
    </row>
    <row r="362" spans="12:15" ht="12.75" customHeight="1" x14ac:dyDescent="0.2">
      <c r="L362" s="2"/>
      <c r="M362" s="2"/>
      <c r="O362" s="2"/>
    </row>
    <row r="363" spans="12:15" ht="12.75" customHeight="1" x14ac:dyDescent="0.2">
      <c r="L363" s="2"/>
      <c r="M363" s="2"/>
      <c r="O363" s="2"/>
    </row>
    <row r="364" spans="12:15" ht="12.75" customHeight="1" x14ac:dyDescent="0.2">
      <c r="L364" s="2"/>
      <c r="M364" s="2"/>
      <c r="O364" s="2"/>
    </row>
    <row r="365" spans="12:15" ht="12.75" customHeight="1" x14ac:dyDescent="0.2">
      <c r="L365" s="2"/>
      <c r="M365" s="2"/>
      <c r="O365" s="2"/>
    </row>
    <row r="366" spans="12:15" ht="12.75" customHeight="1" x14ac:dyDescent="0.2">
      <c r="L366" s="2"/>
      <c r="M366" s="2"/>
      <c r="O366" s="2"/>
    </row>
    <row r="367" spans="12:15" ht="12.75" customHeight="1" x14ac:dyDescent="0.2">
      <c r="L367" s="2"/>
      <c r="M367" s="2"/>
      <c r="O367" s="2"/>
    </row>
    <row r="368" spans="12:15" ht="12.75" customHeight="1" x14ac:dyDescent="0.2">
      <c r="L368" s="2"/>
      <c r="M368" s="2"/>
      <c r="O368" s="2"/>
    </row>
    <row r="369" spans="12:15" ht="12.75" customHeight="1" x14ac:dyDescent="0.2">
      <c r="L369" s="2"/>
      <c r="M369" s="2"/>
      <c r="O369" s="2"/>
    </row>
    <row r="370" spans="12:15" ht="12.75" customHeight="1" x14ac:dyDescent="0.2">
      <c r="L370" s="2"/>
      <c r="M370" s="2"/>
      <c r="O370" s="2"/>
    </row>
    <row r="371" spans="12:15" ht="12.75" customHeight="1" x14ac:dyDescent="0.2">
      <c r="L371" s="2"/>
      <c r="M371" s="2"/>
      <c r="O371" s="2"/>
    </row>
    <row r="372" spans="12:15" ht="12.75" customHeight="1" x14ac:dyDescent="0.2">
      <c r="L372" s="2"/>
      <c r="M372" s="2"/>
      <c r="O372" s="2"/>
    </row>
    <row r="373" spans="12:15" ht="12.75" customHeight="1" x14ac:dyDescent="0.2">
      <c r="L373" s="2"/>
      <c r="M373" s="2"/>
      <c r="O373" s="2"/>
    </row>
    <row r="374" spans="12:15" ht="12.75" customHeight="1" x14ac:dyDescent="0.2">
      <c r="L374" s="2"/>
      <c r="M374" s="2"/>
      <c r="O374" s="2"/>
    </row>
    <row r="375" spans="12:15" ht="12.75" customHeight="1" x14ac:dyDescent="0.2">
      <c r="L375" s="2"/>
      <c r="M375" s="2"/>
      <c r="O375" s="2"/>
    </row>
    <row r="376" spans="12:15" ht="12.75" customHeight="1" x14ac:dyDescent="0.2">
      <c r="L376" s="2"/>
      <c r="M376" s="2"/>
      <c r="O376" s="2"/>
    </row>
    <row r="377" spans="12:15" ht="12.75" customHeight="1" x14ac:dyDescent="0.2">
      <c r="L377" s="2"/>
      <c r="M377" s="2"/>
      <c r="O377" s="2"/>
    </row>
    <row r="378" spans="12:15" ht="12.75" customHeight="1" x14ac:dyDescent="0.2">
      <c r="L378" s="2"/>
      <c r="M378" s="2"/>
      <c r="O378" s="2"/>
    </row>
    <row r="379" spans="12:15" ht="12.75" customHeight="1" x14ac:dyDescent="0.2">
      <c r="L379" s="2"/>
      <c r="M379" s="2"/>
      <c r="O379" s="2"/>
    </row>
    <row r="380" spans="12:15" ht="12.75" customHeight="1" x14ac:dyDescent="0.2">
      <c r="L380" s="2"/>
      <c r="M380" s="2"/>
      <c r="O380" s="2"/>
    </row>
    <row r="381" spans="12:15" ht="12.75" customHeight="1" x14ac:dyDescent="0.2">
      <c r="L381" s="2"/>
      <c r="M381" s="2"/>
      <c r="O381" s="2"/>
    </row>
    <row r="382" spans="12:15" ht="12.75" customHeight="1" x14ac:dyDescent="0.2">
      <c r="L382" s="2"/>
      <c r="M382" s="2"/>
      <c r="O382" s="2"/>
    </row>
    <row r="383" spans="12:15" ht="12.75" customHeight="1" x14ac:dyDescent="0.2">
      <c r="L383" s="2"/>
      <c r="M383" s="2"/>
      <c r="O383" s="2"/>
    </row>
    <row r="384" spans="12:15" ht="12.75" customHeight="1" x14ac:dyDescent="0.2">
      <c r="L384" s="2"/>
      <c r="M384" s="2"/>
      <c r="O384" s="2"/>
    </row>
    <row r="385" spans="12:15" ht="12.75" customHeight="1" x14ac:dyDescent="0.2">
      <c r="L385" s="2"/>
      <c r="M385" s="2"/>
      <c r="O385" s="2"/>
    </row>
    <row r="386" spans="12:15" ht="12.75" customHeight="1" x14ac:dyDescent="0.2">
      <c r="L386" s="2"/>
      <c r="M386" s="2"/>
      <c r="O386" s="2"/>
    </row>
    <row r="387" spans="12:15" ht="12.75" customHeight="1" x14ac:dyDescent="0.2">
      <c r="L387" s="2"/>
      <c r="M387" s="2"/>
      <c r="O387" s="2"/>
    </row>
    <row r="388" spans="12:15" ht="12.75" customHeight="1" x14ac:dyDescent="0.2">
      <c r="L388" s="2"/>
      <c r="M388" s="2"/>
      <c r="O388" s="2"/>
    </row>
    <row r="389" spans="12:15" ht="12.75" customHeight="1" x14ac:dyDescent="0.2">
      <c r="L389" s="2"/>
      <c r="M389" s="2"/>
      <c r="O389" s="2"/>
    </row>
    <row r="390" spans="12:15" ht="12.75" customHeight="1" x14ac:dyDescent="0.2">
      <c r="L390" s="2"/>
      <c r="M390" s="2"/>
      <c r="O390" s="2"/>
    </row>
    <row r="391" spans="12:15" ht="12.75" customHeight="1" x14ac:dyDescent="0.2">
      <c r="L391" s="2"/>
      <c r="M391" s="2"/>
      <c r="O391" s="2"/>
    </row>
    <row r="392" spans="12:15" ht="12.75" customHeight="1" x14ac:dyDescent="0.2">
      <c r="L392" s="2"/>
      <c r="M392" s="2"/>
      <c r="O392" s="2"/>
    </row>
    <row r="393" spans="12:15" ht="12.75" customHeight="1" x14ac:dyDescent="0.2">
      <c r="L393" s="2"/>
      <c r="M393" s="2"/>
      <c r="O393" s="2"/>
    </row>
    <row r="394" spans="12:15" ht="12.75" customHeight="1" x14ac:dyDescent="0.2">
      <c r="L394" s="2"/>
      <c r="M394" s="2"/>
      <c r="O394" s="2"/>
    </row>
    <row r="395" spans="12:15" ht="12.75" customHeight="1" x14ac:dyDescent="0.2">
      <c r="L395" s="2"/>
      <c r="M395" s="2"/>
      <c r="O395" s="2"/>
    </row>
    <row r="396" spans="12:15" ht="12.75" customHeight="1" x14ac:dyDescent="0.2">
      <c r="L396" s="2"/>
      <c r="M396" s="2"/>
      <c r="O396" s="2"/>
    </row>
    <row r="397" spans="12:15" ht="12.75" customHeight="1" x14ac:dyDescent="0.2">
      <c r="L397" s="2"/>
      <c r="M397" s="2"/>
      <c r="O397" s="2"/>
    </row>
    <row r="398" spans="12:15" ht="12.75" customHeight="1" x14ac:dyDescent="0.2">
      <c r="L398" s="2"/>
      <c r="M398" s="2"/>
      <c r="O398" s="2"/>
    </row>
    <row r="399" spans="12:15" ht="12.75" customHeight="1" x14ac:dyDescent="0.2">
      <c r="L399" s="2"/>
      <c r="M399" s="2"/>
      <c r="O399" s="2"/>
    </row>
    <row r="400" spans="12:15" ht="12.75" customHeight="1" x14ac:dyDescent="0.2">
      <c r="L400" s="2"/>
      <c r="M400" s="2"/>
      <c r="O400" s="2"/>
    </row>
    <row r="401" spans="12:15" ht="12.75" customHeight="1" x14ac:dyDescent="0.2">
      <c r="L401" s="2"/>
      <c r="M401" s="2"/>
      <c r="O401" s="2"/>
    </row>
    <row r="402" spans="12:15" ht="12.75" customHeight="1" x14ac:dyDescent="0.2">
      <c r="L402" s="2"/>
      <c r="M402" s="2"/>
      <c r="O402" s="2"/>
    </row>
    <row r="403" spans="12:15" ht="12.75" customHeight="1" x14ac:dyDescent="0.2">
      <c r="L403" s="2"/>
      <c r="M403" s="2"/>
      <c r="O403" s="2"/>
    </row>
    <row r="404" spans="12:15" ht="12.75" customHeight="1" x14ac:dyDescent="0.2">
      <c r="L404" s="2"/>
      <c r="M404" s="2"/>
      <c r="O404" s="2"/>
    </row>
    <row r="405" spans="12:15" ht="12.75" customHeight="1" x14ac:dyDescent="0.2">
      <c r="L405" s="2"/>
      <c r="M405" s="2"/>
      <c r="O405" s="2"/>
    </row>
    <row r="406" spans="12:15" ht="12.75" customHeight="1" x14ac:dyDescent="0.2">
      <c r="L406" s="2"/>
      <c r="M406" s="2"/>
      <c r="O406" s="2"/>
    </row>
    <row r="407" spans="12:15" ht="12.75" customHeight="1" x14ac:dyDescent="0.2">
      <c r="L407" s="2"/>
      <c r="M407" s="2"/>
      <c r="O407" s="2"/>
    </row>
    <row r="408" spans="12:15" ht="12.75" customHeight="1" x14ac:dyDescent="0.2">
      <c r="L408" s="2"/>
      <c r="M408" s="2"/>
      <c r="O408" s="2"/>
    </row>
    <row r="409" spans="12:15" ht="12.75" customHeight="1" x14ac:dyDescent="0.2">
      <c r="L409" s="2"/>
      <c r="M409" s="2"/>
      <c r="O409" s="2"/>
    </row>
    <row r="410" spans="12:15" ht="12.75" customHeight="1" x14ac:dyDescent="0.2">
      <c r="L410" s="2"/>
      <c r="M410" s="2"/>
      <c r="O410" s="2"/>
    </row>
    <row r="411" spans="12:15" ht="12.75" customHeight="1" x14ac:dyDescent="0.2">
      <c r="L411" s="2"/>
      <c r="M411" s="2"/>
      <c r="O411" s="2"/>
    </row>
    <row r="412" spans="12:15" ht="12.75" customHeight="1" x14ac:dyDescent="0.2">
      <c r="L412" s="2"/>
      <c r="M412" s="2"/>
      <c r="O412" s="2"/>
    </row>
    <row r="413" spans="12:15" ht="12.75" customHeight="1" x14ac:dyDescent="0.2">
      <c r="L413" s="2"/>
      <c r="M413" s="2"/>
      <c r="O413" s="2"/>
    </row>
    <row r="414" spans="12:15" ht="12.75" customHeight="1" x14ac:dyDescent="0.2">
      <c r="L414" s="2"/>
      <c r="M414" s="2"/>
      <c r="O414" s="2"/>
    </row>
    <row r="415" spans="12:15" ht="12.75" customHeight="1" x14ac:dyDescent="0.2">
      <c r="L415" s="2"/>
      <c r="M415" s="2"/>
      <c r="O415" s="2"/>
    </row>
    <row r="416" spans="12:15" ht="12.75" customHeight="1" x14ac:dyDescent="0.2">
      <c r="L416" s="2"/>
      <c r="M416" s="2"/>
      <c r="O416" s="2"/>
    </row>
    <row r="417" spans="12:15" ht="12.75" customHeight="1" x14ac:dyDescent="0.2">
      <c r="L417" s="2"/>
      <c r="M417" s="2"/>
      <c r="O417" s="2"/>
    </row>
    <row r="418" spans="12:15" ht="12.75" customHeight="1" x14ac:dyDescent="0.2">
      <c r="L418" s="2"/>
      <c r="M418" s="2"/>
      <c r="O418" s="2"/>
    </row>
    <row r="419" spans="12:15" ht="12.75" customHeight="1" x14ac:dyDescent="0.2">
      <c r="L419" s="2"/>
      <c r="M419" s="2"/>
      <c r="O419" s="2"/>
    </row>
    <row r="420" spans="12:15" ht="12.75" customHeight="1" x14ac:dyDescent="0.2">
      <c r="L420" s="2"/>
      <c r="M420" s="2"/>
      <c r="O420" s="2"/>
    </row>
    <row r="421" spans="12:15" ht="12.75" customHeight="1" x14ac:dyDescent="0.2">
      <c r="L421" s="2"/>
      <c r="M421" s="2"/>
      <c r="O421" s="2"/>
    </row>
    <row r="422" spans="12:15" ht="12.75" customHeight="1" x14ac:dyDescent="0.2">
      <c r="L422" s="2"/>
      <c r="M422" s="2"/>
      <c r="O422" s="2"/>
    </row>
    <row r="423" spans="12:15" ht="12.75" customHeight="1" x14ac:dyDescent="0.2">
      <c r="L423" s="2"/>
      <c r="M423" s="2"/>
      <c r="O423" s="2"/>
    </row>
    <row r="424" spans="12:15" ht="12.75" customHeight="1" x14ac:dyDescent="0.2">
      <c r="L424" s="2"/>
      <c r="M424" s="2"/>
      <c r="O424" s="2"/>
    </row>
    <row r="425" spans="12:15" ht="12.75" customHeight="1" x14ac:dyDescent="0.2">
      <c r="L425" s="2"/>
      <c r="M425" s="2"/>
      <c r="O425" s="2"/>
    </row>
    <row r="426" spans="12:15" ht="12.75" customHeight="1" x14ac:dyDescent="0.2">
      <c r="L426" s="2"/>
      <c r="M426" s="2"/>
      <c r="O426" s="2"/>
    </row>
    <row r="427" spans="12:15" ht="12.75" customHeight="1" x14ac:dyDescent="0.2">
      <c r="L427" s="2"/>
      <c r="M427" s="2"/>
      <c r="O427" s="2"/>
    </row>
    <row r="428" spans="12:15" ht="12.75" customHeight="1" x14ac:dyDescent="0.2">
      <c r="L428" s="2"/>
      <c r="M428" s="2"/>
      <c r="O428" s="2"/>
    </row>
    <row r="429" spans="12:15" ht="12.75" customHeight="1" x14ac:dyDescent="0.2">
      <c r="L429" s="2"/>
      <c r="M429" s="2"/>
      <c r="O429" s="2"/>
    </row>
    <row r="430" spans="12:15" ht="12.75" customHeight="1" x14ac:dyDescent="0.2">
      <c r="L430" s="2"/>
      <c r="M430" s="2"/>
      <c r="O430" s="2"/>
    </row>
    <row r="431" spans="12:15" ht="12.75" customHeight="1" x14ac:dyDescent="0.2">
      <c r="L431" s="2"/>
      <c r="M431" s="2"/>
      <c r="O431" s="2"/>
    </row>
    <row r="432" spans="12:15" ht="12.75" customHeight="1" x14ac:dyDescent="0.2">
      <c r="L432" s="2"/>
      <c r="M432" s="2"/>
      <c r="O432" s="2"/>
    </row>
    <row r="433" spans="12:15" ht="12.75" customHeight="1" x14ac:dyDescent="0.2">
      <c r="L433" s="2"/>
      <c r="M433" s="2"/>
      <c r="O433" s="2"/>
    </row>
    <row r="434" spans="12:15" ht="12.75" customHeight="1" x14ac:dyDescent="0.2">
      <c r="L434" s="2"/>
      <c r="M434" s="2"/>
      <c r="O434" s="2"/>
    </row>
    <row r="435" spans="12:15" ht="12.75" customHeight="1" x14ac:dyDescent="0.2">
      <c r="L435" s="2"/>
      <c r="M435" s="2"/>
      <c r="O435" s="2"/>
    </row>
    <row r="436" spans="12:15" ht="12.75" customHeight="1" x14ac:dyDescent="0.2">
      <c r="L436" s="2"/>
      <c r="M436" s="2"/>
      <c r="O436" s="2"/>
    </row>
    <row r="437" spans="12:15" ht="12.75" customHeight="1" x14ac:dyDescent="0.2">
      <c r="L437" s="2"/>
      <c r="M437" s="2"/>
      <c r="O437" s="2"/>
    </row>
    <row r="438" spans="12:15" ht="12.75" customHeight="1" x14ac:dyDescent="0.2">
      <c r="L438" s="2"/>
      <c r="M438" s="2"/>
      <c r="O438" s="2"/>
    </row>
    <row r="439" spans="12:15" ht="12.75" customHeight="1" x14ac:dyDescent="0.2">
      <c r="L439" s="2"/>
      <c r="M439" s="2"/>
      <c r="O439" s="2"/>
    </row>
    <row r="440" spans="12:15" ht="12.75" customHeight="1" x14ac:dyDescent="0.2">
      <c r="L440" s="2"/>
      <c r="M440" s="2"/>
      <c r="O440" s="2"/>
    </row>
    <row r="441" spans="12:15" ht="12.75" customHeight="1" x14ac:dyDescent="0.2">
      <c r="L441" s="2"/>
      <c r="M441" s="2"/>
      <c r="O441" s="2"/>
    </row>
    <row r="442" spans="12:15" ht="12.75" customHeight="1" x14ac:dyDescent="0.2">
      <c r="L442" s="2"/>
      <c r="M442" s="2"/>
      <c r="O442" s="2"/>
    </row>
    <row r="443" spans="12:15" ht="12.75" customHeight="1" x14ac:dyDescent="0.2">
      <c r="L443" s="2"/>
      <c r="M443" s="2"/>
      <c r="O443" s="2"/>
    </row>
    <row r="444" spans="12:15" ht="12.75" customHeight="1" x14ac:dyDescent="0.2">
      <c r="L444" s="2"/>
      <c r="M444" s="2"/>
      <c r="O444" s="2"/>
    </row>
    <row r="445" spans="12:15" ht="12.75" customHeight="1" x14ac:dyDescent="0.2">
      <c r="L445" s="2"/>
      <c r="M445" s="2"/>
      <c r="O445" s="2"/>
    </row>
    <row r="446" spans="12:15" ht="12.75" customHeight="1" x14ac:dyDescent="0.2">
      <c r="L446" s="2"/>
      <c r="M446" s="2"/>
      <c r="O446" s="2"/>
    </row>
    <row r="447" spans="12:15" ht="12.75" customHeight="1" x14ac:dyDescent="0.2">
      <c r="L447" s="2"/>
      <c r="M447" s="2"/>
      <c r="O447" s="2"/>
    </row>
    <row r="448" spans="12:15" ht="12.75" customHeight="1" x14ac:dyDescent="0.2">
      <c r="L448" s="2"/>
      <c r="M448" s="2"/>
      <c r="O448" s="2"/>
    </row>
    <row r="449" spans="12:15" ht="12.75" customHeight="1" x14ac:dyDescent="0.2">
      <c r="L449" s="2"/>
      <c r="M449" s="2"/>
      <c r="O449" s="2"/>
    </row>
    <row r="450" spans="12:15" ht="12.75" customHeight="1" x14ac:dyDescent="0.2">
      <c r="L450" s="2"/>
      <c r="M450" s="2"/>
      <c r="O450" s="2"/>
    </row>
    <row r="451" spans="12:15" ht="12.75" customHeight="1" x14ac:dyDescent="0.2">
      <c r="L451" s="2"/>
      <c r="M451" s="2"/>
      <c r="O451" s="2"/>
    </row>
    <row r="452" spans="12:15" ht="12.75" customHeight="1" x14ac:dyDescent="0.2">
      <c r="L452" s="2"/>
      <c r="M452" s="2"/>
      <c r="O452" s="2"/>
    </row>
    <row r="453" spans="12:15" ht="12.75" customHeight="1" x14ac:dyDescent="0.2">
      <c r="L453" s="2"/>
      <c r="M453" s="2"/>
      <c r="O453" s="2"/>
    </row>
    <row r="454" spans="12:15" ht="12.75" customHeight="1" x14ac:dyDescent="0.2">
      <c r="L454" s="2"/>
      <c r="M454" s="2"/>
      <c r="O454" s="2"/>
    </row>
    <row r="455" spans="12:15" ht="12.75" customHeight="1" x14ac:dyDescent="0.2">
      <c r="L455" s="2"/>
      <c r="M455" s="2"/>
      <c r="O455" s="2"/>
    </row>
    <row r="456" spans="12:15" ht="12.75" customHeight="1" x14ac:dyDescent="0.2">
      <c r="L456" s="2"/>
      <c r="M456" s="2"/>
      <c r="O456" s="2"/>
    </row>
    <row r="457" spans="12:15" ht="12.75" customHeight="1" x14ac:dyDescent="0.2">
      <c r="L457" s="2"/>
      <c r="M457" s="2"/>
      <c r="O457" s="2"/>
    </row>
    <row r="458" spans="12:15" ht="12.75" customHeight="1" x14ac:dyDescent="0.2">
      <c r="L458" s="2"/>
      <c r="M458" s="2"/>
      <c r="O458" s="2"/>
    </row>
    <row r="459" spans="12:15" ht="12.75" customHeight="1" x14ac:dyDescent="0.2">
      <c r="L459" s="2"/>
      <c r="M459" s="2"/>
      <c r="O459" s="2"/>
    </row>
    <row r="460" spans="12:15" ht="12.75" customHeight="1" x14ac:dyDescent="0.2">
      <c r="L460" s="2"/>
      <c r="M460" s="2"/>
      <c r="O460" s="2"/>
    </row>
    <row r="461" spans="12:15" ht="12.75" customHeight="1" x14ac:dyDescent="0.2">
      <c r="L461" s="2"/>
      <c r="M461" s="2"/>
      <c r="O461" s="2"/>
    </row>
    <row r="462" spans="12:15" ht="12.75" customHeight="1" x14ac:dyDescent="0.2">
      <c r="L462" s="2"/>
      <c r="M462" s="2"/>
      <c r="O462" s="2"/>
    </row>
    <row r="463" spans="12:15" ht="12.75" customHeight="1" x14ac:dyDescent="0.2">
      <c r="L463" s="2"/>
      <c r="M463" s="2"/>
      <c r="O463" s="2"/>
    </row>
    <row r="464" spans="12:15" ht="12.75" customHeight="1" x14ac:dyDescent="0.2">
      <c r="L464" s="2"/>
      <c r="M464" s="2"/>
      <c r="O464" s="2"/>
    </row>
    <row r="465" spans="12:15" ht="12.75" customHeight="1" x14ac:dyDescent="0.2">
      <c r="L465" s="2"/>
      <c r="M465" s="2"/>
      <c r="O465" s="2"/>
    </row>
    <row r="466" spans="12:15" ht="12.75" customHeight="1" x14ac:dyDescent="0.2">
      <c r="L466" s="2"/>
      <c r="M466" s="2"/>
      <c r="O466" s="2"/>
    </row>
    <row r="467" spans="12:15" ht="12.75" customHeight="1" x14ac:dyDescent="0.2">
      <c r="L467" s="2"/>
      <c r="M467" s="2"/>
      <c r="O467" s="2"/>
    </row>
    <row r="468" spans="12:15" ht="12.75" customHeight="1" x14ac:dyDescent="0.2">
      <c r="L468" s="2"/>
      <c r="M468" s="2"/>
      <c r="O468" s="2"/>
    </row>
    <row r="469" spans="12:15" ht="12.75" customHeight="1" x14ac:dyDescent="0.2">
      <c r="L469" s="2"/>
      <c r="M469" s="2"/>
      <c r="O469" s="2"/>
    </row>
    <row r="470" spans="12:15" ht="12.75" customHeight="1" x14ac:dyDescent="0.2">
      <c r="L470" s="2"/>
      <c r="M470" s="2"/>
      <c r="O470" s="2"/>
    </row>
    <row r="471" spans="12:15" ht="12.75" customHeight="1" x14ac:dyDescent="0.2">
      <c r="L471" s="2"/>
      <c r="M471" s="2"/>
      <c r="O471" s="2"/>
    </row>
    <row r="472" spans="12:15" ht="12.75" customHeight="1" x14ac:dyDescent="0.2">
      <c r="L472" s="2"/>
      <c r="M472" s="2"/>
      <c r="O472" s="2"/>
    </row>
    <row r="473" spans="12:15" ht="12.75" customHeight="1" x14ac:dyDescent="0.2">
      <c r="L473" s="2"/>
      <c r="M473" s="2"/>
      <c r="O473" s="2"/>
    </row>
    <row r="474" spans="12:15" ht="12.75" customHeight="1" x14ac:dyDescent="0.2">
      <c r="L474" s="2"/>
      <c r="M474" s="2"/>
      <c r="O474" s="2"/>
    </row>
    <row r="475" spans="12:15" ht="12.75" customHeight="1" x14ac:dyDescent="0.2">
      <c r="L475" s="2"/>
      <c r="M475" s="2"/>
      <c r="O475" s="2"/>
    </row>
    <row r="476" spans="12:15" ht="12.75" customHeight="1" x14ac:dyDescent="0.2">
      <c r="L476" s="2"/>
      <c r="M476" s="2"/>
      <c r="O476" s="2"/>
    </row>
    <row r="477" spans="12:15" ht="12.75" customHeight="1" x14ac:dyDescent="0.2">
      <c r="L477" s="2"/>
      <c r="M477" s="2"/>
      <c r="O477" s="2"/>
    </row>
    <row r="478" spans="12:15" ht="12.75" customHeight="1" x14ac:dyDescent="0.2">
      <c r="L478" s="2"/>
      <c r="M478" s="2"/>
      <c r="O478" s="2"/>
    </row>
    <row r="479" spans="12:15" ht="12.75" customHeight="1" x14ac:dyDescent="0.2">
      <c r="L479" s="2"/>
      <c r="M479" s="2"/>
      <c r="O479" s="2"/>
    </row>
    <row r="480" spans="12:15" ht="12.75" customHeight="1" x14ac:dyDescent="0.2">
      <c r="L480" s="2"/>
      <c r="M480" s="2"/>
      <c r="O480" s="2"/>
    </row>
    <row r="481" spans="12:15" ht="12.75" customHeight="1" x14ac:dyDescent="0.2">
      <c r="L481" s="2"/>
      <c r="M481" s="2"/>
      <c r="O481" s="2"/>
    </row>
    <row r="482" spans="12:15" ht="12.75" customHeight="1" x14ac:dyDescent="0.2">
      <c r="L482" s="2"/>
      <c r="M482" s="2"/>
      <c r="O482" s="2"/>
    </row>
    <row r="483" spans="12:15" ht="12.75" customHeight="1" x14ac:dyDescent="0.2">
      <c r="L483" s="2"/>
      <c r="M483" s="2"/>
      <c r="O483" s="2"/>
    </row>
    <row r="484" spans="12:15" ht="12.75" customHeight="1" x14ac:dyDescent="0.2">
      <c r="L484" s="2"/>
      <c r="M484" s="2"/>
      <c r="O484" s="2"/>
    </row>
    <row r="485" spans="12:15" ht="12.75" customHeight="1" x14ac:dyDescent="0.2">
      <c r="L485" s="2"/>
      <c r="M485" s="2"/>
      <c r="O485" s="2"/>
    </row>
    <row r="486" spans="12:15" ht="12.75" customHeight="1" x14ac:dyDescent="0.2">
      <c r="L486" s="2"/>
      <c r="M486" s="2"/>
      <c r="O486" s="2"/>
    </row>
    <row r="487" spans="12:15" ht="12.75" customHeight="1" x14ac:dyDescent="0.2">
      <c r="L487" s="2"/>
      <c r="M487" s="2"/>
      <c r="O487" s="2"/>
    </row>
    <row r="488" spans="12:15" ht="12.75" customHeight="1" x14ac:dyDescent="0.2">
      <c r="L488" s="2"/>
      <c r="M488" s="2"/>
      <c r="O488" s="2"/>
    </row>
    <row r="489" spans="12:15" ht="12.75" customHeight="1" x14ac:dyDescent="0.2">
      <c r="L489" s="2"/>
      <c r="M489" s="2"/>
      <c r="O489" s="2"/>
    </row>
    <row r="490" spans="12:15" ht="12.75" customHeight="1" x14ac:dyDescent="0.2">
      <c r="L490" s="2"/>
      <c r="M490" s="2"/>
      <c r="O490" s="2"/>
    </row>
    <row r="491" spans="12:15" ht="12.75" customHeight="1" x14ac:dyDescent="0.2">
      <c r="L491" s="2"/>
      <c r="M491" s="2"/>
      <c r="O491" s="2"/>
    </row>
    <row r="492" spans="12:15" ht="12.75" customHeight="1" x14ac:dyDescent="0.2">
      <c r="L492" s="2"/>
      <c r="M492" s="2"/>
      <c r="O492" s="2"/>
    </row>
    <row r="493" spans="12:15" ht="12.75" customHeight="1" x14ac:dyDescent="0.2">
      <c r="L493" s="2"/>
      <c r="M493" s="2"/>
      <c r="O493" s="2"/>
    </row>
    <row r="494" spans="12:15" ht="12.75" customHeight="1" x14ac:dyDescent="0.2">
      <c r="L494" s="2"/>
      <c r="M494" s="2"/>
      <c r="O494" s="2"/>
    </row>
    <row r="495" spans="12:15" ht="12.75" customHeight="1" x14ac:dyDescent="0.2">
      <c r="L495" s="2"/>
      <c r="M495" s="2"/>
      <c r="O495" s="2"/>
    </row>
    <row r="496" spans="12:15" ht="12.75" customHeight="1" x14ac:dyDescent="0.2">
      <c r="L496" s="2"/>
      <c r="M496" s="2"/>
      <c r="O496" s="2"/>
    </row>
    <row r="497" spans="12:15" ht="12.75" customHeight="1" x14ac:dyDescent="0.2">
      <c r="L497" s="2"/>
      <c r="M497" s="2"/>
      <c r="O497" s="2"/>
    </row>
    <row r="498" spans="12:15" ht="12.75" customHeight="1" x14ac:dyDescent="0.2">
      <c r="L498" s="2"/>
      <c r="M498" s="2"/>
      <c r="O498" s="2"/>
    </row>
    <row r="499" spans="12:15" ht="12.75" customHeight="1" x14ac:dyDescent="0.2">
      <c r="L499" s="2"/>
      <c r="M499" s="2"/>
      <c r="O499" s="2"/>
    </row>
    <row r="500" spans="12:15" ht="12.75" customHeight="1" x14ac:dyDescent="0.2">
      <c r="L500" s="2"/>
      <c r="M500" s="2"/>
      <c r="O500" s="2"/>
    </row>
    <row r="501" spans="12:15" ht="12.75" customHeight="1" x14ac:dyDescent="0.2">
      <c r="L501" s="2"/>
      <c r="M501" s="2"/>
      <c r="O501" s="2"/>
    </row>
    <row r="502" spans="12:15" ht="12.75" customHeight="1" x14ac:dyDescent="0.2">
      <c r="L502" s="2"/>
      <c r="M502" s="2"/>
      <c r="O502" s="2"/>
    </row>
    <row r="503" spans="12:15" ht="12.75" customHeight="1" x14ac:dyDescent="0.2">
      <c r="L503" s="2"/>
      <c r="M503" s="2"/>
      <c r="O503" s="2"/>
    </row>
    <row r="504" spans="12:15" ht="12.75" customHeight="1" x14ac:dyDescent="0.2">
      <c r="L504" s="2"/>
      <c r="M504" s="2"/>
      <c r="O504" s="2"/>
    </row>
    <row r="505" spans="12:15" ht="12.75" customHeight="1" x14ac:dyDescent="0.2">
      <c r="L505" s="2"/>
      <c r="M505" s="2"/>
      <c r="O505" s="2"/>
    </row>
    <row r="506" spans="12:15" ht="12.75" customHeight="1" x14ac:dyDescent="0.2">
      <c r="L506" s="2"/>
      <c r="M506" s="2"/>
      <c r="O506" s="2"/>
    </row>
    <row r="507" spans="12:15" ht="12.75" customHeight="1" x14ac:dyDescent="0.2">
      <c r="L507" s="2"/>
      <c r="M507" s="2"/>
      <c r="O507" s="2"/>
    </row>
    <row r="508" spans="12:15" ht="12.75" customHeight="1" x14ac:dyDescent="0.2">
      <c r="L508" s="2"/>
      <c r="M508" s="2"/>
      <c r="O508" s="2"/>
    </row>
    <row r="509" spans="12:15" ht="12.75" customHeight="1" x14ac:dyDescent="0.2">
      <c r="L509" s="2"/>
      <c r="M509" s="2"/>
      <c r="O509" s="2"/>
    </row>
    <row r="510" spans="12:15" ht="12.75" customHeight="1" x14ac:dyDescent="0.2">
      <c r="L510" s="2"/>
      <c r="M510" s="2"/>
      <c r="O510" s="2"/>
    </row>
    <row r="511" spans="12:15" ht="12.75" customHeight="1" x14ac:dyDescent="0.2">
      <c r="L511" s="2"/>
      <c r="M511" s="2"/>
      <c r="O511" s="2"/>
    </row>
    <row r="512" spans="12:15" ht="12.75" customHeight="1" x14ac:dyDescent="0.2">
      <c r="L512" s="2"/>
      <c r="M512" s="2"/>
      <c r="O512" s="2"/>
    </row>
    <row r="513" spans="12:15" ht="12.75" customHeight="1" x14ac:dyDescent="0.2">
      <c r="L513" s="2"/>
      <c r="M513" s="2"/>
      <c r="O513" s="2"/>
    </row>
    <row r="514" spans="12:15" ht="12.75" customHeight="1" x14ac:dyDescent="0.2">
      <c r="L514" s="2"/>
      <c r="M514" s="2"/>
      <c r="O514" s="2"/>
    </row>
    <row r="515" spans="12:15" ht="12.75" customHeight="1" x14ac:dyDescent="0.2">
      <c r="L515" s="2"/>
      <c r="M515" s="2"/>
      <c r="O515" s="2"/>
    </row>
    <row r="516" spans="12:15" ht="12.75" customHeight="1" x14ac:dyDescent="0.2">
      <c r="L516" s="2"/>
      <c r="M516" s="2"/>
      <c r="O516" s="2"/>
    </row>
    <row r="517" spans="12:15" ht="12.75" customHeight="1" x14ac:dyDescent="0.2">
      <c r="L517" s="2"/>
      <c r="M517" s="2"/>
      <c r="O517" s="2"/>
    </row>
    <row r="518" spans="12:15" ht="12.75" customHeight="1" x14ac:dyDescent="0.2">
      <c r="L518" s="2"/>
      <c r="M518" s="2"/>
      <c r="O518" s="2"/>
    </row>
    <row r="519" spans="12:15" ht="12.75" customHeight="1" x14ac:dyDescent="0.2">
      <c r="L519" s="2"/>
      <c r="M519" s="2"/>
      <c r="O519" s="2"/>
    </row>
    <row r="520" spans="12:15" ht="12.75" customHeight="1" x14ac:dyDescent="0.2">
      <c r="L520" s="2"/>
      <c r="M520" s="2"/>
      <c r="O520" s="2"/>
    </row>
    <row r="521" spans="12:15" ht="12.75" customHeight="1" x14ac:dyDescent="0.2">
      <c r="L521" s="2"/>
      <c r="M521" s="2"/>
      <c r="O521" s="2"/>
    </row>
    <row r="522" spans="12:15" ht="12.75" customHeight="1" x14ac:dyDescent="0.2">
      <c r="L522" s="2"/>
      <c r="M522" s="2"/>
      <c r="O522" s="2"/>
    </row>
    <row r="523" spans="12:15" ht="12.75" customHeight="1" x14ac:dyDescent="0.2">
      <c r="L523" s="2"/>
      <c r="M523" s="2"/>
      <c r="O523" s="2"/>
    </row>
    <row r="524" spans="12:15" ht="12.75" customHeight="1" x14ac:dyDescent="0.2">
      <c r="L524" s="2"/>
      <c r="M524" s="2"/>
      <c r="O524" s="2"/>
    </row>
    <row r="525" spans="12:15" ht="12.75" customHeight="1" x14ac:dyDescent="0.2">
      <c r="L525" s="2"/>
      <c r="M525" s="2"/>
      <c r="O525" s="2"/>
    </row>
    <row r="526" spans="12:15" ht="12.75" customHeight="1" x14ac:dyDescent="0.2">
      <c r="L526" s="2"/>
      <c r="M526" s="2"/>
      <c r="O526" s="2"/>
    </row>
    <row r="527" spans="12:15" ht="12.75" customHeight="1" x14ac:dyDescent="0.2">
      <c r="L527" s="2"/>
      <c r="M527" s="2"/>
      <c r="O527" s="2"/>
    </row>
    <row r="528" spans="12:15" ht="12.75" customHeight="1" x14ac:dyDescent="0.2">
      <c r="L528" s="2"/>
      <c r="M528" s="2"/>
      <c r="O528" s="2"/>
    </row>
    <row r="529" spans="12:15" ht="12.75" customHeight="1" x14ac:dyDescent="0.2">
      <c r="L529" s="2"/>
      <c r="M529" s="2"/>
      <c r="O529" s="2"/>
    </row>
    <row r="530" spans="12:15" ht="12.75" customHeight="1" x14ac:dyDescent="0.2">
      <c r="L530" s="2"/>
      <c r="M530" s="2"/>
      <c r="O530" s="2"/>
    </row>
    <row r="531" spans="12:15" ht="12.75" customHeight="1" x14ac:dyDescent="0.2">
      <c r="L531" s="2"/>
      <c r="M531" s="2"/>
      <c r="O531" s="2"/>
    </row>
    <row r="532" spans="12:15" ht="12.75" customHeight="1" x14ac:dyDescent="0.2">
      <c r="L532" s="2"/>
      <c r="M532" s="2"/>
      <c r="O532" s="2"/>
    </row>
    <row r="533" spans="12:15" ht="12.75" customHeight="1" x14ac:dyDescent="0.2">
      <c r="L533" s="2"/>
      <c r="M533" s="2"/>
      <c r="O533" s="2"/>
    </row>
    <row r="534" spans="12:15" ht="12.75" customHeight="1" x14ac:dyDescent="0.2">
      <c r="L534" s="2"/>
      <c r="M534" s="2"/>
      <c r="O534" s="2"/>
    </row>
    <row r="535" spans="12:15" ht="12.75" customHeight="1" x14ac:dyDescent="0.2">
      <c r="L535" s="2"/>
      <c r="M535" s="2"/>
      <c r="O535" s="2"/>
    </row>
    <row r="536" spans="12:15" ht="12.75" customHeight="1" x14ac:dyDescent="0.2">
      <c r="L536" s="2"/>
      <c r="M536" s="2"/>
      <c r="O536" s="2"/>
    </row>
    <row r="537" spans="12:15" ht="12.75" customHeight="1" x14ac:dyDescent="0.2">
      <c r="L537" s="2"/>
      <c r="M537" s="2"/>
      <c r="O537" s="2"/>
    </row>
    <row r="538" spans="12:15" ht="12.75" customHeight="1" x14ac:dyDescent="0.2">
      <c r="L538" s="2"/>
      <c r="M538" s="2"/>
      <c r="O538" s="2"/>
    </row>
    <row r="539" spans="12:15" ht="12.75" customHeight="1" x14ac:dyDescent="0.2">
      <c r="L539" s="2"/>
      <c r="M539" s="2"/>
      <c r="O539" s="2"/>
    </row>
    <row r="540" spans="12:15" ht="12.75" customHeight="1" x14ac:dyDescent="0.2">
      <c r="L540" s="2"/>
      <c r="M540" s="2"/>
      <c r="O540" s="2"/>
    </row>
    <row r="541" spans="12:15" ht="12.75" customHeight="1" x14ac:dyDescent="0.2">
      <c r="L541" s="2"/>
      <c r="M541" s="2"/>
      <c r="O541" s="2"/>
    </row>
    <row r="542" spans="12:15" ht="12.75" customHeight="1" x14ac:dyDescent="0.2">
      <c r="L542" s="2"/>
      <c r="M542" s="2"/>
      <c r="O542" s="2"/>
    </row>
    <row r="543" spans="12:15" ht="12.75" customHeight="1" x14ac:dyDescent="0.2">
      <c r="L543" s="2"/>
      <c r="M543" s="2"/>
      <c r="O543" s="2"/>
    </row>
    <row r="544" spans="12:15" ht="12.75" customHeight="1" x14ac:dyDescent="0.2">
      <c r="L544" s="2"/>
      <c r="M544" s="2"/>
      <c r="O544" s="2"/>
    </row>
    <row r="545" spans="12:15" ht="12.75" customHeight="1" x14ac:dyDescent="0.2">
      <c r="L545" s="2"/>
      <c r="M545" s="2"/>
      <c r="O545" s="2"/>
    </row>
    <row r="546" spans="12:15" ht="12.75" customHeight="1" x14ac:dyDescent="0.2">
      <c r="L546" s="2"/>
      <c r="M546" s="2"/>
      <c r="O546" s="2"/>
    </row>
    <row r="547" spans="12:15" ht="12.75" customHeight="1" x14ac:dyDescent="0.2">
      <c r="L547" s="2"/>
      <c r="M547" s="2"/>
      <c r="O547" s="2"/>
    </row>
    <row r="548" spans="12:15" ht="12.75" customHeight="1" x14ac:dyDescent="0.2">
      <c r="L548" s="2"/>
      <c r="M548" s="2"/>
      <c r="O548" s="2"/>
    </row>
    <row r="549" spans="12:15" ht="12.75" customHeight="1" x14ac:dyDescent="0.2">
      <c r="L549" s="2"/>
      <c r="M549" s="2"/>
      <c r="O549" s="2"/>
    </row>
    <row r="550" spans="12:15" ht="12.75" customHeight="1" x14ac:dyDescent="0.2">
      <c r="L550" s="2"/>
      <c r="M550" s="2"/>
      <c r="O550" s="2"/>
    </row>
    <row r="551" spans="12:15" ht="12.75" customHeight="1" x14ac:dyDescent="0.2">
      <c r="L551" s="2"/>
      <c r="M551" s="2"/>
      <c r="O551" s="2"/>
    </row>
    <row r="552" spans="12:15" ht="12.75" customHeight="1" x14ac:dyDescent="0.2">
      <c r="L552" s="2"/>
      <c r="M552" s="2"/>
      <c r="O552" s="2"/>
    </row>
    <row r="553" spans="12:15" ht="12.75" customHeight="1" x14ac:dyDescent="0.2">
      <c r="L553" s="2"/>
      <c r="M553" s="2"/>
      <c r="O553" s="2"/>
    </row>
    <row r="554" spans="12:15" ht="12.75" customHeight="1" x14ac:dyDescent="0.2">
      <c r="L554" s="2"/>
      <c r="M554" s="2"/>
      <c r="O554" s="2"/>
    </row>
    <row r="555" spans="12:15" ht="12.75" customHeight="1" x14ac:dyDescent="0.2">
      <c r="L555" s="2"/>
      <c r="M555" s="2"/>
      <c r="O555" s="2"/>
    </row>
    <row r="556" spans="12:15" ht="12.75" customHeight="1" x14ac:dyDescent="0.2">
      <c r="L556" s="2"/>
      <c r="M556" s="2"/>
      <c r="O556" s="2"/>
    </row>
    <row r="557" spans="12:15" ht="12.75" customHeight="1" x14ac:dyDescent="0.2">
      <c r="L557" s="2"/>
      <c r="M557" s="2"/>
      <c r="O557" s="2"/>
    </row>
    <row r="558" spans="12:15" ht="12.75" customHeight="1" x14ac:dyDescent="0.2">
      <c r="L558" s="2"/>
      <c r="M558" s="2"/>
      <c r="O558" s="2"/>
    </row>
    <row r="559" spans="12:15" ht="12.75" customHeight="1" x14ac:dyDescent="0.2">
      <c r="L559" s="2"/>
      <c r="M559" s="2"/>
      <c r="O559" s="2"/>
    </row>
    <row r="560" spans="12:15" ht="12.75" customHeight="1" x14ac:dyDescent="0.2">
      <c r="L560" s="2"/>
      <c r="M560" s="2"/>
      <c r="O560" s="2"/>
    </row>
    <row r="561" spans="12:15" ht="12.75" customHeight="1" x14ac:dyDescent="0.2">
      <c r="L561" s="2"/>
      <c r="M561" s="2"/>
      <c r="O561" s="2"/>
    </row>
    <row r="562" spans="12:15" ht="12.75" customHeight="1" x14ac:dyDescent="0.2">
      <c r="L562" s="2"/>
      <c r="M562" s="2"/>
      <c r="O562" s="2"/>
    </row>
    <row r="563" spans="12:15" ht="12.75" customHeight="1" x14ac:dyDescent="0.2">
      <c r="L563" s="2"/>
      <c r="M563" s="2"/>
      <c r="O563" s="2"/>
    </row>
    <row r="564" spans="12:15" ht="12.75" customHeight="1" x14ac:dyDescent="0.2">
      <c r="L564" s="2"/>
      <c r="M564" s="2"/>
      <c r="O564" s="2"/>
    </row>
    <row r="565" spans="12:15" ht="12.75" customHeight="1" x14ac:dyDescent="0.2">
      <c r="L565" s="2"/>
      <c r="M565" s="2"/>
      <c r="O565" s="2"/>
    </row>
    <row r="566" spans="12:15" ht="12.75" customHeight="1" x14ac:dyDescent="0.2">
      <c r="L566" s="2"/>
      <c r="M566" s="2"/>
      <c r="O566" s="2"/>
    </row>
    <row r="567" spans="12:15" ht="12.75" customHeight="1" x14ac:dyDescent="0.2">
      <c r="L567" s="2"/>
      <c r="M567" s="2"/>
      <c r="O567" s="2"/>
    </row>
    <row r="568" spans="12:15" ht="12.75" customHeight="1" x14ac:dyDescent="0.2">
      <c r="L568" s="2"/>
      <c r="M568" s="2"/>
      <c r="O568" s="2"/>
    </row>
    <row r="569" spans="12:15" ht="12.75" customHeight="1" x14ac:dyDescent="0.2">
      <c r="L569" s="2"/>
      <c r="M569" s="2"/>
      <c r="O569" s="2"/>
    </row>
    <row r="570" spans="12:15" ht="12.75" customHeight="1" x14ac:dyDescent="0.2">
      <c r="L570" s="2"/>
      <c r="M570" s="2"/>
      <c r="O570" s="2"/>
    </row>
    <row r="571" spans="12:15" ht="12.75" customHeight="1" x14ac:dyDescent="0.2">
      <c r="L571" s="2"/>
      <c r="M571" s="2"/>
      <c r="O571" s="2"/>
    </row>
    <row r="572" spans="12:15" ht="12.75" customHeight="1" x14ac:dyDescent="0.2">
      <c r="L572" s="2"/>
      <c r="M572" s="2"/>
      <c r="O572" s="2"/>
    </row>
    <row r="573" spans="12:15" ht="12.75" customHeight="1" x14ac:dyDescent="0.2">
      <c r="L573" s="2"/>
      <c r="M573" s="2"/>
      <c r="O573" s="2"/>
    </row>
    <row r="574" spans="12:15" ht="12.75" customHeight="1" x14ac:dyDescent="0.2">
      <c r="L574" s="2"/>
      <c r="M574" s="2"/>
      <c r="O574" s="2"/>
    </row>
    <row r="575" spans="12:15" ht="12.75" customHeight="1" x14ac:dyDescent="0.2">
      <c r="L575" s="2"/>
      <c r="M575" s="2"/>
      <c r="O575" s="2"/>
    </row>
    <row r="576" spans="12:15" ht="12.75" customHeight="1" x14ac:dyDescent="0.2">
      <c r="L576" s="2"/>
      <c r="M576" s="2"/>
      <c r="O576" s="2"/>
    </row>
    <row r="577" spans="12:15" ht="12.75" customHeight="1" x14ac:dyDescent="0.2">
      <c r="L577" s="2"/>
      <c r="M577" s="2"/>
      <c r="O577" s="2"/>
    </row>
    <row r="578" spans="12:15" ht="12.75" customHeight="1" x14ac:dyDescent="0.2">
      <c r="L578" s="2"/>
      <c r="M578" s="2"/>
      <c r="O578" s="2"/>
    </row>
    <row r="579" spans="12:15" ht="12.75" customHeight="1" x14ac:dyDescent="0.2">
      <c r="L579" s="2"/>
      <c r="M579" s="2"/>
      <c r="O579" s="2"/>
    </row>
    <row r="580" spans="12:15" ht="12.75" customHeight="1" x14ac:dyDescent="0.2">
      <c r="L580" s="2"/>
      <c r="M580" s="2"/>
      <c r="O580" s="2"/>
    </row>
    <row r="581" spans="12:15" ht="12.75" customHeight="1" x14ac:dyDescent="0.2">
      <c r="L581" s="2"/>
      <c r="M581" s="2"/>
      <c r="O581" s="2"/>
    </row>
    <row r="582" spans="12:15" ht="12.75" customHeight="1" x14ac:dyDescent="0.2">
      <c r="L582" s="2"/>
      <c r="M582" s="2"/>
      <c r="O582" s="2"/>
    </row>
    <row r="583" spans="12:15" ht="12.75" customHeight="1" x14ac:dyDescent="0.2">
      <c r="L583" s="2"/>
      <c r="M583" s="2"/>
      <c r="O583" s="2"/>
    </row>
    <row r="584" spans="12:15" ht="12.75" customHeight="1" x14ac:dyDescent="0.2">
      <c r="L584" s="2"/>
      <c r="M584" s="2"/>
      <c r="O584" s="2"/>
    </row>
    <row r="585" spans="12:15" ht="12.75" customHeight="1" x14ac:dyDescent="0.2">
      <c r="L585" s="2"/>
      <c r="M585" s="2"/>
      <c r="O585" s="2"/>
    </row>
    <row r="586" spans="12:15" ht="12.75" customHeight="1" x14ac:dyDescent="0.2">
      <c r="L586" s="2"/>
      <c r="M586" s="2"/>
      <c r="O586" s="2"/>
    </row>
    <row r="587" spans="12:15" ht="12.75" customHeight="1" x14ac:dyDescent="0.2">
      <c r="L587" s="2"/>
      <c r="M587" s="2"/>
      <c r="O587" s="2"/>
    </row>
    <row r="588" spans="12:15" ht="12.75" customHeight="1" x14ac:dyDescent="0.2">
      <c r="L588" s="2"/>
      <c r="M588" s="2"/>
      <c r="O588" s="2"/>
    </row>
    <row r="589" spans="12:15" ht="12.75" customHeight="1" x14ac:dyDescent="0.2">
      <c r="L589" s="2"/>
      <c r="M589" s="2"/>
      <c r="O589" s="2"/>
    </row>
    <row r="590" spans="12:15" ht="12.75" customHeight="1" x14ac:dyDescent="0.2">
      <c r="L590" s="2"/>
      <c r="M590" s="2"/>
      <c r="O590" s="2"/>
    </row>
    <row r="591" spans="12:15" ht="12.75" customHeight="1" x14ac:dyDescent="0.2">
      <c r="L591" s="2"/>
      <c r="M591" s="2"/>
      <c r="O591" s="2"/>
    </row>
    <row r="592" spans="12:15" ht="12.75" customHeight="1" x14ac:dyDescent="0.2">
      <c r="L592" s="2"/>
      <c r="M592" s="2"/>
      <c r="O592" s="2"/>
    </row>
    <row r="593" spans="12:15" ht="12.75" customHeight="1" x14ac:dyDescent="0.2">
      <c r="L593" s="2"/>
      <c r="M593" s="2"/>
      <c r="O593" s="2"/>
    </row>
    <row r="594" spans="12:15" ht="12.75" customHeight="1" x14ac:dyDescent="0.2">
      <c r="L594" s="2"/>
      <c r="M594" s="2"/>
      <c r="O594" s="2"/>
    </row>
    <row r="595" spans="12:15" ht="12.75" customHeight="1" x14ac:dyDescent="0.2">
      <c r="L595" s="2"/>
      <c r="M595" s="2"/>
      <c r="O595" s="2"/>
    </row>
    <row r="596" spans="12:15" ht="12.75" customHeight="1" x14ac:dyDescent="0.2">
      <c r="L596" s="2"/>
      <c r="M596" s="2"/>
      <c r="O596" s="2"/>
    </row>
    <row r="597" spans="12:15" ht="12.75" customHeight="1" x14ac:dyDescent="0.2">
      <c r="L597" s="2"/>
      <c r="M597" s="2"/>
      <c r="O597" s="2"/>
    </row>
    <row r="598" spans="12:15" ht="12.75" customHeight="1" x14ac:dyDescent="0.2">
      <c r="L598" s="2"/>
      <c r="M598" s="2"/>
      <c r="O598" s="2"/>
    </row>
    <row r="599" spans="12:15" ht="12.75" customHeight="1" x14ac:dyDescent="0.2">
      <c r="L599" s="2"/>
      <c r="M599" s="2"/>
      <c r="O599" s="2"/>
    </row>
    <row r="600" spans="12:15" ht="12.75" customHeight="1" x14ac:dyDescent="0.2">
      <c r="L600" s="2"/>
      <c r="M600" s="2"/>
      <c r="O600" s="2"/>
    </row>
    <row r="601" spans="12:15" ht="12.75" customHeight="1" x14ac:dyDescent="0.2">
      <c r="L601" s="2"/>
      <c r="M601" s="2"/>
      <c r="O601" s="2"/>
    </row>
    <row r="602" spans="12:15" ht="12.75" customHeight="1" x14ac:dyDescent="0.2">
      <c r="L602" s="2"/>
      <c r="M602" s="2"/>
      <c r="O602" s="2"/>
    </row>
    <row r="603" spans="12:15" ht="12.75" customHeight="1" x14ac:dyDescent="0.2">
      <c r="L603" s="2"/>
      <c r="M603" s="2"/>
      <c r="O603" s="2"/>
    </row>
    <row r="604" spans="12:15" ht="12.75" customHeight="1" x14ac:dyDescent="0.2">
      <c r="L604" s="2"/>
      <c r="M604" s="2"/>
      <c r="O604" s="2"/>
    </row>
    <row r="605" spans="12:15" ht="12.75" customHeight="1" x14ac:dyDescent="0.2">
      <c r="L605" s="2"/>
      <c r="M605" s="2"/>
      <c r="O605" s="2"/>
    </row>
    <row r="606" spans="12:15" ht="12.75" customHeight="1" x14ac:dyDescent="0.2">
      <c r="L606" s="2"/>
      <c r="M606" s="2"/>
      <c r="O606" s="2"/>
    </row>
    <row r="607" spans="12:15" ht="12.75" customHeight="1" x14ac:dyDescent="0.2">
      <c r="L607" s="2"/>
      <c r="M607" s="2"/>
      <c r="O607" s="2"/>
    </row>
    <row r="608" spans="12:15" ht="12.75" customHeight="1" x14ac:dyDescent="0.2">
      <c r="L608" s="2"/>
      <c r="M608" s="2"/>
      <c r="O608" s="2"/>
    </row>
    <row r="609" spans="12:15" ht="12.75" customHeight="1" x14ac:dyDescent="0.2">
      <c r="L609" s="2"/>
      <c r="M609" s="2"/>
      <c r="O609" s="2"/>
    </row>
    <row r="610" spans="12:15" ht="12.75" customHeight="1" x14ac:dyDescent="0.2">
      <c r="L610" s="2"/>
      <c r="M610" s="2"/>
      <c r="O610" s="2"/>
    </row>
    <row r="611" spans="12:15" ht="12.75" customHeight="1" x14ac:dyDescent="0.2">
      <c r="L611" s="2"/>
      <c r="M611" s="2"/>
      <c r="O611" s="2"/>
    </row>
    <row r="612" spans="12:15" ht="12.75" customHeight="1" x14ac:dyDescent="0.2">
      <c r="L612" s="2"/>
      <c r="M612" s="2"/>
      <c r="O612" s="2"/>
    </row>
    <row r="613" spans="12:15" ht="12.75" customHeight="1" x14ac:dyDescent="0.2">
      <c r="L613" s="2"/>
      <c r="M613" s="2"/>
      <c r="O613" s="2"/>
    </row>
    <row r="614" spans="12:15" ht="12.75" customHeight="1" x14ac:dyDescent="0.2">
      <c r="L614" s="2"/>
      <c r="M614" s="2"/>
      <c r="O614" s="2"/>
    </row>
    <row r="615" spans="12:15" ht="12.75" customHeight="1" x14ac:dyDescent="0.2">
      <c r="L615" s="2"/>
      <c r="M615" s="2"/>
      <c r="O615" s="2"/>
    </row>
    <row r="616" spans="12:15" ht="12.75" customHeight="1" x14ac:dyDescent="0.2">
      <c r="L616" s="2"/>
      <c r="M616" s="2"/>
      <c r="O616" s="2"/>
    </row>
    <row r="617" spans="12:15" ht="12.75" customHeight="1" x14ac:dyDescent="0.2">
      <c r="L617" s="2"/>
      <c r="M617" s="2"/>
      <c r="O617" s="2"/>
    </row>
    <row r="618" spans="12:15" ht="12.75" customHeight="1" x14ac:dyDescent="0.2">
      <c r="L618" s="2"/>
      <c r="M618" s="2"/>
      <c r="O618" s="2"/>
    </row>
    <row r="619" spans="12:15" ht="12.75" customHeight="1" x14ac:dyDescent="0.2">
      <c r="L619" s="2"/>
      <c r="M619" s="2"/>
      <c r="O619" s="2"/>
    </row>
    <row r="620" spans="12:15" ht="12.75" customHeight="1" x14ac:dyDescent="0.2">
      <c r="L620" s="2"/>
      <c r="M620" s="2"/>
      <c r="O620" s="2"/>
    </row>
    <row r="621" spans="12:15" ht="12.75" customHeight="1" x14ac:dyDescent="0.2">
      <c r="L621" s="2"/>
      <c r="M621" s="2"/>
      <c r="O621" s="2"/>
    </row>
    <row r="622" spans="12:15" ht="12.75" customHeight="1" x14ac:dyDescent="0.2">
      <c r="L622" s="2"/>
      <c r="M622" s="2"/>
      <c r="O622" s="2"/>
    </row>
    <row r="623" spans="12:15" ht="12.75" customHeight="1" x14ac:dyDescent="0.2">
      <c r="L623" s="2"/>
      <c r="M623" s="2"/>
      <c r="O623" s="2"/>
    </row>
    <row r="624" spans="12:15" ht="12.75" customHeight="1" x14ac:dyDescent="0.2">
      <c r="L624" s="2"/>
      <c r="M624" s="2"/>
      <c r="O624" s="2"/>
    </row>
    <row r="625" spans="12:15" ht="12.75" customHeight="1" x14ac:dyDescent="0.2">
      <c r="L625" s="2"/>
      <c r="M625" s="2"/>
      <c r="O625" s="2"/>
    </row>
    <row r="626" spans="12:15" ht="12.75" customHeight="1" x14ac:dyDescent="0.2">
      <c r="L626" s="2"/>
      <c r="M626" s="2"/>
      <c r="O626" s="2"/>
    </row>
    <row r="627" spans="12:15" ht="12.75" customHeight="1" x14ac:dyDescent="0.2">
      <c r="L627" s="2"/>
      <c r="M627" s="2"/>
      <c r="O627" s="2"/>
    </row>
    <row r="628" spans="12:15" ht="12.75" customHeight="1" x14ac:dyDescent="0.2">
      <c r="L628" s="2"/>
      <c r="M628" s="2"/>
      <c r="O628" s="2"/>
    </row>
    <row r="629" spans="12:15" ht="12.75" customHeight="1" x14ac:dyDescent="0.2">
      <c r="L629" s="2"/>
      <c r="M629" s="2"/>
      <c r="O629" s="2"/>
    </row>
    <row r="630" spans="12:15" ht="12.75" customHeight="1" x14ac:dyDescent="0.2">
      <c r="L630" s="2"/>
      <c r="M630" s="2"/>
      <c r="O630" s="2"/>
    </row>
    <row r="631" spans="12:15" ht="12.75" customHeight="1" x14ac:dyDescent="0.2">
      <c r="L631" s="2"/>
      <c r="M631" s="2"/>
      <c r="O631" s="2"/>
    </row>
    <row r="632" spans="12:15" ht="12.75" customHeight="1" x14ac:dyDescent="0.2">
      <c r="L632" s="2"/>
      <c r="M632" s="2"/>
      <c r="O632" s="2"/>
    </row>
    <row r="633" spans="12:15" ht="12.75" customHeight="1" x14ac:dyDescent="0.2">
      <c r="L633" s="2"/>
      <c r="M633" s="2"/>
      <c r="O633" s="2"/>
    </row>
    <row r="634" spans="12:15" ht="12.75" customHeight="1" x14ac:dyDescent="0.2">
      <c r="L634" s="2"/>
      <c r="M634" s="2"/>
      <c r="O634" s="2"/>
    </row>
    <row r="635" spans="12:15" ht="12.75" customHeight="1" x14ac:dyDescent="0.2">
      <c r="L635" s="2"/>
      <c r="M635" s="2"/>
      <c r="O635" s="2"/>
    </row>
    <row r="636" spans="12:15" ht="12.75" customHeight="1" x14ac:dyDescent="0.2">
      <c r="L636" s="2"/>
      <c r="M636" s="2"/>
      <c r="O636" s="2"/>
    </row>
    <row r="637" spans="12:15" ht="12.75" customHeight="1" x14ac:dyDescent="0.2">
      <c r="L637" s="2"/>
      <c r="M637" s="2"/>
      <c r="O637" s="2"/>
    </row>
    <row r="638" spans="12:15" ht="12.75" customHeight="1" x14ac:dyDescent="0.2">
      <c r="L638" s="2"/>
      <c r="M638" s="2"/>
      <c r="O638" s="2"/>
    </row>
    <row r="639" spans="12:15" ht="12.75" customHeight="1" x14ac:dyDescent="0.2">
      <c r="L639" s="2"/>
      <c r="M639" s="2"/>
      <c r="O639" s="2"/>
    </row>
    <row r="640" spans="12:15" ht="12.75" customHeight="1" x14ac:dyDescent="0.2">
      <c r="L640" s="2"/>
      <c r="M640" s="2"/>
      <c r="O640" s="2"/>
    </row>
    <row r="641" spans="12:15" ht="12.75" customHeight="1" x14ac:dyDescent="0.2">
      <c r="L641" s="2"/>
      <c r="M641" s="2"/>
      <c r="O641" s="2"/>
    </row>
    <row r="642" spans="12:15" ht="12.75" customHeight="1" x14ac:dyDescent="0.2">
      <c r="L642" s="2"/>
      <c r="M642" s="2"/>
      <c r="O642" s="2"/>
    </row>
    <row r="643" spans="12:15" ht="12.75" customHeight="1" x14ac:dyDescent="0.2">
      <c r="L643" s="2"/>
      <c r="M643" s="2"/>
      <c r="O643" s="2"/>
    </row>
    <row r="644" spans="12:15" ht="12.75" customHeight="1" x14ac:dyDescent="0.2">
      <c r="L644" s="2"/>
      <c r="M644" s="2"/>
      <c r="O644" s="2"/>
    </row>
    <row r="645" spans="12:15" ht="12.75" customHeight="1" x14ac:dyDescent="0.2">
      <c r="L645" s="2"/>
      <c r="M645" s="2"/>
      <c r="O645" s="2"/>
    </row>
    <row r="646" spans="12:15" ht="12.75" customHeight="1" x14ac:dyDescent="0.2">
      <c r="L646" s="2"/>
      <c r="M646" s="2"/>
      <c r="O646" s="2"/>
    </row>
    <row r="647" spans="12:15" ht="12.75" customHeight="1" x14ac:dyDescent="0.2">
      <c r="L647" s="2"/>
      <c r="M647" s="2"/>
      <c r="O647" s="2"/>
    </row>
    <row r="648" spans="12:15" ht="12.75" customHeight="1" x14ac:dyDescent="0.2">
      <c r="L648" s="2"/>
      <c r="M648" s="2"/>
      <c r="O648" s="2"/>
    </row>
    <row r="649" spans="12:15" ht="12.75" customHeight="1" x14ac:dyDescent="0.2">
      <c r="L649" s="2"/>
      <c r="M649" s="2"/>
      <c r="O649" s="2"/>
    </row>
    <row r="650" spans="12:15" ht="12.75" customHeight="1" x14ac:dyDescent="0.2">
      <c r="L650" s="2"/>
      <c r="M650" s="2"/>
      <c r="O650" s="2"/>
    </row>
    <row r="651" spans="12:15" ht="12.75" customHeight="1" x14ac:dyDescent="0.2">
      <c r="L651" s="2"/>
      <c r="M651" s="2"/>
      <c r="O651" s="2"/>
    </row>
    <row r="652" spans="12:15" ht="12.75" customHeight="1" x14ac:dyDescent="0.2">
      <c r="L652" s="2"/>
      <c r="M652" s="2"/>
      <c r="O652" s="2"/>
    </row>
    <row r="653" spans="12:15" ht="12.75" customHeight="1" x14ac:dyDescent="0.2">
      <c r="L653" s="2"/>
      <c r="M653" s="2"/>
      <c r="O653" s="2"/>
    </row>
    <row r="654" spans="12:15" ht="12.75" customHeight="1" x14ac:dyDescent="0.2">
      <c r="L654" s="2"/>
      <c r="M654" s="2"/>
      <c r="O654" s="2"/>
    </row>
    <row r="655" spans="12:15" ht="12.75" customHeight="1" x14ac:dyDescent="0.2">
      <c r="L655" s="2"/>
      <c r="M655" s="2"/>
      <c r="O655" s="2"/>
    </row>
    <row r="656" spans="12:15" ht="12.75" customHeight="1" x14ac:dyDescent="0.2">
      <c r="L656" s="2"/>
      <c r="M656" s="2"/>
      <c r="O656" s="2"/>
    </row>
    <row r="657" spans="12:15" ht="12.75" customHeight="1" x14ac:dyDescent="0.2">
      <c r="L657" s="2"/>
      <c r="M657" s="2"/>
      <c r="O657" s="2"/>
    </row>
    <row r="658" spans="12:15" ht="12.75" customHeight="1" x14ac:dyDescent="0.2">
      <c r="L658" s="2"/>
      <c r="M658" s="2"/>
      <c r="O658" s="2"/>
    </row>
    <row r="659" spans="12:15" ht="12.75" customHeight="1" x14ac:dyDescent="0.2">
      <c r="L659" s="2"/>
      <c r="M659" s="2"/>
      <c r="O659" s="2"/>
    </row>
    <row r="660" spans="12:15" ht="12.75" customHeight="1" x14ac:dyDescent="0.2">
      <c r="L660" s="2"/>
      <c r="M660" s="2"/>
      <c r="O660" s="2"/>
    </row>
    <row r="661" spans="12:15" ht="12.75" customHeight="1" x14ac:dyDescent="0.2">
      <c r="L661" s="2"/>
      <c r="M661" s="2"/>
      <c r="O661" s="2"/>
    </row>
    <row r="662" spans="12:15" ht="12.75" customHeight="1" x14ac:dyDescent="0.2">
      <c r="L662" s="2"/>
      <c r="M662" s="2"/>
      <c r="O662" s="2"/>
    </row>
    <row r="663" spans="12:15" ht="12.75" customHeight="1" x14ac:dyDescent="0.2">
      <c r="L663" s="2"/>
      <c r="M663" s="2"/>
      <c r="O663" s="2"/>
    </row>
    <row r="664" spans="12:15" ht="12.75" customHeight="1" x14ac:dyDescent="0.2">
      <c r="L664" s="2"/>
      <c r="M664" s="2"/>
      <c r="O664" s="2"/>
    </row>
    <row r="665" spans="12:15" ht="12.75" customHeight="1" x14ac:dyDescent="0.2">
      <c r="L665" s="2"/>
      <c r="M665" s="2"/>
      <c r="O665" s="2"/>
    </row>
    <row r="666" spans="12:15" ht="12.75" customHeight="1" x14ac:dyDescent="0.2">
      <c r="L666" s="2"/>
      <c r="M666" s="2"/>
      <c r="O666" s="2"/>
    </row>
    <row r="667" spans="12:15" ht="12.75" customHeight="1" x14ac:dyDescent="0.2">
      <c r="L667" s="2"/>
      <c r="M667" s="2"/>
      <c r="O667" s="2"/>
    </row>
    <row r="668" spans="12:15" ht="12.75" customHeight="1" x14ac:dyDescent="0.2">
      <c r="L668" s="2"/>
      <c r="M668" s="2"/>
      <c r="O668" s="2"/>
    </row>
    <row r="669" spans="12:15" ht="12.75" customHeight="1" x14ac:dyDescent="0.2">
      <c r="L669" s="2"/>
      <c r="M669" s="2"/>
      <c r="O669" s="2"/>
    </row>
    <row r="670" spans="12:15" ht="12.75" customHeight="1" x14ac:dyDescent="0.2">
      <c r="L670" s="2"/>
      <c r="M670" s="2"/>
      <c r="O670" s="2"/>
    </row>
    <row r="671" spans="12:15" ht="12.75" customHeight="1" x14ac:dyDescent="0.2">
      <c r="L671" s="2"/>
      <c r="M671" s="2"/>
      <c r="O671" s="2"/>
    </row>
    <row r="672" spans="12:15" ht="12.75" customHeight="1" x14ac:dyDescent="0.2">
      <c r="L672" s="2"/>
      <c r="M672" s="2"/>
      <c r="O672" s="2"/>
    </row>
    <row r="673" spans="12:15" ht="12.75" customHeight="1" x14ac:dyDescent="0.2">
      <c r="L673" s="2"/>
      <c r="M673" s="2"/>
      <c r="O673" s="2"/>
    </row>
    <row r="674" spans="12:15" ht="12.75" customHeight="1" x14ac:dyDescent="0.2">
      <c r="L674" s="2"/>
      <c r="M674" s="2"/>
      <c r="O674" s="2"/>
    </row>
    <row r="675" spans="12:15" ht="12.75" customHeight="1" x14ac:dyDescent="0.2">
      <c r="L675" s="2"/>
      <c r="M675" s="2"/>
      <c r="O675" s="2"/>
    </row>
    <row r="676" spans="12:15" ht="12.75" customHeight="1" x14ac:dyDescent="0.2">
      <c r="L676" s="2"/>
      <c r="M676" s="2"/>
      <c r="O676" s="2"/>
    </row>
    <row r="677" spans="12:15" ht="12.75" customHeight="1" x14ac:dyDescent="0.2">
      <c r="L677" s="2"/>
      <c r="M677" s="2"/>
      <c r="O677" s="2"/>
    </row>
    <row r="678" spans="12:15" ht="12.75" customHeight="1" x14ac:dyDescent="0.2">
      <c r="L678" s="2"/>
      <c r="M678" s="2"/>
      <c r="O678" s="2"/>
    </row>
    <row r="679" spans="12:15" ht="12.75" customHeight="1" x14ac:dyDescent="0.2">
      <c r="L679" s="2"/>
      <c r="M679" s="2"/>
      <c r="O679" s="2"/>
    </row>
    <row r="680" spans="12:15" ht="12.75" customHeight="1" x14ac:dyDescent="0.2">
      <c r="L680" s="2"/>
      <c r="M680" s="2"/>
      <c r="O680" s="2"/>
    </row>
    <row r="681" spans="12:15" ht="12.75" customHeight="1" x14ac:dyDescent="0.2">
      <c r="L681" s="2"/>
      <c r="M681" s="2"/>
      <c r="O681" s="2"/>
    </row>
    <row r="682" spans="12:15" ht="12.75" customHeight="1" x14ac:dyDescent="0.2">
      <c r="L682" s="2"/>
      <c r="M682" s="2"/>
      <c r="O682" s="2"/>
    </row>
    <row r="683" spans="12:15" ht="12.75" customHeight="1" x14ac:dyDescent="0.2">
      <c r="L683" s="2"/>
      <c r="M683" s="2"/>
      <c r="O683" s="2"/>
    </row>
    <row r="684" spans="12:15" ht="12.75" customHeight="1" x14ac:dyDescent="0.2">
      <c r="L684" s="2"/>
      <c r="M684" s="2"/>
      <c r="O684" s="2"/>
    </row>
    <row r="685" spans="12:15" ht="12.75" customHeight="1" x14ac:dyDescent="0.2">
      <c r="L685" s="2"/>
      <c r="M685" s="2"/>
      <c r="O685" s="2"/>
    </row>
    <row r="686" spans="12:15" ht="12.75" customHeight="1" x14ac:dyDescent="0.2">
      <c r="L686" s="2"/>
      <c r="M686" s="2"/>
      <c r="O686" s="2"/>
    </row>
    <row r="687" spans="12:15" ht="12.75" customHeight="1" x14ac:dyDescent="0.2">
      <c r="L687" s="2"/>
      <c r="M687" s="2"/>
      <c r="O687" s="2"/>
    </row>
    <row r="688" spans="12:15" ht="12.75" customHeight="1" x14ac:dyDescent="0.2">
      <c r="L688" s="2"/>
      <c r="M688" s="2"/>
      <c r="O688" s="2"/>
    </row>
    <row r="689" spans="12:15" ht="12.75" customHeight="1" x14ac:dyDescent="0.2">
      <c r="L689" s="2"/>
      <c r="M689" s="2"/>
      <c r="O689" s="2"/>
    </row>
    <row r="690" spans="12:15" ht="12.75" customHeight="1" x14ac:dyDescent="0.2">
      <c r="L690" s="2"/>
      <c r="M690" s="2"/>
      <c r="O690" s="2"/>
    </row>
    <row r="691" spans="12:15" ht="12.75" customHeight="1" x14ac:dyDescent="0.2">
      <c r="L691" s="2"/>
      <c r="M691" s="2"/>
      <c r="O691" s="2"/>
    </row>
    <row r="692" spans="12:15" ht="12.75" customHeight="1" x14ac:dyDescent="0.2">
      <c r="L692" s="2"/>
      <c r="M692" s="2"/>
      <c r="O692" s="2"/>
    </row>
    <row r="693" spans="12:15" ht="12.75" customHeight="1" x14ac:dyDescent="0.2">
      <c r="L693" s="2"/>
      <c r="M693" s="2"/>
      <c r="O693" s="2"/>
    </row>
    <row r="694" spans="12:15" ht="12.75" customHeight="1" x14ac:dyDescent="0.2">
      <c r="L694" s="2"/>
      <c r="M694" s="2"/>
      <c r="O694" s="2"/>
    </row>
    <row r="695" spans="12:15" ht="12.75" customHeight="1" x14ac:dyDescent="0.2">
      <c r="L695" s="2"/>
      <c r="M695" s="2"/>
      <c r="O695" s="2"/>
    </row>
    <row r="696" spans="12:15" ht="12.75" customHeight="1" x14ac:dyDescent="0.2">
      <c r="L696" s="2"/>
      <c r="M696" s="2"/>
      <c r="O696" s="2"/>
    </row>
    <row r="697" spans="12:15" ht="12.75" customHeight="1" x14ac:dyDescent="0.2">
      <c r="L697" s="2"/>
      <c r="M697" s="2"/>
      <c r="O697" s="2"/>
    </row>
    <row r="698" spans="12:15" ht="12.75" customHeight="1" x14ac:dyDescent="0.2">
      <c r="L698" s="2"/>
      <c r="M698" s="2"/>
      <c r="O698" s="2"/>
    </row>
    <row r="699" spans="12:15" ht="12.75" customHeight="1" x14ac:dyDescent="0.2">
      <c r="L699" s="2"/>
      <c r="M699" s="2"/>
      <c r="O699" s="2"/>
    </row>
    <row r="700" spans="12:15" ht="12.75" customHeight="1" x14ac:dyDescent="0.2">
      <c r="L700" s="2"/>
      <c r="M700" s="2"/>
      <c r="O700" s="2"/>
    </row>
    <row r="701" spans="12:15" ht="12.75" customHeight="1" x14ac:dyDescent="0.2">
      <c r="L701" s="2"/>
      <c r="M701" s="2"/>
      <c r="O701" s="2"/>
    </row>
    <row r="702" spans="12:15" ht="12.75" customHeight="1" x14ac:dyDescent="0.2">
      <c r="L702" s="2"/>
      <c r="M702" s="2"/>
      <c r="O702" s="2"/>
    </row>
    <row r="703" spans="12:15" ht="12.75" customHeight="1" x14ac:dyDescent="0.2">
      <c r="L703" s="2"/>
      <c r="M703" s="2"/>
      <c r="O703" s="2"/>
    </row>
    <row r="704" spans="12:15" ht="12.75" customHeight="1" x14ac:dyDescent="0.2">
      <c r="L704" s="2"/>
      <c r="M704" s="2"/>
      <c r="O704" s="2"/>
    </row>
    <row r="705" spans="12:15" ht="12.75" customHeight="1" x14ac:dyDescent="0.2">
      <c r="L705" s="2"/>
      <c r="M705" s="2"/>
      <c r="O705" s="2"/>
    </row>
    <row r="706" spans="12:15" ht="12.75" customHeight="1" x14ac:dyDescent="0.2">
      <c r="L706" s="2"/>
      <c r="M706" s="2"/>
      <c r="O706" s="2"/>
    </row>
    <row r="707" spans="12:15" ht="12.75" customHeight="1" x14ac:dyDescent="0.2">
      <c r="L707" s="2"/>
      <c r="M707" s="2"/>
      <c r="O707" s="2"/>
    </row>
    <row r="708" spans="12:15" ht="12.75" customHeight="1" x14ac:dyDescent="0.2">
      <c r="L708" s="2"/>
      <c r="M708" s="2"/>
      <c r="O708" s="2"/>
    </row>
    <row r="709" spans="12:15" ht="12.75" customHeight="1" x14ac:dyDescent="0.2">
      <c r="L709" s="2"/>
      <c r="M709" s="2"/>
      <c r="O709" s="2"/>
    </row>
    <row r="710" spans="12:15" ht="12.75" customHeight="1" x14ac:dyDescent="0.2">
      <c r="L710" s="2"/>
      <c r="M710" s="2"/>
      <c r="O710" s="2"/>
    </row>
    <row r="711" spans="12:15" ht="12.75" customHeight="1" x14ac:dyDescent="0.2">
      <c r="L711" s="2"/>
      <c r="M711" s="2"/>
      <c r="O711" s="2"/>
    </row>
    <row r="712" spans="12:15" ht="12.75" customHeight="1" x14ac:dyDescent="0.2">
      <c r="L712" s="2"/>
      <c r="M712" s="2"/>
      <c r="O712" s="2"/>
    </row>
    <row r="713" spans="12:15" ht="12.75" customHeight="1" x14ac:dyDescent="0.2">
      <c r="L713" s="2"/>
      <c r="M713" s="2"/>
      <c r="O713" s="2"/>
    </row>
    <row r="714" spans="12:15" ht="12.75" customHeight="1" x14ac:dyDescent="0.2">
      <c r="L714" s="2"/>
      <c r="M714" s="2"/>
      <c r="O714" s="2"/>
    </row>
    <row r="715" spans="12:15" ht="12.75" customHeight="1" x14ac:dyDescent="0.2">
      <c r="L715" s="2"/>
      <c r="M715" s="2"/>
      <c r="O715" s="2"/>
    </row>
    <row r="716" spans="12:15" ht="12.75" customHeight="1" x14ac:dyDescent="0.2">
      <c r="L716" s="2"/>
      <c r="M716" s="2"/>
      <c r="O716" s="2"/>
    </row>
    <row r="717" spans="12:15" ht="12.75" customHeight="1" x14ac:dyDescent="0.2">
      <c r="L717" s="2"/>
      <c r="M717" s="2"/>
      <c r="O717" s="2"/>
    </row>
    <row r="718" spans="12:15" ht="12.75" customHeight="1" x14ac:dyDescent="0.2">
      <c r="L718" s="2"/>
      <c r="M718" s="2"/>
      <c r="O718" s="2"/>
    </row>
    <row r="719" spans="12:15" ht="12.75" customHeight="1" x14ac:dyDescent="0.2">
      <c r="L719" s="2"/>
      <c r="M719" s="2"/>
      <c r="O719" s="2"/>
    </row>
    <row r="720" spans="12:15" ht="12.75" customHeight="1" x14ac:dyDescent="0.2">
      <c r="L720" s="2"/>
      <c r="M720" s="2"/>
      <c r="O720" s="2"/>
    </row>
    <row r="721" spans="12:15" ht="12.75" customHeight="1" x14ac:dyDescent="0.2">
      <c r="L721" s="2"/>
      <c r="M721" s="2"/>
      <c r="O721" s="2"/>
    </row>
    <row r="722" spans="12:15" ht="12.75" customHeight="1" x14ac:dyDescent="0.2">
      <c r="L722" s="2"/>
      <c r="M722" s="2"/>
      <c r="O722" s="2"/>
    </row>
    <row r="723" spans="12:15" ht="12.75" customHeight="1" x14ac:dyDescent="0.2">
      <c r="L723" s="2"/>
      <c r="M723" s="2"/>
      <c r="O723" s="2"/>
    </row>
    <row r="724" spans="12:15" ht="12.75" customHeight="1" x14ac:dyDescent="0.2">
      <c r="L724" s="2"/>
      <c r="M724" s="2"/>
      <c r="O724" s="2"/>
    </row>
    <row r="725" spans="12:15" ht="12.75" customHeight="1" x14ac:dyDescent="0.2">
      <c r="L725" s="2"/>
      <c r="M725" s="2"/>
      <c r="O725" s="2"/>
    </row>
    <row r="726" spans="12:15" ht="12.75" customHeight="1" x14ac:dyDescent="0.2">
      <c r="L726" s="2"/>
      <c r="M726" s="2"/>
      <c r="O726" s="2"/>
    </row>
    <row r="727" spans="12:15" ht="12.75" customHeight="1" x14ac:dyDescent="0.2">
      <c r="L727" s="2"/>
      <c r="M727" s="2"/>
      <c r="O727" s="2"/>
    </row>
    <row r="728" spans="12:15" ht="12.75" customHeight="1" x14ac:dyDescent="0.2">
      <c r="L728" s="2"/>
      <c r="M728" s="2"/>
      <c r="O728" s="2"/>
    </row>
    <row r="729" spans="12:15" ht="12.75" customHeight="1" x14ac:dyDescent="0.2">
      <c r="L729" s="2"/>
      <c r="M729" s="2"/>
      <c r="O729" s="2"/>
    </row>
    <row r="730" spans="12:15" ht="12.75" customHeight="1" x14ac:dyDescent="0.2">
      <c r="L730" s="2"/>
      <c r="M730" s="2"/>
      <c r="O730" s="2"/>
    </row>
    <row r="731" spans="12:15" ht="12.75" customHeight="1" x14ac:dyDescent="0.2">
      <c r="L731" s="2"/>
      <c r="M731" s="2"/>
      <c r="O731" s="2"/>
    </row>
    <row r="732" spans="12:15" ht="12.75" customHeight="1" x14ac:dyDescent="0.2">
      <c r="L732" s="2"/>
      <c r="M732" s="2"/>
      <c r="O732" s="2"/>
    </row>
    <row r="733" spans="12:15" ht="12.75" customHeight="1" x14ac:dyDescent="0.2">
      <c r="L733" s="2"/>
      <c r="M733" s="2"/>
      <c r="O733" s="2"/>
    </row>
    <row r="734" spans="12:15" ht="12.75" customHeight="1" x14ac:dyDescent="0.2">
      <c r="L734" s="2"/>
      <c r="M734" s="2"/>
      <c r="O734" s="2"/>
    </row>
    <row r="735" spans="12:15" ht="12.75" customHeight="1" x14ac:dyDescent="0.2">
      <c r="L735" s="2"/>
      <c r="M735" s="2"/>
      <c r="O735" s="2"/>
    </row>
    <row r="736" spans="12:15" ht="12.75" customHeight="1" x14ac:dyDescent="0.2">
      <c r="L736" s="2"/>
      <c r="M736" s="2"/>
      <c r="O736" s="2"/>
    </row>
    <row r="737" spans="12:15" ht="12.75" customHeight="1" x14ac:dyDescent="0.2">
      <c r="L737" s="2"/>
      <c r="M737" s="2"/>
      <c r="O737" s="2"/>
    </row>
    <row r="738" spans="12:15" ht="12.75" customHeight="1" x14ac:dyDescent="0.2">
      <c r="L738" s="2"/>
      <c r="M738" s="2"/>
      <c r="O738" s="2"/>
    </row>
    <row r="739" spans="12:15" ht="12.75" customHeight="1" x14ac:dyDescent="0.2">
      <c r="L739" s="2"/>
      <c r="M739" s="2"/>
      <c r="O739" s="2"/>
    </row>
    <row r="740" spans="12:15" ht="12.75" customHeight="1" x14ac:dyDescent="0.2">
      <c r="L740" s="2"/>
      <c r="M740" s="2"/>
      <c r="O740" s="2"/>
    </row>
    <row r="741" spans="12:15" ht="12.75" customHeight="1" x14ac:dyDescent="0.2">
      <c r="L741" s="2"/>
      <c r="M741" s="2"/>
      <c r="O741" s="2"/>
    </row>
    <row r="742" spans="12:15" ht="12.75" customHeight="1" x14ac:dyDescent="0.2">
      <c r="L742" s="2"/>
      <c r="M742" s="2"/>
      <c r="O742" s="2"/>
    </row>
    <row r="743" spans="12:15" ht="12.75" customHeight="1" x14ac:dyDescent="0.2">
      <c r="L743" s="2"/>
      <c r="M743" s="2"/>
      <c r="O743" s="2"/>
    </row>
    <row r="744" spans="12:15" ht="12.75" customHeight="1" x14ac:dyDescent="0.2">
      <c r="L744" s="2"/>
      <c r="M744" s="2"/>
      <c r="O744" s="2"/>
    </row>
    <row r="745" spans="12:15" ht="12.75" customHeight="1" x14ac:dyDescent="0.2">
      <c r="L745" s="2"/>
      <c r="M745" s="2"/>
      <c r="O745" s="2"/>
    </row>
    <row r="746" spans="12:15" ht="12.75" customHeight="1" x14ac:dyDescent="0.2">
      <c r="L746" s="2"/>
      <c r="M746" s="2"/>
      <c r="O746" s="2"/>
    </row>
    <row r="747" spans="12:15" ht="12.75" customHeight="1" x14ac:dyDescent="0.2">
      <c r="L747" s="2"/>
      <c r="M747" s="2"/>
      <c r="O747" s="2"/>
    </row>
    <row r="748" spans="12:15" ht="12.75" customHeight="1" x14ac:dyDescent="0.2">
      <c r="L748" s="2"/>
      <c r="M748" s="2"/>
      <c r="O748" s="2"/>
    </row>
    <row r="749" spans="12:15" ht="12.75" customHeight="1" x14ac:dyDescent="0.2">
      <c r="L749" s="2"/>
      <c r="M749" s="2"/>
      <c r="O749" s="2"/>
    </row>
    <row r="750" spans="12:15" ht="12.75" customHeight="1" x14ac:dyDescent="0.2">
      <c r="L750" s="2"/>
      <c r="M750" s="2"/>
      <c r="O750" s="2"/>
    </row>
    <row r="751" spans="12:15" ht="12.75" customHeight="1" x14ac:dyDescent="0.2">
      <c r="L751" s="2"/>
      <c r="M751" s="2"/>
      <c r="O751" s="2"/>
    </row>
    <row r="752" spans="12:15" ht="12.75" customHeight="1" x14ac:dyDescent="0.2">
      <c r="L752" s="2"/>
      <c r="M752" s="2"/>
      <c r="O752" s="2"/>
    </row>
    <row r="753" spans="12:15" ht="12.75" customHeight="1" x14ac:dyDescent="0.2">
      <c r="L753" s="2"/>
      <c r="M753" s="2"/>
      <c r="O753" s="2"/>
    </row>
    <row r="754" spans="12:15" ht="12.75" customHeight="1" x14ac:dyDescent="0.2">
      <c r="L754" s="2"/>
      <c r="M754" s="2"/>
      <c r="O754" s="2"/>
    </row>
    <row r="755" spans="12:15" ht="12.75" customHeight="1" x14ac:dyDescent="0.2">
      <c r="L755" s="2"/>
      <c r="M755" s="2"/>
      <c r="O755" s="2"/>
    </row>
    <row r="756" spans="12:15" ht="12.75" customHeight="1" x14ac:dyDescent="0.2">
      <c r="L756" s="2"/>
      <c r="M756" s="2"/>
      <c r="O756" s="2"/>
    </row>
    <row r="757" spans="12:15" ht="12.75" customHeight="1" x14ac:dyDescent="0.2">
      <c r="L757" s="2"/>
      <c r="M757" s="2"/>
      <c r="O757" s="2"/>
    </row>
    <row r="758" spans="12:15" ht="12.75" customHeight="1" x14ac:dyDescent="0.2">
      <c r="L758" s="2"/>
      <c r="M758" s="2"/>
      <c r="O758" s="2"/>
    </row>
    <row r="759" spans="12:15" ht="12.75" customHeight="1" x14ac:dyDescent="0.2">
      <c r="L759" s="2"/>
      <c r="M759" s="2"/>
      <c r="O759" s="2"/>
    </row>
    <row r="760" spans="12:15" ht="12.75" customHeight="1" x14ac:dyDescent="0.2">
      <c r="L760" s="2"/>
      <c r="M760" s="2"/>
      <c r="O760" s="2"/>
    </row>
    <row r="761" spans="12:15" ht="12.75" customHeight="1" x14ac:dyDescent="0.2">
      <c r="L761" s="2"/>
      <c r="M761" s="2"/>
      <c r="O761" s="2"/>
    </row>
    <row r="762" spans="12:15" ht="12.75" customHeight="1" x14ac:dyDescent="0.2">
      <c r="L762" s="2"/>
      <c r="M762" s="2"/>
      <c r="O762" s="2"/>
    </row>
    <row r="763" spans="12:15" ht="12.75" customHeight="1" x14ac:dyDescent="0.2">
      <c r="L763" s="2"/>
      <c r="M763" s="2"/>
      <c r="O763" s="2"/>
    </row>
    <row r="764" spans="12:15" ht="12.75" customHeight="1" x14ac:dyDescent="0.2">
      <c r="L764" s="2"/>
      <c r="M764" s="2"/>
      <c r="O764" s="2"/>
    </row>
    <row r="765" spans="12:15" ht="12.75" customHeight="1" x14ac:dyDescent="0.2">
      <c r="L765" s="2"/>
      <c r="M765" s="2"/>
      <c r="O765" s="2"/>
    </row>
    <row r="766" spans="12:15" ht="12.75" customHeight="1" x14ac:dyDescent="0.2">
      <c r="L766" s="2"/>
      <c r="M766" s="2"/>
      <c r="O766" s="2"/>
    </row>
    <row r="767" spans="12:15" ht="12.75" customHeight="1" x14ac:dyDescent="0.2">
      <c r="L767" s="2"/>
      <c r="M767" s="2"/>
      <c r="O767" s="2"/>
    </row>
    <row r="768" spans="12:15" ht="12.75" customHeight="1" x14ac:dyDescent="0.2">
      <c r="L768" s="2"/>
      <c r="M768" s="2"/>
      <c r="O768" s="2"/>
    </row>
    <row r="769" spans="12:15" ht="12.75" customHeight="1" x14ac:dyDescent="0.2">
      <c r="L769" s="2"/>
      <c r="M769" s="2"/>
      <c r="O769" s="2"/>
    </row>
    <row r="770" spans="12:15" ht="12.75" customHeight="1" x14ac:dyDescent="0.2">
      <c r="L770" s="2"/>
      <c r="M770" s="2"/>
      <c r="O770" s="2"/>
    </row>
    <row r="771" spans="12:15" ht="12.75" customHeight="1" x14ac:dyDescent="0.2">
      <c r="L771" s="2"/>
      <c r="M771" s="2"/>
      <c r="O771" s="2"/>
    </row>
    <row r="772" spans="12:15" ht="12.75" customHeight="1" x14ac:dyDescent="0.2">
      <c r="L772" s="2"/>
      <c r="M772" s="2"/>
      <c r="O772" s="2"/>
    </row>
    <row r="773" spans="12:15" ht="12.75" customHeight="1" x14ac:dyDescent="0.2">
      <c r="L773" s="2"/>
      <c r="M773" s="2"/>
      <c r="O773" s="2"/>
    </row>
    <row r="774" spans="12:15" ht="12.75" customHeight="1" x14ac:dyDescent="0.2">
      <c r="L774" s="2"/>
      <c r="M774" s="2"/>
      <c r="O774" s="2"/>
    </row>
    <row r="775" spans="12:15" ht="12.75" customHeight="1" x14ac:dyDescent="0.2">
      <c r="L775" s="2"/>
      <c r="M775" s="2"/>
      <c r="O775" s="2"/>
    </row>
    <row r="776" spans="12:15" ht="12.75" customHeight="1" x14ac:dyDescent="0.2">
      <c r="L776" s="2"/>
      <c r="M776" s="2"/>
      <c r="O776" s="2"/>
    </row>
    <row r="777" spans="12:15" ht="12.75" customHeight="1" x14ac:dyDescent="0.2">
      <c r="L777" s="2"/>
      <c r="M777" s="2"/>
      <c r="O777" s="2"/>
    </row>
    <row r="778" spans="12:15" ht="12.75" customHeight="1" x14ac:dyDescent="0.2">
      <c r="L778" s="2"/>
      <c r="M778" s="2"/>
      <c r="O778" s="2"/>
    </row>
    <row r="779" spans="12:15" ht="12.75" customHeight="1" x14ac:dyDescent="0.2">
      <c r="L779" s="2"/>
      <c r="M779" s="2"/>
      <c r="O779" s="2"/>
    </row>
    <row r="780" spans="12:15" ht="12.75" customHeight="1" x14ac:dyDescent="0.2">
      <c r="L780" s="2"/>
      <c r="M780" s="2"/>
      <c r="O780" s="2"/>
    </row>
    <row r="781" spans="12:15" ht="12.75" customHeight="1" x14ac:dyDescent="0.2">
      <c r="L781" s="2"/>
      <c r="M781" s="2"/>
      <c r="O781" s="2"/>
    </row>
    <row r="782" spans="12:15" ht="12.75" customHeight="1" x14ac:dyDescent="0.2">
      <c r="L782" s="2"/>
      <c r="M782" s="2"/>
      <c r="O782" s="2"/>
    </row>
    <row r="783" spans="12:15" ht="12.75" customHeight="1" x14ac:dyDescent="0.2">
      <c r="L783" s="2"/>
      <c r="M783" s="2"/>
      <c r="O783" s="2"/>
    </row>
    <row r="784" spans="12:15" ht="12.75" customHeight="1" x14ac:dyDescent="0.2">
      <c r="L784" s="2"/>
      <c r="M784" s="2"/>
      <c r="O784" s="2"/>
    </row>
    <row r="785" spans="12:15" ht="12.75" customHeight="1" x14ac:dyDescent="0.2">
      <c r="L785" s="2"/>
      <c r="M785" s="2"/>
      <c r="O785" s="2"/>
    </row>
    <row r="786" spans="12:15" ht="12.75" customHeight="1" x14ac:dyDescent="0.2">
      <c r="L786" s="2"/>
      <c r="M786" s="2"/>
      <c r="O786" s="2"/>
    </row>
    <row r="787" spans="12:15" ht="12.75" customHeight="1" x14ac:dyDescent="0.2">
      <c r="L787" s="2"/>
      <c r="M787" s="2"/>
      <c r="O787" s="2"/>
    </row>
    <row r="788" spans="12:15" ht="12.75" customHeight="1" x14ac:dyDescent="0.2">
      <c r="L788" s="2"/>
      <c r="M788" s="2"/>
      <c r="O788" s="2"/>
    </row>
    <row r="789" spans="12:15" ht="12.75" customHeight="1" x14ac:dyDescent="0.2">
      <c r="L789" s="2"/>
      <c r="M789" s="2"/>
      <c r="O789" s="2"/>
    </row>
    <row r="790" spans="12:15" ht="12.75" customHeight="1" x14ac:dyDescent="0.2">
      <c r="L790" s="2"/>
      <c r="M790" s="2"/>
      <c r="O790" s="2"/>
    </row>
    <row r="791" spans="12:15" ht="12.75" customHeight="1" x14ac:dyDescent="0.2">
      <c r="L791" s="2"/>
      <c r="M791" s="2"/>
      <c r="O791" s="2"/>
    </row>
    <row r="792" spans="12:15" ht="12.75" customHeight="1" x14ac:dyDescent="0.2">
      <c r="L792" s="2"/>
      <c r="M792" s="2"/>
      <c r="O792" s="2"/>
    </row>
    <row r="793" spans="12:15" ht="12.75" customHeight="1" x14ac:dyDescent="0.2">
      <c r="L793" s="2"/>
      <c r="M793" s="2"/>
      <c r="O793" s="2"/>
    </row>
    <row r="794" spans="12:15" ht="12.75" customHeight="1" x14ac:dyDescent="0.2">
      <c r="L794" s="2"/>
      <c r="M794" s="2"/>
      <c r="O794" s="2"/>
    </row>
    <row r="795" spans="12:15" ht="12.75" customHeight="1" x14ac:dyDescent="0.2">
      <c r="L795" s="2"/>
      <c r="M795" s="2"/>
      <c r="O795" s="2"/>
    </row>
    <row r="796" spans="12:15" ht="12.75" customHeight="1" x14ac:dyDescent="0.2">
      <c r="L796" s="2"/>
      <c r="M796" s="2"/>
      <c r="O796" s="2"/>
    </row>
    <row r="797" spans="12:15" ht="12.75" customHeight="1" x14ac:dyDescent="0.2">
      <c r="L797" s="2"/>
      <c r="M797" s="2"/>
      <c r="O797" s="2"/>
    </row>
    <row r="798" spans="12:15" ht="12.75" customHeight="1" x14ac:dyDescent="0.2">
      <c r="L798" s="2"/>
      <c r="M798" s="2"/>
      <c r="O798" s="2"/>
    </row>
    <row r="799" spans="12:15" ht="12.75" customHeight="1" x14ac:dyDescent="0.2">
      <c r="L799" s="2"/>
      <c r="M799" s="2"/>
      <c r="O799" s="2"/>
    </row>
    <row r="800" spans="12:15" ht="12.75" customHeight="1" x14ac:dyDescent="0.2">
      <c r="L800" s="2"/>
      <c r="M800" s="2"/>
      <c r="O800" s="2"/>
    </row>
    <row r="801" spans="12:15" ht="12.75" customHeight="1" x14ac:dyDescent="0.2">
      <c r="L801" s="2"/>
      <c r="M801" s="2"/>
      <c r="O801" s="2"/>
    </row>
    <row r="802" spans="12:15" ht="12.75" customHeight="1" x14ac:dyDescent="0.2">
      <c r="L802" s="2"/>
      <c r="M802" s="2"/>
      <c r="O802" s="2"/>
    </row>
    <row r="803" spans="12:15" ht="12.75" customHeight="1" x14ac:dyDescent="0.2">
      <c r="L803" s="2"/>
      <c r="M803" s="2"/>
      <c r="O803" s="2"/>
    </row>
    <row r="804" spans="12:15" ht="12.75" customHeight="1" x14ac:dyDescent="0.2">
      <c r="L804" s="2"/>
      <c r="M804" s="2"/>
      <c r="O804" s="2"/>
    </row>
    <row r="805" spans="12:15" ht="12.75" customHeight="1" x14ac:dyDescent="0.2">
      <c r="L805" s="2"/>
      <c r="M805" s="2"/>
      <c r="O805" s="2"/>
    </row>
    <row r="806" spans="12:15" ht="12.75" customHeight="1" x14ac:dyDescent="0.2">
      <c r="L806" s="2"/>
      <c r="M806" s="2"/>
      <c r="O806" s="2"/>
    </row>
    <row r="807" spans="12:15" ht="12.75" customHeight="1" x14ac:dyDescent="0.2">
      <c r="L807" s="2"/>
      <c r="M807" s="2"/>
      <c r="O807" s="2"/>
    </row>
    <row r="808" spans="12:15" ht="12.75" customHeight="1" x14ac:dyDescent="0.2">
      <c r="L808" s="2"/>
      <c r="M808" s="2"/>
      <c r="O808" s="2"/>
    </row>
    <row r="809" spans="12:15" ht="12.75" customHeight="1" x14ac:dyDescent="0.2">
      <c r="L809" s="2"/>
      <c r="M809" s="2"/>
      <c r="O809" s="2"/>
    </row>
    <row r="810" spans="12:15" ht="12.75" customHeight="1" x14ac:dyDescent="0.2">
      <c r="L810" s="2"/>
      <c r="M810" s="2"/>
      <c r="O810" s="2"/>
    </row>
    <row r="811" spans="12:15" ht="12.75" customHeight="1" x14ac:dyDescent="0.2">
      <c r="L811" s="2"/>
      <c r="M811" s="2"/>
      <c r="O811" s="2"/>
    </row>
    <row r="812" spans="12:15" ht="12.75" customHeight="1" x14ac:dyDescent="0.2">
      <c r="L812" s="2"/>
      <c r="M812" s="2"/>
      <c r="O812" s="2"/>
    </row>
    <row r="813" spans="12:15" ht="12.75" customHeight="1" x14ac:dyDescent="0.2">
      <c r="L813" s="2"/>
      <c r="M813" s="2"/>
      <c r="O813" s="2"/>
    </row>
    <row r="814" spans="12:15" ht="12.75" customHeight="1" x14ac:dyDescent="0.2">
      <c r="L814" s="2"/>
      <c r="M814" s="2"/>
      <c r="O814" s="2"/>
    </row>
    <row r="815" spans="12:15" ht="12.75" customHeight="1" x14ac:dyDescent="0.2">
      <c r="L815" s="2"/>
      <c r="M815" s="2"/>
      <c r="O815" s="2"/>
    </row>
    <row r="816" spans="12:15" ht="12.75" customHeight="1" x14ac:dyDescent="0.2">
      <c r="L816" s="2"/>
      <c r="M816" s="2"/>
      <c r="O816" s="2"/>
    </row>
    <row r="817" spans="12:15" ht="12.75" customHeight="1" x14ac:dyDescent="0.2">
      <c r="L817" s="2"/>
      <c r="M817" s="2"/>
      <c r="O817" s="2"/>
    </row>
    <row r="818" spans="12:15" ht="12.75" customHeight="1" x14ac:dyDescent="0.2">
      <c r="L818" s="2"/>
      <c r="M818" s="2"/>
      <c r="O818" s="2"/>
    </row>
    <row r="819" spans="12:15" ht="12.75" customHeight="1" x14ac:dyDescent="0.2">
      <c r="L819" s="2"/>
      <c r="M819" s="2"/>
      <c r="O819" s="2"/>
    </row>
    <row r="820" spans="12:15" ht="12.75" customHeight="1" x14ac:dyDescent="0.2">
      <c r="L820" s="2"/>
      <c r="M820" s="2"/>
      <c r="O820" s="2"/>
    </row>
    <row r="821" spans="12:15" ht="12.75" customHeight="1" x14ac:dyDescent="0.2">
      <c r="L821" s="2"/>
      <c r="M821" s="2"/>
      <c r="O821" s="2"/>
    </row>
    <row r="822" spans="12:15" ht="12.75" customHeight="1" x14ac:dyDescent="0.2">
      <c r="L822" s="2"/>
      <c r="M822" s="2"/>
      <c r="O822" s="2"/>
    </row>
    <row r="823" spans="12:15" ht="12.75" customHeight="1" x14ac:dyDescent="0.2">
      <c r="L823" s="2"/>
      <c r="M823" s="2"/>
      <c r="O823" s="2"/>
    </row>
    <row r="824" spans="12:15" ht="12.75" customHeight="1" x14ac:dyDescent="0.2">
      <c r="L824" s="2"/>
      <c r="M824" s="2"/>
      <c r="O824" s="2"/>
    </row>
    <row r="825" spans="12:15" ht="12.75" customHeight="1" x14ac:dyDescent="0.2">
      <c r="L825" s="2"/>
      <c r="M825" s="2"/>
      <c r="O825" s="2"/>
    </row>
    <row r="826" spans="12:15" ht="12.75" customHeight="1" x14ac:dyDescent="0.2">
      <c r="L826" s="2"/>
      <c r="M826" s="2"/>
      <c r="O826" s="2"/>
    </row>
    <row r="827" spans="12:15" ht="12.75" customHeight="1" x14ac:dyDescent="0.2">
      <c r="L827" s="2"/>
      <c r="M827" s="2"/>
      <c r="O827" s="2"/>
    </row>
    <row r="828" spans="12:15" ht="12.75" customHeight="1" x14ac:dyDescent="0.2">
      <c r="L828" s="2"/>
      <c r="M828" s="2"/>
      <c r="O828" s="2"/>
    </row>
    <row r="829" spans="12:15" ht="12.75" customHeight="1" x14ac:dyDescent="0.2">
      <c r="L829" s="2"/>
      <c r="M829" s="2"/>
      <c r="O829" s="2"/>
    </row>
    <row r="830" spans="12:15" ht="12.75" customHeight="1" x14ac:dyDescent="0.2">
      <c r="L830" s="2"/>
      <c r="M830" s="2"/>
      <c r="O830" s="2"/>
    </row>
    <row r="831" spans="12:15" ht="12.75" customHeight="1" x14ac:dyDescent="0.2">
      <c r="L831" s="2"/>
      <c r="M831" s="2"/>
      <c r="O831" s="2"/>
    </row>
    <row r="832" spans="12:15" ht="12.75" customHeight="1" x14ac:dyDescent="0.2">
      <c r="L832" s="2"/>
      <c r="M832" s="2"/>
      <c r="O832" s="2"/>
    </row>
    <row r="833" spans="12:15" ht="12.75" customHeight="1" x14ac:dyDescent="0.2">
      <c r="L833" s="2"/>
      <c r="M833" s="2"/>
      <c r="O833" s="2"/>
    </row>
    <row r="834" spans="12:15" ht="12.75" customHeight="1" x14ac:dyDescent="0.2">
      <c r="L834" s="2"/>
      <c r="M834" s="2"/>
      <c r="O834" s="2"/>
    </row>
    <row r="835" spans="12:15" ht="12.75" customHeight="1" x14ac:dyDescent="0.2">
      <c r="L835" s="2"/>
      <c r="M835" s="2"/>
      <c r="O835" s="2"/>
    </row>
    <row r="836" spans="12:15" ht="12.75" customHeight="1" x14ac:dyDescent="0.2">
      <c r="L836" s="2"/>
      <c r="M836" s="2"/>
      <c r="O836" s="2"/>
    </row>
    <row r="837" spans="12:15" ht="12.75" customHeight="1" x14ac:dyDescent="0.2">
      <c r="L837" s="2"/>
      <c r="M837" s="2"/>
      <c r="O837" s="2"/>
    </row>
    <row r="838" spans="12:15" ht="12.75" customHeight="1" x14ac:dyDescent="0.2">
      <c r="L838" s="2"/>
      <c r="M838" s="2"/>
      <c r="O838" s="2"/>
    </row>
    <row r="839" spans="12:15" ht="12.75" customHeight="1" x14ac:dyDescent="0.2">
      <c r="L839" s="2"/>
      <c r="M839" s="2"/>
      <c r="O839" s="2"/>
    </row>
    <row r="840" spans="12:15" ht="12.75" customHeight="1" x14ac:dyDescent="0.2">
      <c r="L840" s="2"/>
      <c r="M840" s="2"/>
      <c r="O840" s="2"/>
    </row>
    <row r="841" spans="12:15" ht="12.75" customHeight="1" x14ac:dyDescent="0.2">
      <c r="L841" s="2"/>
      <c r="M841" s="2"/>
      <c r="O841" s="2"/>
    </row>
    <row r="842" spans="12:15" ht="12.75" customHeight="1" x14ac:dyDescent="0.2">
      <c r="L842" s="2"/>
      <c r="M842" s="2"/>
      <c r="O842" s="2"/>
    </row>
    <row r="843" spans="12:15" ht="12.75" customHeight="1" x14ac:dyDescent="0.2">
      <c r="L843" s="2"/>
      <c r="M843" s="2"/>
      <c r="O843" s="2"/>
    </row>
    <row r="844" spans="12:15" ht="12.75" customHeight="1" x14ac:dyDescent="0.2">
      <c r="L844" s="2"/>
      <c r="M844" s="2"/>
      <c r="O844" s="2"/>
    </row>
    <row r="845" spans="12:15" ht="12.75" customHeight="1" x14ac:dyDescent="0.2">
      <c r="L845" s="2"/>
      <c r="M845" s="2"/>
      <c r="O845" s="2"/>
    </row>
    <row r="846" spans="12:15" ht="12.75" customHeight="1" x14ac:dyDescent="0.2">
      <c r="L846" s="2"/>
      <c r="M846" s="2"/>
      <c r="O846" s="2"/>
    </row>
    <row r="847" spans="12:15" ht="12.75" customHeight="1" x14ac:dyDescent="0.2">
      <c r="L847" s="2"/>
      <c r="M847" s="2"/>
      <c r="O847" s="2"/>
    </row>
    <row r="848" spans="12:15" ht="12.75" customHeight="1" x14ac:dyDescent="0.2">
      <c r="L848" s="2"/>
      <c r="M848" s="2"/>
      <c r="O848" s="2"/>
    </row>
    <row r="849" spans="12:15" ht="12.75" customHeight="1" x14ac:dyDescent="0.2">
      <c r="L849" s="2"/>
      <c r="M849" s="2"/>
      <c r="O849" s="2"/>
    </row>
    <row r="850" spans="12:15" ht="12.75" customHeight="1" x14ac:dyDescent="0.2">
      <c r="L850" s="2"/>
      <c r="M850" s="2"/>
      <c r="O850" s="2"/>
    </row>
    <row r="851" spans="12:15" ht="12.75" customHeight="1" x14ac:dyDescent="0.2">
      <c r="L851" s="2"/>
      <c r="M851" s="2"/>
      <c r="O851" s="2"/>
    </row>
    <row r="852" spans="12:15" ht="12.75" customHeight="1" x14ac:dyDescent="0.2">
      <c r="L852" s="2"/>
      <c r="M852" s="2"/>
      <c r="O852" s="2"/>
    </row>
    <row r="853" spans="12:15" ht="12.75" customHeight="1" x14ac:dyDescent="0.2">
      <c r="L853" s="2"/>
      <c r="M853" s="2"/>
      <c r="O853" s="2"/>
    </row>
    <row r="854" spans="12:15" ht="12.75" customHeight="1" x14ac:dyDescent="0.2">
      <c r="L854" s="2"/>
      <c r="M854" s="2"/>
      <c r="O854" s="2"/>
    </row>
    <row r="855" spans="12:15" ht="12.75" customHeight="1" x14ac:dyDescent="0.2">
      <c r="L855" s="2"/>
      <c r="M855" s="2"/>
      <c r="O855" s="2"/>
    </row>
    <row r="856" spans="12:15" ht="12.75" customHeight="1" x14ac:dyDescent="0.2">
      <c r="L856" s="2"/>
      <c r="M856" s="2"/>
      <c r="O856" s="2"/>
    </row>
    <row r="857" spans="12:15" ht="12.75" customHeight="1" x14ac:dyDescent="0.2">
      <c r="L857" s="2"/>
      <c r="M857" s="2"/>
      <c r="O857" s="2"/>
    </row>
    <row r="858" spans="12:15" ht="12.75" customHeight="1" x14ac:dyDescent="0.2">
      <c r="L858" s="2"/>
      <c r="M858" s="2"/>
      <c r="O858" s="2"/>
    </row>
    <row r="859" spans="12:15" ht="12.75" customHeight="1" x14ac:dyDescent="0.2">
      <c r="L859" s="2"/>
      <c r="M859" s="2"/>
      <c r="O859" s="2"/>
    </row>
    <row r="860" spans="12:15" ht="12.75" customHeight="1" x14ac:dyDescent="0.2">
      <c r="L860" s="2"/>
      <c r="M860" s="2"/>
      <c r="O860" s="2"/>
    </row>
    <row r="861" spans="12:15" ht="12.75" customHeight="1" x14ac:dyDescent="0.2">
      <c r="L861" s="2"/>
      <c r="M861" s="2"/>
      <c r="O861" s="2"/>
    </row>
    <row r="862" spans="12:15" ht="12.75" customHeight="1" x14ac:dyDescent="0.2">
      <c r="L862" s="2"/>
      <c r="M862" s="2"/>
      <c r="O862" s="2"/>
    </row>
    <row r="863" spans="12:15" ht="12.75" customHeight="1" x14ac:dyDescent="0.2">
      <c r="L863" s="2"/>
      <c r="M863" s="2"/>
      <c r="O863" s="2"/>
    </row>
    <row r="864" spans="12:15" ht="12.75" customHeight="1" x14ac:dyDescent="0.2">
      <c r="L864" s="2"/>
      <c r="M864" s="2"/>
      <c r="O864" s="2"/>
    </row>
    <row r="865" spans="12:15" ht="12.75" customHeight="1" x14ac:dyDescent="0.2">
      <c r="L865" s="2"/>
      <c r="M865" s="2"/>
      <c r="O865" s="2"/>
    </row>
    <row r="866" spans="12:15" ht="12.75" customHeight="1" x14ac:dyDescent="0.2">
      <c r="L866" s="2"/>
      <c r="M866" s="2"/>
      <c r="O866" s="2"/>
    </row>
    <row r="867" spans="12:15" ht="12.75" customHeight="1" x14ac:dyDescent="0.2">
      <c r="L867" s="2"/>
      <c r="M867" s="2"/>
      <c r="O867" s="2"/>
    </row>
    <row r="868" spans="12:15" ht="12.75" customHeight="1" x14ac:dyDescent="0.2">
      <c r="L868" s="2"/>
      <c r="M868" s="2"/>
      <c r="O868" s="2"/>
    </row>
    <row r="869" spans="12:15" ht="12.75" customHeight="1" x14ac:dyDescent="0.2">
      <c r="L869" s="2"/>
      <c r="M869" s="2"/>
      <c r="O869" s="2"/>
    </row>
    <row r="870" spans="12:15" ht="12.75" customHeight="1" x14ac:dyDescent="0.2">
      <c r="L870" s="2"/>
      <c r="M870" s="2"/>
      <c r="O870" s="2"/>
    </row>
    <row r="871" spans="12:15" ht="12.75" customHeight="1" x14ac:dyDescent="0.2">
      <c r="L871" s="2"/>
      <c r="M871" s="2"/>
      <c r="O871" s="2"/>
    </row>
    <row r="872" spans="12:15" ht="12.75" customHeight="1" x14ac:dyDescent="0.2">
      <c r="L872" s="2"/>
      <c r="M872" s="2"/>
      <c r="O872" s="2"/>
    </row>
    <row r="873" spans="12:15" ht="12.75" customHeight="1" x14ac:dyDescent="0.2">
      <c r="L873" s="2"/>
      <c r="M873" s="2"/>
      <c r="O873" s="2"/>
    </row>
    <row r="874" spans="12:15" ht="12.75" customHeight="1" x14ac:dyDescent="0.2">
      <c r="L874" s="2"/>
      <c r="M874" s="2"/>
      <c r="O874" s="2"/>
    </row>
    <row r="875" spans="12:15" ht="12.75" customHeight="1" x14ac:dyDescent="0.2">
      <c r="L875" s="2"/>
      <c r="M875" s="2"/>
      <c r="O875" s="2"/>
    </row>
    <row r="876" spans="12:15" ht="12.75" customHeight="1" x14ac:dyDescent="0.2">
      <c r="L876" s="2"/>
      <c r="M876" s="2"/>
      <c r="O876" s="2"/>
    </row>
    <row r="877" spans="12:15" ht="12.75" customHeight="1" x14ac:dyDescent="0.2">
      <c r="L877" s="2"/>
      <c r="M877" s="2"/>
      <c r="O877" s="2"/>
    </row>
    <row r="878" spans="12:15" ht="12.75" customHeight="1" x14ac:dyDescent="0.2">
      <c r="L878" s="2"/>
      <c r="M878" s="2"/>
      <c r="O878" s="2"/>
    </row>
    <row r="879" spans="12:15" ht="12.75" customHeight="1" x14ac:dyDescent="0.2">
      <c r="L879" s="2"/>
      <c r="M879" s="2"/>
      <c r="O879" s="2"/>
    </row>
    <row r="880" spans="12:15" ht="12.75" customHeight="1" x14ac:dyDescent="0.2">
      <c r="L880" s="2"/>
      <c r="M880" s="2"/>
      <c r="O880" s="2"/>
    </row>
    <row r="881" spans="12:15" ht="12.75" customHeight="1" x14ac:dyDescent="0.2">
      <c r="L881" s="2"/>
      <c r="M881" s="2"/>
      <c r="O881" s="2"/>
    </row>
    <row r="882" spans="12:15" ht="12.75" customHeight="1" x14ac:dyDescent="0.2">
      <c r="L882" s="2"/>
      <c r="M882" s="2"/>
      <c r="O882" s="2"/>
    </row>
    <row r="883" spans="12:15" ht="12.75" customHeight="1" x14ac:dyDescent="0.2">
      <c r="L883" s="2"/>
      <c r="M883" s="2"/>
      <c r="O883" s="2"/>
    </row>
    <row r="884" spans="12:15" ht="12.75" customHeight="1" x14ac:dyDescent="0.2">
      <c r="L884" s="2"/>
      <c r="M884" s="2"/>
      <c r="O884" s="2"/>
    </row>
    <row r="885" spans="12:15" ht="12.75" customHeight="1" x14ac:dyDescent="0.2">
      <c r="L885" s="2"/>
      <c r="M885" s="2"/>
      <c r="O885" s="2"/>
    </row>
    <row r="886" spans="12:15" ht="12.75" customHeight="1" x14ac:dyDescent="0.2">
      <c r="L886" s="2"/>
      <c r="M886" s="2"/>
      <c r="O886" s="2"/>
    </row>
    <row r="887" spans="12:15" ht="12.75" customHeight="1" x14ac:dyDescent="0.2">
      <c r="L887" s="2"/>
      <c r="M887" s="2"/>
      <c r="O887" s="2"/>
    </row>
    <row r="888" spans="12:15" ht="12.75" customHeight="1" x14ac:dyDescent="0.2">
      <c r="L888" s="2"/>
      <c r="M888" s="2"/>
      <c r="O888" s="2"/>
    </row>
    <row r="889" spans="12:15" ht="12.75" customHeight="1" x14ac:dyDescent="0.2">
      <c r="L889" s="2"/>
      <c r="M889" s="2"/>
      <c r="O889" s="2"/>
    </row>
    <row r="890" spans="12:15" ht="12.75" customHeight="1" x14ac:dyDescent="0.2">
      <c r="L890" s="2"/>
      <c r="M890" s="2"/>
      <c r="O890" s="2"/>
    </row>
    <row r="891" spans="12:15" ht="12.75" customHeight="1" x14ac:dyDescent="0.2">
      <c r="L891" s="2"/>
      <c r="M891" s="2"/>
      <c r="O891" s="2"/>
    </row>
    <row r="892" spans="12:15" ht="12.75" customHeight="1" x14ac:dyDescent="0.2">
      <c r="L892" s="2"/>
      <c r="M892" s="2"/>
      <c r="O892" s="2"/>
    </row>
    <row r="893" spans="12:15" ht="12.75" customHeight="1" x14ac:dyDescent="0.2">
      <c r="L893" s="2"/>
      <c r="M893" s="2"/>
      <c r="O893" s="2"/>
    </row>
    <row r="894" spans="12:15" ht="12.75" customHeight="1" x14ac:dyDescent="0.2">
      <c r="L894" s="2"/>
      <c r="M894" s="2"/>
      <c r="O894" s="2"/>
    </row>
    <row r="895" spans="12:15" ht="12.75" customHeight="1" x14ac:dyDescent="0.2">
      <c r="L895" s="2"/>
      <c r="M895" s="2"/>
      <c r="O895" s="2"/>
    </row>
    <row r="896" spans="12:15" ht="12.75" customHeight="1" x14ac:dyDescent="0.2">
      <c r="L896" s="2"/>
      <c r="M896" s="2"/>
      <c r="O896" s="2"/>
    </row>
    <row r="897" spans="12:15" ht="12.75" customHeight="1" x14ac:dyDescent="0.2">
      <c r="L897" s="2"/>
      <c r="M897" s="2"/>
      <c r="O897" s="2"/>
    </row>
    <row r="898" spans="12:15" ht="12.75" customHeight="1" x14ac:dyDescent="0.2">
      <c r="L898" s="2"/>
      <c r="M898" s="2"/>
      <c r="O898" s="2"/>
    </row>
    <row r="899" spans="12:15" ht="12.75" customHeight="1" x14ac:dyDescent="0.2">
      <c r="L899" s="2"/>
      <c r="M899" s="2"/>
      <c r="O899" s="2"/>
    </row>
    <row r="900" spans="12:15" ht="12.75" customHeight="1" x14ac:dyDescent="0.2">
      <c r="L900" s="2"/>
      <c r="M900" s="2"/>
      <c r="O900" s="2"/>
    </row>
    <row r="901" spans="12:15" ht="12.75" customHeight="1" x14ac:dyDescent="0.2">
      <c r="L901" s="2"/>
      <c r="M901" s="2"/>
      <c r="O901" s="2"/>
    </row>
    <row r="902" spans="12:15" ht="12.75" customHeight="1" x14ac:dyDescent="0.2">
      <c r="L902" s="2"/>
      <c r="M902" s="2"/>
      <c r="O902" s="2"/>
    </row>
    <row r="903" spans="12:15" ht="12.75" customHeight="1" x14ac:dyDescent="0.2">
      <c r="L903" s="2"/>
      <c r="M903" s="2"/>
      <c r="O903" s="2"/>
    </row>
    <row r="904" spans="12:15" ht="12.75" customHeight="1" x14ac:dyDescent="0.2">
      <c r="L904" s="2"/>
      <c r="M904" s="2"/>
      <c r="O904" s="2"/>
    </row>
    <row r="905" spans="12:15" ht="12.75" customHeight="1" x14ac:dyDescent="0.2">
      <c r="L905" s="2"/>
      <c r="M905" s="2"/>
      <c r="O905" s="2"/>
    </row>
    <row r="906" spans="12:15" ht="12.75" customHeight="1" x14ac:dyDescent="0.2">
      <c r="L906" s="2"/>
      <c r="M906" s="2"/>
      <c r="O906" s="2"/>
    </row>
    <row r="907" spans="12:15" ht="12.75" customHeight="1" x14ac:dyDescent="0.2">
      <c r="L907" s="2"/>
      <c r="M907" s="2"/>
      <c r="O907" s="2"/>
    </row>
    <row r="908" spans="12:15" ht="12.75" customHeight="1" x14ac:dyDescent="0.2">
      <c r="L908" s="2"/>
      <c r="M908" s="2"/>
      <c r="O908" s="2"/>
    </row>
    <row r="909" spans="12:15" ht="12.75" customHeight="1" x14ac:dyDescent="0.2">
      <c r="L909" s="2"/>
      <c r="M909" s="2"/>
      <c r="O909" s="2"/>
    </row>
    <row r="910" spans="12:15" ht="12.75" customHeight="1" x14ac:dyDescent="0.2">
      <c r="L910" s="2"/>
      <c r="M910" s="2"/>
      <c r="O910" s="2"/>
    </row>
    <row r="911" spans="12:15" ht="12.75" customHeight="1" x14ac:dyDescent="0.2">
      <c r="L911" s="2"/>
      <c r="M911" s="2"/>
      <c r="O911" s="2"/>
    </row>
    <row r="912" spans="12:15" ht="12.75" customHeight="1" x14ac:dyDescent="0.2">
      <c r="L912" s="2"/>
      <c r="M912" s="2"/>
      <c r="O912" s="2"/>
    </row>
    <row r="913" spans="12:15" ht="12.75" customHeight="1" x14ac:dyDescent="0.2">
      <c r="L913" s="2"/>
      <c r="M913" s="2"/>
      <c r="O913" s="2"/>
    </row>
    <row r="914" spans="12:15" ht="12.75" customHeight="1" x14ac:dyDescent="0.2">
      <c r="L914" s="2"/>
      <c r="M914" s="2"/>
      <c r="O914" s="2"/>
    </row>
    <row r="915" spans="12:15" ht="12.75" customHeight="1" x14ac:dyDescent="0.2">
      <c r="L915" s="2"/>
      <c r="M915" s="2"/>
      <c r="O915" s="2"/>
    </row>
    <row r="916" spans="12:15" ht="12.75" customHeight="1" x14ac:dyDescent="0.2">
      <c r="L916" s="2"/>
      <c r="M916" s="2"/>
      <c r="O916" s="2"/>
    </row>
    <row r="917" spans="12:15" ht="12.75" customHeight="1" x14ac:dyDescent="0.2">
      <c r="L917" s="2"/>
      <c r="M917" s="2"/>
      <c r="O917" s="2"/>
    </row>
    <row r="918" spans="12:15" ht="12.75" customHeight="1" x14ac:dyDescent="0.2">
      <c r="L918" s="2"/>
      <c r="M918" s="2"/>
      <c r="O918" s="2"/>
    </row>
    <row r="919" spans="12:15" ht="12.75" customHeight="1" x14ac:dyDescent="0.2">
      <c r="L919" s="2"/>
      <c r="M919" s="2"/>
      <c r="O919" s="2"/>
    </row>
    <row r="920" spans="12:15" ht="12.75" customHeight="1" x14ac:dyDescent="0.2">
      <c r="L920" s="2"/>
      <c r="M920" s="2"/>
      <c r="O920" s="2"/>
    </row>
    <row r="921" spans="12:15" ht="12.75" customHeight="1" x14ac:dyDescent="0.2">
      <c r="L921" s="2"/>
      <c r="M921" s="2"/>
      <c r="O921" s="2"/>
    </row>
    <row r="922" spans="12:15" ht="12.75" customHeight="1" x14ac:dyDescent="0.2">
      <c r="L922" s="2"/>
      <c r="M922" s="2"/>
      <c r="O922" s="2"/>
    </row>
    <row r="923" spans="12:15" ht="12.75" customHeight="1" x14ac:dyDescent="0.2">
      <c r="L923" s="2"/>
      <c r="M923" s="2"/>
      <c r="O923" s="2"/>
    </row>
    <row r="924" spans="12:15" ht="12.75" customHeight="1" x14ac:dyDescent="0.2">
      <c r="L924" s="2"/>
      <c r="M924" s="2"/>
      <c r="O924" s="2"/>
    </row>
    <row r="925" spans="12:15" ht="12.75" customHeight="1" x14ac:dyDescent="0.2">
      <c r="L925" s="2"/>
      <c r="M925" s="2"/>
      <c r="O925" s="2"/>
    </row>
    <row r="926" spans="12:15" ht="12.75" customHeight="1" x14ac:dyDescent="0.2">
      <c r="L926" s="2"/>
      <c r="M926" s="2"/>
      <c r="O926" s="2"/>
    </row>
    <row r="927" spans="12:15" ht="12.75" customHeight="1" x14ac:dyDescent="0.2">
      <c r="L927" s="2"/>
      <c r="M927" s="2"/>
      <c r="O927" s="2"/>
    </row>
    <row r="928" spans="12:15" ht="12.75" customHeight="1" x14ac:dyDescent="0.2">
      <c r="L928" s="2"/>
      <c r="M928" s="2"/>
      <c r="O928" s="2"/>
    </row>
    <row r="929" spans="12:15" ht="12.75" customHeight="1" x14ac:dyDescent="0.2">
      <c r="L929" s="2"/>
      <c r="M929" s="2"/>
      <c r="O929" s="2"/>
    </row>
    <row r="930" spans="12:15" ht="12.75" customHeight="1" x14ac:dyDescent="0.2">
      <c r="L930" s="2"/>
      <c r="M930" s="2"/>
      <c r="O930" s="2"/>
    </row>
    <row r="931" spans="12:15" ht="12.75" customHeight="1" x14ac:dyDescent="0.2">
      <c r="L931" s="2"/>
      <c r="M931" s="2"/>
      <c r="O931" s="2"/>
    </row>
    <row r="932" spans="12:15" ht="12.75" customHeight="1" x14ac:dyDescent="0.2">
      <c r="L932" s="2"/>
      <c r="M932" s="2"/>
      <c r="O932" s="2"/>
    </row>
    <row r="933" spans="12:15" ht="12.75" customHeight="1" x14ac:dyDescent="0.2">
      <c r="L933" s="2"/>
      <c r="M933" s="2"/>
      <c r="O933" s="2"/>
    </row>
    <row r="934" spans="12:15" ht="12.75" customHeight="1" x14ac:dyDescent="0.2">
      <c r="L934" s="2"/>
      <c r="M934" s="2"/>
      <c r="O934" s="2"/>
    </row>
    <row r="935" spans="12:15" ht="12.75" customHeight="1" x14ac:dyDescent="0.2">
      <c r="L935" s="2"/>
      <c r="M935" s="2"/>
      <c r="O935" s="2"/>
    </row>
    <row r="936" spans="12:15" ht="12.75" customHeight="1" x14ac:dyDescent="0.2">
      <c r="L936" s="2"/>
      <c r="M936" s="2"/>
      <c r="O936" s="2"/>
    </row>
    <row r="937" spans="12:15" ht="12.75" customHeight="1" x14ac:dyDescent="0.2">
      <c r="L937" s="2"/>
      <c r="M937" s="2"/>
      <c r="O937" s="2"/>
    </row>
    <row r="938" spans="12:15" ht="12.75" customHeight="1" x14ac:dyDescent="0.2">
      <c r="L938" s="2"/>
      <c r="M938" s="2"/>
      <c r="O938" s="2"/>
    </row>
    <row r="939" spans="12:15" ht="12.75" customHeight="1" x14ac:dyDescent="0.2">
      <c r="L939" s="2"/>
      <c r="M939" s="2"/>
      <c r="O939" s="2"/>
    </row>
    <row r="940" spans="12:15" ht="12.75" customHeight="1" x14ac:dyDescent="0.2">
      <c r="L940" s="2"/>
      <c r="M940" s="2"/>
      <c r="O940" s="2"/>
    </row>
    <row r="941" spans="12:15" ht="12.75" customHeight="1" x14ac:dyDescent="0.2">
      <c r="L941" s="2"/>
      <c r="M941" s="2"/>
      <c r="O941" s="2"/>
    </row>
    <row r="942" spans="12:15" ht="12.75" customHeight="1" x14ac:dyDescent="0.2">
      <c r="L942" s="2"/>
      <c r="M942" s="2"/>
      <c r="O942" s="2"/>
    </row>
    <row r="943" spans="12:15" ht="12.75" customHeight="1" x14ac:dyDescent="0.2">
      <c r="L943" s="2"/>
      <c r="M943" s="2"/>
      <c r="O943" s="2"/>
    </row>
    <row r="944" spans="12:15" ht="12.75" customHeight="1" x14ac:dyDescent="0.2">
      <c r="L944" s="2"/>
      <c r="M944" s="2"/>
      <c r="O944" s="2"/>
    </row>
    <row r="945" spans="12:15" ht="12.75" customHeight="1" x14ac:dyDescent="0.2">
      <c r="L945" s="2"/>
      <c r="M945" s="2"/>
      <c r="O945" s="2"/>
    </row>
    <row r="946" spans="12:15" ht="12.75" customHeight="1" x14ac:dyDescent="0.2">
      <c r="L946" s="2"/>
      <c r="M946" s="2"/>
      <c r="O946" s="2"/>
    </row>
    <row r="947" spans="12:15" ht="12.75" customHeight="1" x14ac:dyDescent="0.2">
      <c r="L947" s="2"/>
      <c r="M947" s="2"/>
      <c r="O947" s="2"/>
    </row>
    <row r="948" spans="12:15" ht="12.75" customHeight="1" x14ac:dyDescent="0.2">
      <c r="L948" s="2"/>
      <c r="M948" s="2"/>
      <c r="O948" s="2"/>
    </row>
    <row r="949" spans="12:15" ht="12.75" customHeight="1" x14ac:dyDescent="0.2">
      <c r="L949" s="2"/>
      <c r="M949" s="2"/>
      <c r="O949" s="2"/>
    </row>
    <row r="950" spans="12:15" ht="12.75" customHeight="1" x14ac:dyDescent="0.2">
      <c r="L950" s="2"/>
      <c r="M950" s="2"/>
      <c r="O950" s="2"/>
    </row>
    <row r="951" spans="12:15" ht="12.75" customHeight="1" x14ac:dyDescent="0.2">
      <c r="L951" s="2"/>
      <c r="M951" s="2"/>
      <c r="O951" s="2"/>
    </row>
    <row r="952" spans="12:15" ht="12.75" customHeight="1" x14ac:dyDescent="0.2">
      <c r="L952" s="2"/>
      <c r="M952" s="2"/>
      <c r="O952" s="2"/>
    </row>
    <row r="953" spans="12:15" ht="12.75" customHeight="1" x14ac:dyDescent="0.2">
      <c r="L953" s="2"/>
      <c r="M953" s="2"/>
      <c r="O953" s="2"/>
    </row>
    <row r="954" spans="12:15" ht="12.75" customHeight="1" x14ac:dyDescent="0.2">
      <c r="L954" s="2"/>
      <c r="M954" s="2"/>
      <c r="O954" s="2"/>
    </row>
    <row r="955" spans="12:15" ht="12.75" customHeight="1" x14ac:dyDescent="0.2">
      <c r="L955" s="2"/>
      <c r="M955" s="2"/>
      <c r="O955" s="2"/>
    </row>
    <row r="956" spans="12:15" ht="12.75" customHeight="1" x14ac:dyDescent="0.2">
      <c r="L956" s="2"/>
      <c r="M956" s="2"/>
      <c r="O956" s="2"/>
    </row>
    <row r="957" spans="12:15" ht="12.75" customHeight="1" x14ac:dyDescent="0.2">
      <c r="L957" s="2"/>
      <c r="M957" s="2"/>
      <c r="O957" s="2"/>
    </row>
    <row r="958" spans="12:15" ht="12.75" customHeight="1" x14ac:dyDescent="0.2">
      <c r="L958" s="2"/>
      <c r="M958" s="2"/>
      <c r="O958" s="2"/>
    </row>
    <row r="959" spans="12:15" ht="12.75" customHeight="1" x14ac:dyDescent="0.2">
      <c r="L959" s="2"/>
      <c r="M959" s="2"/>
      <c r="O959" s="2"/>
    </row>
    <row r="960" spans="12:15" ht="12.75" customHeight="1" x14ac:dyDescent="0.2">
      <c r="L960" s="2"/>
      <c r="M960" s="2"/>
      <c r="O960" s="2"/>
    </row>
    <row r="961" spans="12:15" ht="12.75" customHeight="1" x14ac:dyDescent="0.2">
      <c r="L961" s="2"/>
      <c r="M961" s="2"/>
      <c r="O961" s="2"/>
    </row>
    <row r="962" spans="12:15" ht="12.75" customHeight="1" x14ac:dyDescent="0.2">
      <c r="L962" s="2"/>
      <c r="M962" s="2"/>
      <c r="O962" s="2"/>
    </row>
    <row r="963" spans="12:15" ht="12.75" customHeight="1" x14ac:dyDescent="0.2">
      <c r="L963" s="2"/>
      <c r="M963" s="2"/>
      <c r="O963" s="2"/>
    </row>
    <row r="964" spans="12:15" ht="12.75" customHeight="1" x14ac:dyDescent="0.2">
      <c r="L964" s="2"/>
      <c r="M964" s="2"/>
      <c r="O964" s="2"/>
    </row>
    <row r="965" spans="12:15" ht="12.75" customHeight="1" x14ac:dyDescent="0.2">
      <c r="L965" s="2"/>
      <c r="M965" s="2"/>
      <c r="O965" s="2"/>
    </row>
    <row r="966" spans="12:15" ht="12.75" customHeight="1" x14ac:dyDescent="0.2">
      <c r="L966" s="2"/>
      <c r="M966" s="2"/>
      <c r="O966" s="2"/>
    </row>
    <row r="967" spans="12:15" ht="12.75" customHeight="1" x14ac:dyDescent="0.2">
      <c r="L967" s="2"/>
      <c r="M967" s="2"/>
      <c r="O967" s="2"/>
    </row>
    <row r="968" spans="12:15" ht="12.75" customHeight="1" x14ac:dyDescent="0.2">
      <c r="L968" s="2"/>
      <c r="M968" s="2"/>
      <c r="O968" s="2"/>
    </row>
    <row r="969" spans="12:15" ht="12.75" customHeight="1" x14ac:dyDescent="0.2">
      <c r="L969" s="2"/>
      <c r="M969" s="2"/>
      <c r="O969" s="2"/>
    </row>
    <row r="970" spans="12:15" ht="12.75" customHeight="1" x14ac:dyDescent="0.2">
      <c r="L970" s="2"/>
      <c r="M970" s="2"/>
      <c r="O970" s="2"/>
    </row>
    <row r="971" spans="12:15" ht="12.75" customHeight="1" x14ac:dyDescent="0.2">
      <c r="L971" s="2"/>
      <c r="M971" s="2"/>
      <c r="O971" s="2"/>
    </row>
    <row r="972" spans="12:15" ht="12.75" customHeight="1" x14ac:dyDescent="0.2">
      <c r="L972" s="2"/>
      <c r="M972" s="2"/>
      <c r="O972" s="2"/>
    </row>
    <row r="973" spans="12:15" ht="12.75" customHeight="1" x14ac:dyDescent="0.2">
      <c r="L973" s="2"/>
      <c r="M973" s="2"/>
      <c r="O973" s="2"/>
    </row>
    <row r="974" spans="12:15" ht="12.75" customHeight="1" x14ac:dyDescent="0.2">
      <c r="L974" s="2"/>
      <c r="M974" s="2"/>
      <c r="O974" s="2"/>
    </row>
    <row r="975" spans="12:15" ht="12.75" customHeight="1" x14ac:dyDescent="0.2">
      <c r="L975" s="2"/>
      <c r="M975" s="2"/>
      <c r="O975" s="2"/>
    </row>
    <row r="976" spans="12:15" ht="12.75" customHeight="1" x14ac:dyDescent="0.2">
      <c r="L976" s="2"/>
      <c r="M976" s="2"/>
      <c r="O976" s="2"/>
    </row>
    <row r="977" spans="12:15" ht="12.75" customHeight="1" x14ac:dyDescent="0.2">
      <c r="L977" s="2"/>
      <c r="M977" s="2"/>
      <c r="O977" s="2"/>
    </row>
    <row r="978" spans="12:15" ht="12.75" customHeight="1" x14ac:dyDescent="0.2">
      <c r="L978" s="2"/>
      <c r="M978" s="2"/>
      <c r="O978" s="2"/>
    </row>
    <row r="979" spans="12:15" ht="12.75" customHeight="1" x14ac:dyDescent="0.2">
      <c r="L979" s="2"/>
      <c r="M979" s="2"/>
      <c r="O979" s="2"/>
    </row>
    <row r="980" spans="12:15" ht="12.75" customHeight="1" x14ac:dyDescent="0.2">
      <c r="L980" s="2"/>
      <c r="M980" s="2"/>
      <c r="O980" s="2"/>
    </row>
    <row r="981" spans="12:15" ht="12.75" customHeight="1" x14ac:dyDescent="0.2">
      <c r="L981" s="2"/>
      <c r="M981" s="2"/>
      <c r="O981" s="2"/>
    </row>
    <row r="982" spans="12:15" ht="12.75" customHeight="1" x14ac:dyDescent="0.2">
      <c r="L982" s="2"/>
      <c r="M982" s="2"/>
      <c r="O982" s="2"/>
    </row>
    <row r="983" spans="12:15" ht="12.75" customHeight="1" x14ac:dyDescent="0.2">
      <c r="L983" s="2"/>
      <c r="M983" s="2"/>
      <c r="O983" s="2"/>
    </row>
    <row r="984" spans="12:15" ht="12.75" customHeight="1" x14ac:dyDescent="0.2">
      <c r="L984" s="2"/>
      <c r="M984" s="2"/>
      <c r="O984" s="2"/>
    </row>
    <row r="985" spans="12:15" ht="12.75" customHeight="1" x14ac:dyDescent="0.2">
      <c r="L985" s="2"/>
      <c r="M985" s="2"/>
      <c r="O985" s="2"/>
    </row>
    <row r="986" spans="12:15" ht="12.75" customHeight="1" x14ac:dyDescent="0.2">
      <c r="L986" s="2"/>
      <c r="M986" s="2"/>
      <c r="O986" s="2"/>
    </row>
    <row r="987" spans="12:15" ht="12.75" customHeight="1" x14ac:dyDescent="0.2">
      <c r="L987" s="2"/>
      <c r="M987" s="2"/>
      <c r="O987" s="2"/>
    </row>
    <row r="988" spans="12:15" ht="12.75" customHeight="1" x14ac:dyDescent="0.2">
      <c r="L988" s="2"/>
      <c r="M988" s="2"/>
      <c r="O988" s="2"/>
    </row>
    <row r="989" spans="12:15" ht="12.75" customHeight="1" x14ac:dyDescent="0.2">
      <c r="L989" s="2"/>
      <c r="M989" s="2"/>
      <c r="O989" s="2"/>
    </row>
    <row r="990" spans="12:15" ht="12.75" customHeight="1" x14ac:dyDescent="0.2">
      <c r="L990" s="2"/>
      <c r="M990" s="2"/>
      <c r="O990" s="2"/>
    </row>
    <row r="991" spans="12:15" ht="12.75" customHeight="1" x14ac:dyDescent="0.2">
      <c r="L991" s="2"/>
      <c r="M991" s="2"/>
      <c r="O991" s="2"/>
    </row>
    <row r="992" spans="12:15" ht="12.75" customHeight="1" x14ac:dyDescent="0.2">
      <c r="L992" s="2"/>
      <c r="M992" s="2"/>
      <c r="O992" s="2"/>
    </row>
    <row r="993" spans="12:15" ht="12.75" customHeight="1" x14ac:dyDescent="0.2">
      <c r="L993" s="2"/>
      <c r="M993" s="2"/>
      <c r="O993" s="2"/>
    </row>
    <row r="994" spans="12:15" ht="12.75" customHeight="1" x14ac:dyDescent="0.2">
      <c r="L994" s="2"/>
      <c r="M994" s="2"/>
      <c r="O994" s="2"/>
    </row>
    <row r="995" spans="12:15" ht="12.75" customHeight="1" x14ac:dyDescent="0.2">
      <c r="L995" s="2"/>
      <c r="M995" s="2"/>
      <c r="O995" s="2"/>
    </row>
    <row r="996" spans="12:15" ht="12.75" customHeight="1" x14ac:dyDescent="0.2">
      <c r="L996" s="2"/>
      <c r="M996" s="2"/>
      <c r="O996" s="2"/>
    </row>
    <row r="997" spans="12:15" ht="12.75" customHeight="1" x14ac:dyDescent="0.2">
      <c r="L997" s="2"/>
      <c r="M997" s="2"/>
      <c r="O997" s="2"/>
    </row>
    <row r="998" spans="12:15" ht="12.75" customHeight="1" x14ac:dyDescent="0.2">
      <c r="L998" s="2"/>
      <c r="M998" s="2"/>
      <c r="O998" s="2"/>
    </row>
    <row r="999" spans="12:15" ht="12.75" customHeight="1" x14ac:dyDescent="0.2">
      <c r="L999" s="2"/>
      <c r="M999" s="2"/>
      <c r="O999" s="2"/>
    </row>
    <row r="1000" spans="12:15" ht="12.75" customHeight="1" x14ac:dyDescent="0.2">
      <c r="L1000" s="2"/>
      <c r="M1000" s="2"/>
      <c r="O1000" s="2"/>
    </row>
    <row r="1001" spans="12:15" ht="12.75" customHeight="1" x14ac:dyDescent="0.2">
      <c r="L1001" s="2"/>
      <c r="M1001" s="2"/>
      <c r="O1001" s="2"/>
    </row>
    <row r="1002" spans="12:15" ht="12.75" customHeight="1" x14ac:dyDescent="0.2">
      <c r="L1002" s="2"/>
      <c r="M1002" s="2"/>
      <c r="O1002" s="2"/>
    </row>
    <row r="1003" spans="12:15" ht="12.75" customHeight="1" x14ac:dyDescent="0.2">
      <c r="L1003" s="2"/>
      <c r="M1003" s="2"/>
      <c r="O1003" s="2"/>
    </row>
    <row r="1004" spans="12:15" ht="12.75" customHeight="1" x14ac:dyDescent="0.2">
      <c r="L1004" s="2"/>
      <c r="M1004" s="2"/>
      <c r="O1004" s="2"/>
    </row>
    <row r="1005" spans="12:15" ht="12.75" customHeight="1" x14ac:dyDescent="0.2">
      <c r="L1005" s="2"/>
      <c r="M1005" s="2"/>
      <c r="O1005" s="2"/>
    </row>
    <row r="1006" spans="12:15" ht="12.75" customHeight="1" x14ac:dyDescent="0.2">
      <c r="L1006" s="2"/>
      <c r="M1006" s="2"/>
      <c r="O1006" s="2"/>
    </row>
    <row r="1007" spans="12:15" ht="12.75" customHeight="1" x14ac:dyDescent="0.2">
      <c r="L1007" s="2"/>
      <c r="M1007" s="2"/>
      <c r="O1007" s="2"/>
    </row>
    <row r="1008" spans="12:15" ht="12.75" customHeight="1" x14ac:dyDescent="0.2">
      <c r="L1008" s="2"/>
      <c r="M1008" s="2"/>
      <c r="O1008" s="2"/>
    </row>
    <row r="1009" spans="12:15" ht="12.75" customHeight="1" x14ac:dyDescent="0.2">
      <c r="L1009" s="2"/>
      <c r="M1009" s="2"/>
      <c r="O1009" s="2"/>
    </row>
    <row r="1010" spans="12:15" ht="12.75" customHeight="1" x14ac:dyDescent="0.2">
      <c r="L1010" s="2"/>
      <c r="M1010" s="2"/>
      <c r="O1010" s="2"/>
    </row>
    <row r="1011" spans="12:15" ht="12.75" customHeight="1" x14ac:dyDescent="0.2">
      <c r="L1011" s="2"/>
      <c r="M1011" s="2"/>
      <c r="O1011" s="2"/>
    </row>
    <row r="1012" spans="12:15" ht="12.75" customHeight="1" x14ac:dyDescent="0.2">
      <c r="L1012" s="2"/>
      <c r="M1012" s="2"/>
      <c r="O1012" s="2"/>
    </row>
    <row r="1013" spans="12:15" ht="12.75" customHeight="1" x14ac:dyDescent="0.2">
      <c r="L1013" s="2"/>
      <c r="M1013" s="2"/>
      <c r="O1013" s="2"/>
    </row>
  </sheetData>
  <mergeCells count="18">
    <mergeCell ref="B299:J299"/>
    <mergeCell ref="B130:J130"/>
    <mergeCell ref="B143:J143"/>
    <mergeCell ref="B162:J162"/>
    <mergeCell ref="B178:J178"/>
    <mergeCell ref="B194:J194"/>
    <mergeCell ref="B211:J211"/>
    <mergeCell ref="B230:J230"/>
    <mergeCell ref="B101:J101"/>
    <mergeCell ref="B116:J116"/>
    <mergeCell ref="B248:J248"/>
    <mergeCell ref="B265:J265"/>
    <mergeCell ref="B282:J282"/>
    <mergeCell ref="B16:J16"/>
    <mergeCell ref="B34:J34"/>
    <mergeCell ref="B52:J52"/>
    <mergeCell ref="B69:J69"/>
    <mergeCell ref="B85:J85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2:Z1012"/>
  <sheetViews>
    <sheetView topLeftCell="A286" workbookViewId="0">
      <selection activeCell="N302" sqref="N302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1" customWidth="1"/>
    <col min="12" max="18" width="12.85546875" customWidth="1"/>
    <col min="19" max="26" width="10" customWidth="1"/>
  </cols>
  <sheetData>
    <row r="12" spans="1:18" ht="12.75" customHeight="1" x14ac:dyDescent="0.2"/>
    <row r="13" spans="1:18" ht="12.75" customHeight="1" x14ac:dyDescent="0.2"/>
    <row r="14" spans="1:18" ht="12.75" customHeight="1" x14ac:dyDescent="0.2"/>
    <row r="15" spans="1:18" ht="26.25" customHeight="1" x14ac:dyDescent="0.4">
      <c r="B15" s="166" t="s">
        <v>72</v>
      </c>
      <c r="C15" s="167"/>
      <c r="D15" s="167"/>
      <c r="E15" s="167"/>
      <c r="F15" s="167"/>
      <c r="G15" s="167"/>
      <c r="H15" s="167"/>
      <c r="I15" s="167"/>
      <c r="J15" s="167"/>
      <c r="K15" s="105" t="s">
        <v>53</v>
      </c>
      <c r="L15" s="2"/>
      <c r="M15" s="2"/>
      <c r="N15" s="1"/>
      <c r="O15" s="2"/>
      <c r="P15" s="1"/>
      <c r="Q15" s="1"/>
      <c r="R15" s="1"/>
    </row>
    <row r="16" spans="1:18" ht="20.25" customHeight="1" x14ac:dyDescent="0.2">
      <c r="A16" s="168" t="s">
        <v>9</v>
      </c>
      <c r="B16" s="169" t="s">
        <v>73</v>
      </c>
      <c r="C16" s="170"/>
      <c r="D16" s="170"/>
      <c r="E16" s="170"/>
      <c r="F16" s="170"/>
      <c r="G16" s="170"/>
      <c r="H16" s="170"/>
      <c r="I16" s="170"/>
      <c r="J16" s="171"/>
      <c r="K16" s="172" t="s">
        <v>10</v>
      </c>
      <c r="L16" s="164" t="s">
        <v>2</v>
      </c>
      <c r="M16" s="164" t="s">
        <v>3</v>
      </c>
      <c r="N16" s="174" t="s">
        <v>4</v>
      </c>
      <c r="O16" s="164" t="s">
        <v>5</v>
      </c>
      <c r="P16" s="162" t="s">
        <v>6</v>
      </c>
      <c r="Q16" s="162" t="s">
        <v>7</v>
      </c>
      <c r="R16" s="164" t="s">
        <v>8</v>
      </c>
    </row>
    <row r="17" spans="1:19" ht="15.75" customHeight="1" x14ac:dyDescent="0.25">
      <c r="A17" s="163"/>
      <c r="B17" s="39" t="s">
        <v>74</v>
      </c>
      <c r="C17" s="39" t="s">
        <v>75</v>
      </c>
      <c r="D17" s="39" t="s">
        <v>76</v>
      </c>
      <c r="E17" s="39" t="s">
        <v>77</v>
      </c>
      <c r="F17" s="39" t="s">
        <v>78</v>
      </c>
      <c r="G17" s="39" t="s">
        <v>79</v>
      </c>
      <c r="H17" s="39" t="s">
        <v>80</v>
      </c>
      <c r="I17" s="39" t="s">
        <v>81</v>
      </c>
      <c r="J17" s="39" t="s">
        <v>82</v>
      </c>
      <c r="K17" s="173"/>
      <c r="L17" s="163"/>
      <c r="M17" s="163"/>
      <c r="N17" s="163"/>
      <c r="O17" s="163"/>
      <c r="P17" s="163"/>
      <c r="Q17" s="163"/>
      <c r="R17" s="163"/>
    </row>
    <row r="18" spans="1:19" ht="15.75" customHeight="1" x14ac:dyDescent="0.25">
      <c r="A18" s="39">
        <v>1102</v>
      </c>
      <c r="B18" s="40">
        <v>30</v>
      </c>
      <c r="C18" s="40"/>
      <c r="D18" s="40"/>
      <c r="E18" s="40"/>
      <c r="F18" s="40"/>
      <c r="G18" s="40"/>
      <c r="H18" s="40"/>
      <c r="I18" s="40"/>
      <c r="J18" s="40"/>
      <c r="K18" s="78"/>
      <c r="L18" s="124"/>
      <c r="M18" s="125"/>
      <c r="N18" s="126"/>
      <c r="O18" s="108"/>
      <c r="P18" s="43">
        <f>B18</f>
        <v>30</v>
      </c>
      <c r="Q18" s="109"/>
      <c r="R18" s="108"/>
    </row>
    <row r="19" spans="1:19" ht="15.75" customHeight="1" x14ac:dyDescent="0.25">
      <c r="A19" s="39">
        <v>1201</v>
      </c>
      <c r="B19" s="40"/>
      <c r="C19" s="40">
        <v>26</v>
      </c>
      <c r="D19" s="40"/>
      <c r="E19" s="40"/>
      <c r="F19" s="40"/>
      <c r="G19" s="40"/>
      <c r="H19" s="40"/>
      <c r="I19" s="40"/>
      <c r="J19" s="40"/>
      <c r="K19" s="78"/>
      <c r="L19" s="127"/>
      <c r="M19" s="118"/>
      <c r="N19" s="128"/>
      <c r="O19" s="45">
        <f>IF(C19=0,"",C19/B18)</f>
        <v>0.8666666666666667</v>
      </c>
      <c r="P19" s="46">
        <v>26</v>
      </c>
      <c r="Q19" s="110">
        <f t="shared" ref="Q19:Q26" si="0">IF(P19=0,"",P19/P18)</f>
        <v>0.8666666666666667</v>
      </c>
      <c r="R19" s="110">
        <f t="shared" ref="R19:R26" si="1">IF(P19=0,"",100%-Q19)</f>
        <v>0.1333333333333333</v>
      </c>
    </row>
    <row r="20" spans="1:19" ht="15.75" customHeight="1" x14ac:dyDescent="0.25">
      <c r="A20" s="39">
        <v>1202</v>
      </c>
      <c r="B20" s="40"/>
      <c r="C20" s="40"/>
      <c r="D20" s="40">
        <v>20</v>
      </c>
      <c r="E20" s="40"/>
      <c r="F20" s="40"/>
      <c r="G20" s="40"/>
      <c r="H20" s="40"/>
      <c r="I20" s="40"/>
      <c r="J20" s="40"/>
      <c r="K20" s="78"/>
      <c r="L20" s="127"/>
      <c r="M20" s="118"/>
      <c r="N20" s="128"/>
      <c r="O20" s="45">
        <f>IF(D20=0,"",D20/C19)</f>
        <v>0.76923076923076927</v>
      </c>
      <c r="P20" s="46">
        <v>24</v>
      </c>
      <c r="Q20" s="110">
        <f t="shared" si="0"/>
        <v>0.92307692307692313</v>
      </c>
      <c r="R20" s="110">
        <f t="shared" si="1"/>
        <v>7.6923076923076872E-2</v>
      </c>
      <c r="S20" s="8">
        <f>P20/P18</f>
        <v>0.8</v>
      </c>
    </row>
    <row r="21" spans="1:19" ht="15.75" customHeight="1" x14ac:dyDescent="0.25">
      <c r="A21" s="39">
        <v>1301</v>
      </c>
      <c r="B21" s="40"/>
      <c r="C21" s="40"/>
      <c r="D21" s="40"/>
      <c r="E21" s="40">
        <v>18</v>
      </c>
      <c r="F21" s="40"/>
      <c r="G21" s="40"/>
      <c r="H21" s="40"/>
      <c r="I21" s="40"/>
      <c r="J21" s="40"/>
      <c r="K21" s="78"/>
      <c r="L21" s="127"/>
      <c r="M21" s="118"/>
      <c r="N21" s="128"/>
      <c r="O21" s="45">
        <f>IF(E21=0,"",E21/D20)</f>
        <v>0.9</v>
      </c>
      <c r="P21" s="46">
        <v>22</v>
      </c>
      <c r="Q21" s="110">
        <f t="shared" si="0"/>
        <v>0.91666666666666663</v>
      </c>
      <c r="R21" s="110">
        <f t="shared" si="1"/>
        <v>8.333333333333337E-2</v>
      </c>
    </row>
    <row r="22" spans="1:19" ht="15.75" customHeight="1" x14ac:dyDescent="0.25">
      <c r="A22" s="39">
        <v>1302</v>
      </c>
      <c r="B22" s="40"/>
      <c r="C22" s="40"/>
      <c r="D22" s="40"/>
      <c r="E22" s="40"/>
      <c r="F22" s="40">
        <v>18</v>
      </c>
      <c r="G22" s="40"/>
      <c r="H22" s="40"/>
      <c r="I22" s="40"/>
      <c r="J22" s="40"/>
      <c r="K22" s="78"/>
      <c r="L22" s="127"/>
      <c r="M22" s="118"/>
      <c r="N22" s="128"/>
      <c r="O22" s="45">
        <f>IF(F22=0,"",F22/E21)</f>
        <v>1</v>
      </c>
      <c r="P22" s="46">
        <v>19</v>
      </c>
      <c r="Q22" s="110">
        <f t="shared" si="0"/>
        <v>0.86363636363636365</v>
      </c>
      <c r="R22" s="110">
        <f t="shared" si="1"/>
        <v>0.13636363636363635</v>
      </c>
    </row>
    <row r="23" spans="1:19" ht="15.75" customHeight="1" x14ac:dyDescent="0.25">
      <c r="A23" s="39">
        <v>1401</v>
      </c>
      <c r="B23" s="40"/>
      <c r="C23" s="40"/>
      <c r="D23" s="40"/>
      <c r="E23" s="40"/>
      <c r="F23" s="40"/>
      <c r="G23" s="40">
        <v>17</v>
      </c>
      <c r="H23" s="40"/>
      <c r="I23" s="40"/>
      <c r="J23" s="40"/>
      <c r="K23" s="78"/>
      <c r="L23" s="127"/>
      <c r="M23" s="118"/>
      <c r="N23" s="128"/>
      <c r="O23" s="45">
        <f>IF(G23=0,"",G23/F22)</f>
        <v>0.94444444444444442</v>
      </c>
      <c r="P23" s="46">
        <v>18</v>
      </c>
      <c r="Q23" s="110">
        <f t="shared" si="0"/>
        <v>0.94736842105263153</v>
      </c>
      <c r="R23" s="110">
        <f t="shared" si="1"/>
        <v>5.2631578947368474E-2</v>
      </c>
    </row>
    <row r="24" spans="1:19" ht="15.75" customHeight="1" x14ac:dyDescent="0.25">
      <c r="A24" s="39">
        <v>1402</v>
      </c>
      <c r="B24" s="40"/>
      <c r="C24" s="40"/>
      <c r="D24" s="40"/>
      <c r="E24" s="40"/>
      <c r="F24" s="40"/>
      <c r="G24" s="40"/>
      <c r="H24" s="40">
        <v>14</v>
      </c>
      <c r="I24" s="40"/>
      <c r="J24" s="40"/>
      <c r="K24" s="78"/>
      <c r="L24" s="127"/>
      <c r="M24" s="118"/>
      <c r="N24" s="128"/>
      <c r="O24" s="45">
        <f>IF(H24=0,"",H24/G23)</f>
        <v>0.82352941176470584</v>
      </c>
      <c r="P24" s="46">
        <v>18</v>
      </c>
      <c r="Q24" s="110">
        <f t="shared" si="0"/>
        <v>1</v>
      </c>
      <c r="R24" s="110">
        <f t="shared" si="1"/>
        <v>0</v>
      </c>
    </row>
    <row r="25" spans="1:19" ht="15.75" customHeight="1" x14ac:dyDescent="0.25">
      <c r="A25" s="39">
        <v>1501</v>
      </c>
      <c r="B25" s="40"/>
      <c r="C25" s="40"/>
      <c r="D25" s="40"/>
      <c r="E25" s="40"/>
      <c r="F25" s="40"/>
      <c r="G25" s="40"/>
      <c r="H25" s="40"/>
      <c r="I25" s="40">
        <v>12</v>
      </c>
      <c r="J25" s="40"/>
      <c r="K25" s="78"/>
      <c r="L25" s="127"/>
      <c r="M25" s="118"/>
      <c r="N25" s="128"/>
      <c r="O25" s="45">
        <f>IF(I25=0,"",I25/H24)</f>
        <v>0.8571428571428571</v>
      </c>
      <c r="P25" s="46">
        <v>18</v>
      </c>
      <c r="Q25" s="110">
        <f t="shared" si="0"/>
        <v>1</v>
      </c>
      <c r="R25" s="110">
        <f t="shared" si="1"/>
        <v>0</v>
      </c>
    </row>
    <row r="26" spans="1:19" ht="15.75" customHeight="1" x14ac:dyDescent="0.25">
      <c r="A26" s="39">
        <v>1502</v>
      </c>
      <c r="B26" s="40"/>
      <c r="C26" s="40"/>
      <c r="D26" s="40"/>
      <c r="E26" s="40"/>
      <c r="F26" s="40"/>
      <c r="G26" s="40"/>
      <c r="H26" s="40"/>
      <c r="I26" s="40"/>
      <c r="J26" s="40">
        <v>12</v>
      </c>
      <c r="K26" s="78">
        <v>8</v>
      </c>
      <c r="L26" s="127"/>
      <c r="M26" s="118"/>
      <c r="N26" s="128"/>
      <c r="O26" s="48">
        <f>IF(J26=0,"",J26/I25)</f>
        <v>1</v>
      </c>
      <c r="P26" s="46">
        <v>17</v>
      </c>
      <c r="Q26" s="48">
        <f t="shared" si="0"/>
        <v>0.94444444444444442</v>
      </c>
      <c r="R26" s="48">
        <f t="shared" si="1"/>
        <v>5.555555555555558E-2</v>
      </c>
    </row>
    <row r="27" spans="1:19" ht="15.75" customHeight="1" x14ac:dyDescent="0.25">
      <c r="A27" s="39">
        <v>1601</v>
      </c>
      <c r="B27" s="40"/>
      <c r="C27" s="40"/>
      <c r="D27" s="40"/>
      <c r="E27" s="40"/>
      <c r="F27" s="40"/>
      <c r="G27" s="40"/>
      <c r="H27" s="40"/>
      <c r="I27" s="40"/>
      <c r="J27" s="40">
        <v>6</v>
      </c>
      <c r="K27" s="78">
        <v>4</v>
      </c>
      <c r="L27" s="127"/>
      <c r="M27" s="118"/>
      <c r="N27" s="119"/>
      <c r="O27" s="118"/>
      <c r="P27" s="46">
        <v>6</v>
      </c>
      <c r="Q27" s="118"/>
      <c r="R27" s="133"/>
    </row>
    <row r="28" spans="1:19" ht="15.75" customHeight="1" x14ac:dyDescent="0.25">
      <c r="A28" s="39">
        <v>1602</v>
      </c>
      <c r="B28" s="40"/>
      <c r="C28" s="40"/>
      <c r="D28" s="40"/>
      <c r="E28" s="40"/>
      <c r="F28" s="40"/>
      <c r="G28" s="40"/>
      <c r="H28" s="40"/>
      <c r="I28" s="40"/>
      <c r="J28" s="40">
        <v>2</v>
      </c>
      <c r="K28" s="78">
        <v>2</v>
      </c>
      <c r="L28" s="127"/>
      <c r="M28" s="118"/>
      <c r="N28" s="119"/>
      <c r="O28" s="121"/>
      <c r="P28" s="74">
        <v>2</v>
      </c>
      <c r="Q28" s="134"/>
      <c r="R28" s="121"/>
    </row>
    <row r="29" spans="1:19" ht="15.75" customHeight="1" x14ac:dyDescent="0.25">
      <c r="A29" s="39">
        <v>1701</v>
      </c>
      <c r="B29" s="40"/>
      <c r="C29" s="40"/>
      <c r="D29" s="40"/>
      <c r="E29" s="40"/>
      <c r="F29" s="40"/>
      <c r="G29" s="40"/>
      <c r="H29" s="40"/>
      <c r="I29" s="40"/>
      <c r="J29" s="40">
        <v>1</v>
      </c>
      <c r="K29" s="78">
        <v>1</v>
      </c>
      <c r="L29" s="127"/>
      <c r="M29" s="118"/>
      <c r="N29" s="119"/>
      <c r="O29" s="121"/>
      <c r="P29" s="74">
        <v>1</v>
      </c>
      <c r="Q29" s="134"/>
      <c r="R29" s="121"/>
    </row>
    <row r="30" spans="1:19" ht="15.75" customHeight="1" x14ac:dyDescent="0.25">
      <c r="A30" s="39">
        <v>1702</v>
      </c>
      <c r="B30" s="40"/>
      <c r="C30" s="40"/>
      <c r="D30" s="40"/>
      <c r="E30" s="40"/>
      <c r="F30" s="40"/>
      <c r="G30" s="40"/>
      <c r="H30" s="40"/>
      <c r="I30" s="40"/>
      <c r="J30" s="40"/>
      <c r="K30" s="78"/>
      <c r="L30" s="127"/>
      <c r="M30" s="118"/>
      <c r="N30" s="119"/>
      <c r="O30" s="121"/>
      <c r="P30" s="74">
        <v>1</v>
      </c>
      <c r="Q30" s="134"/>
      <c r="R30" s="121"/>
    </row>
    <row r="31" spans="1:19" ht="15.75" customHeight="1" x14ac:dyDescent="0.25">
      <c r="A31" s="39">
        <v>1801</v>
      </c>
      <c r="B31" s="40"/>
      <c r="C31" s="40"/>
      <c r="D31" s="40"/>
      <c r="E31" s="40"/>
      <c r="F31" s="40"/>
      <c r="G31" s="40"/>
      <c r="H31" s="40"/>
      <c r="I31" s="40"/>
      <c r="J31" s="40"/>
      <c r="K31" s="78"/>
      <c r="L31" s="127"/>
      <c r="M31" s="118"/>
      <c r="N31" s="119"/>
      <c r="O31" s="118"/>
      <c r="P31" s="119"/>
      <c r="Q31" s="120"/>
      <c r="R31" s="121"/>
    </row>
    <row r="32" spans="1:19" ht="15.75" customHeight="1" x14ac:dyDescent="0.25">
      <c r="A32" s="39">
        <v>1802</v>
      </c>
      <c r="B32" s="40"/>
      <c r="C32" s="40"/>
      <c r="D32" s="40"/>
      <c r="E32" s="40"/>
      <c r="F32" s="40"/>
      <c r="G32" s="40"/>
      <c r="H32" s="40"/>
      <c r="I32" s="40"/>
      <c r="J32" s="40"/>
      <c r="K32" s="78"/>
      <c r="L32" s="127"/>
      <c r="M32" s="118"/>
      <c r="N32" s="119"/>
      <c r="O32" s="54" t="s">
        <v>58</v>
      </c>
      <c r="P32" s="55">
        <v>6</v>
      </c>
      <c r="Q32" s="56">
        <f>K35</f>
        <v>15</v>
      </c>
      <c r="R32" s="57" t="s">
        <v>10</v>
      </c>
    </row>
    <row r="33" spans="1:19" ht="15.75" customHeight="1" x14ac:dyDescent="0.25">
      <c r="A33" s="39">
        <v>1901</v>
      </c>
      <c r="B33" s="40"/>
      <c r="C33" s="40"/>
      <c r="D33" s="40"/>
      <c r="E33" s="40"/>
      <c r="F33" s="40"/>
      <c r="G33" s="40"/>
      <c r="H33" s="40"/>
      <c r="I33" s="40"/>
      <c r="J33" s="40"/>
      <c r="K33" s="78"/>
      <c r="L33" s="127"/>
      <c r="M33" s="118"/>
      <c r="N33" s="119"/>
      <c r="O33" s="58" t="s">
        <v>60</v>
      </c>
      <c r="P33" s="59">
        <f>IF(P32/B18=0,"",P32/B18)</f>
        <v>0.2</v>
      </c>
      <c r="Q33" s="60">
        <f>IF(P32/Q32=0,"",P32/Q32)</f>
        <v>0.4</v>
      </c>
      <c r="R33" s="61" t="s">
        <v>61</v>
      </c>
    </row>
    <row r="34" spans="1:19" ht="15.75" customHeight="1" x14ac:dyDescent="0.25">
      <c r="A34" s="39">
        <v>1902</v>
      </c>
      <c r="B34" s="129"/>
      <c r="C34" s="129"/>
      <c r="D34" s="129"/>
      <c r="E34" s="129"/>
      <c r="F34" s="129"/>
      <c r="G34" s="129"/>
      <c r="H34" s="129"/>
      <c r="I34" s="129"/>
      <c r="J34" s="129"/>
      <c r="K34" s="78"/>
      <c r="L34" s="130"/>
      <c r="M34" s="131"/>
      <c r="N34" s="132"/>
      <c r="O34" s="63"/>
      <c r="P34" s="64"/>
      <c r="Q34" s="64"/>
      <c r="R34" s="65"/>
    </row>
    <row r="35" spans="1:19" ht="18" customHeight="1" x14ac:dyDescent="0.25">
      <c r="A35" s="28"/>
      <c r="B35" s="165" t="s">
        <v>83</v>
      </c>
      <c r="C35" s="165"/>
      <c r="D35" s="165"/>
      <c r="E35" s="165"/>
      <c r="F35" s="165"/>
      <c r="G35" s="165"/>
      <c r="H35" s="165"/>
      <c r="I35" s="165"/>
      <c r="J35" s="165"/>
      <c r="K35" s="107">
        <f>SUM(K18:K31)</f>
        <v>15</v>
      </c>
      <c r="L35" s="67">
        <f>IF(K26=0,"",K26/B18)</f>
        <v>0.26666666666666666</v>
      </c>
      <c r="M35" s="67">
        <f>IF(K35=0,"",K35/B18)</f>
        <v>0.5</v>
      </c>
      <c r="N35" s="67">
        <f>IF(K26=0,"",M35-L35)</f>
        <v>0.23333333333333334</v>
      </c>
      <c r="O35" s="2"/>
      <c r="P35" s="1"/>
      <c r="Q35" s="25"/>
      <c r="R35" s="2"/>
    </row>
    <row r="36" spans="1:19" ht="12.75" customHeight="1" x14ac:dyDescent="0.2">
      <c r="L36" s="35"/>
      <c r="M36" s="35"/>
      <c r="N36" s="35"/>
      <c r="Q36" s="25"/>
      <c r="R36" s="2"/>
    </row>
    <row r="37" spans="1:19" ht="12.75" customHeight="1" x14ac:dyDescent="0.2">
      <c r="L37" s="35"/>
      <c r="M37" s="35"/>
      <c r="N37" s="35"/>
      <c r="Q37" s="25"/>
      <c r="R37" s="2"/>
    </row>
    <row r="38" spans="1:19" ht="26.25" customHeight="1" x14ac:dyDescent="0.4">
      <c r="B38" s="166" t="s">
        <v>72</v>
      </c>
      <c r="C38" s="167"/>
      <c r="D38" s="167"/>
      <c r="E38" s="167"/>
      <c r="F38" s="167"/>
      <c r="G38" s="167"/>
      <c r="H38" s="167"/>
      <c r="I38" s="167"/>
      <c r="J38" s="167"/>
      <c r="K38" s="105" t="s">
        <v>56</v>
      </c>
      <c r="L38" s="2"/>
      <c r="M38" s="2"/>
      <c r="N38" s="1"/>
      <c r="O38" s="2"/>
      <c r="P38" s="1"/>
      <c r="Q38" s="1"/>
      <c r="R38" s="1"/>
    </row>
    <row r="39" spans="1:19" ht="20.25" customHeight="1" x14ac:dyDescent="0.2">
      <c r="A39" s="168" t="s">
        <v>9</v>
      </c>
      <c r="B39" s="169" t="s">
        <v>73</v>
      </c>
      <c r="C39" s="170"/>
      <c r="D39" s="170"/>
      <c r="E39" s="170"/>
      <c r="F39" s="170"/>
      <c r="G39" s="170"/>
      <c r="H39" s="170"/>
      <c r="I39" s="170"/>
      <c r="J39" s="171"/>
      <c r="K39" s="172" t="s">
        <v>10</v>
      </c>
      <c r="L39" s="164" t="s">
        <v>2</v>
      </c>
      <c r="M39" s="164" t="s">
        <v>3</v>
      </c>
      <c r="N39" s="174" t="s">
        <v>4</v>
      </c>
      <c r="O39" s="164" t="s">
        <v>5</v>
      </c>
      <c r="P39" s="162" t="s">
        <v>6</v>
      </c>
      <c r="Q39" s="162" t="s">
        <v>7</v>
      </c>
      <c r="R39" s="164" t="s">
        <v>8</v>
      </c>
    </row>
    <row r="40" spans="1:19" ht="15.75" customHeight="1" x14ac:dyDescent="0.25">
      <c r="A40" s="163"/>
      <c r="B40" s="39" t="s">
        <v>74</v>
      </c>
      <c r="C40" s="39" t="s">
        <v>75</v>
      </c>
      <c r="D40" s="39" t="s">
        <v>76</v>
      </c>
      <c r="E40" s="39" t="s">
        <v>77</v>
      </c>
      <c r="F40" s="39" t="s">
        <v>78</v>
      </c>
      <c r="G40" s="39" t="s">
        <v>79</v>
      </c>
      <c r="H40" s="39" t="s">
        <v>80</v>
      </c>
      <c r="I40" s="39" t="s">
        <v>81</v>
      </c>
      <c r="J40" s="39" t="s">
        <v>82</v>
      </c>
      <c r="K40" s="173"/>
      <c r="L40" s="163"/>
      <c r="M40" s="163"/>
      <c r="N40" s="163"/>
      <c r="O40" s="163"/>
      <c r="P40" s="163"/>
      <c r="Q40" s="163"/>
      <c r="R40" s="163"/>
    </row>
    <row r="41" spans="1:19" ht="15.75" customHeight="1" x14ac:dyDescent="0.25">
      <c r="A41" s="39">
        <v>1201</v>
      </c>
      <c r="B41" s="40">
        <v>13</v>
      </c>
      <c r="C41" s="40"/>
      <c r="D41" s="40"/>
      <c r="E41" s="40"/>
      <c r="F41" s="40"/>
      <c r="G41" s="40"/>
      <c r="H41" s="40"/>
      <c r="I41" s="40"/>
      <c r="J41" s="40"/>
      <c r="K41" s="78"/>
      <c r="L41" s="124"/>
      <c r="M41" s="125"/>
      <c r="N41" s="126"/>
      <c r="O41" s="108"/>
      <c r="P41" s="43">
        <f>B41</f>
        <v>13</v>
      </c>
      <c r="Q41" s="109"/>
      <c r="R41" s="108"/>
    </row>
    <row r="42" spans="1:19" ht="15.75" customHeight="1" x14ac:dyDescent="0.25">
      <c r="A42" s="39">
        <v>1202</v>
      </c>
      <c r="B42" s="40"/>
      <c r="C42" s="40">
        <v>11</v>
      </c>
      <c r="D42" s="40"/>
      <c r="E42" s="40"/>
      <c r="F42" s="40"/>
      <c r="G42" s="40"/>
      <c r="H42" s="40"/>
      <c r="I42" s="40"/>
      <c r="J42" s="40"/>
      <c r="K42" s="78"/>
      <c r="L42" s="127"/>
      <c r="M42" s="118"/>
      <c r="N42" s="128"/>
      <c r="O42" s="45">
        <f>IF(C42=0,"",C42/B41)</f>
        <v>0.84615384615384615</v>
      </c>
      <c r="P42" s="46">
        <v>11</v>
      </c>
      <c r="Q42" s="110">
        <f t="shared" ref="Q42:Q49" si="2">IF(P42=0,"",P42/P41)</f>
        <v>0.84615384615384615</v>
      </c>
      <c r="R42" s="110">
        <f t="shared" ref="R42:R49" si="3">IF(P42=0,"",100%-Q42)</f>
        <v>0.15384615384615385</v>
      </c>
    </row>
    <row r="43" spans="1:19" ht="15.75" customHeight="1" x14ac:dyDescent="0.25">
      <c r="A43" s="39">
        <v>1301</v>
      </c>
      <c r="B43" s="40"/>
      <c r="C43" s="40"/>
      <c r="D43" s="40">
        <v>7</v>
      </c>
      <c r="E43" s="40"/>
      <c r="F43" s="40"/>
      <c r="G43" s="40"/>
      <c r="H43" s="40"/>
      <c r="I43" s="40"/>
      <c r="J43" s="40"/>
      <c r="K43" s="78"/>
      <c r="L43" s="127"/>
      <c r="M43" s="118"/>
      <c r="N43" s="128"/>
      <c r="O43" s="45">
        <f>IF(D43=0,"",D43/C42)</f>
        <v>0.63636363636363635</v>
      </c>
      <c r="P43" s="46">
        <v>10</v>
      </c>
      <c r="Q43" s="110">
        <f t="shared" si="2"/>
        <v>0.90909090909090906</v>
      </c>
      <c r="R43" s="110">
        <f t="shared" si="3"/>
        <v>9.0909090909090939E-2</v>
      </c>
      <c r="S43" s="8">
        <f>P43/P41</f>
        <v>0.76923076923076927</v>
      </c>
    </row>
    <row r="44" spans="1:19" ht="15.75" customHeight="1" x14ac:dyDescent="0.25">
      <c r="A44" s="39">
        <v>1302</v>
      </c>
      <c r="B44" s="40"/>
      <c r="C44" s="40"/>
      <c r="D44" s="40"/>
      <c r="E44" s="40">
        <v>7</v>
      </c>
      <c r="F44" s="40"/>
      <c r="G44" s="40"/>
      <c r="H44" s="40"/>
      <c r="I44" s="40"/>
      <c r="J44" s="40"/>
      <c r="K44" s="78"/>
      <c r="L44" s="127"/>
      <c r="M44" s="118"/>
      <c r="N44" s="128"/>
      <c r="O44" s="45">
        <f>IF(E44=0,"",E44/D43)</f>
        <v>1</v>
      </c>
      <c r="P44" s="46">
        <v>9</v>
      </c>
      <c r="Q44" s="110">
        <f t="shared" si="2"/>
        <v>0.9</v>
      </c>
      <c r="R44" s="110">
        <f t="shared" si="3"/>
        <v>9.9999999999999978E-2</v>
      </c>
    </row>
    <row r="45" spans="1:19" ht="15.75" customHeight="1" x14ac:dyDescent="0.25">
      <c r="A45" s="39">
        <v>1401</v>
      </c>
      <c r="B45" s="40"/>
      <c r="C45" s="40"/>
      <c r="D45" s="40"/>
      <c r="E45" s="40"/>
      <c r="F45" s="40">
        <v>5</v>
      </c>
      <c r="G45" s="40"/>
      <c r="H45" s="40"/>
      <c r="I45" s="40"/>
      <c r="J45" s="40"/>
      <c r="K45" s="78"/>
      <c r="L45" s="127"/>
      <c r="M45" s="118"/>
      <c r="N45" s="128"/>
      <c r="O45" s="45">
        <f>IF(F45=0,"",F45/E44)</f>
        <v>0.7142857142857143</v>
      </c>
      <c r="P45" s="46">
        <v>7</v>
      </c>
      <c r="Q45" s="110">
        <f t="shared" si="2"/>
        <v>0.77777777777777779</v>
      </c>
      <c r="R45" s="110">
        <f t="shared" si="3"/>
        <v>0.22222222222222221</v>
      </c>
    </row>
    <row r="46" spans="1:19" ht="15.75" customHeight="1" x14ac:dyDescent="0.25">
      <c r="A46" s="39">
        <v>1402</v>
      </c>
      <c r="B46" s="40"/>
      <c r="C46" s="40"/>
      <c r="D46" s="40"/>
      <c r="E46" s="40"/>
      <c r="F46" s="40"/>
      <c r="G46" s="40">
        <v>5</v>
      </c>
      <c r="H46" s="40"/>
      <c r="I46" s="40"/>
      <c r="J46" s="40"/>
      <c r="K46" s="78"/>
      <c r="L46" s="127"/>
      <c r="M46" s="118"/>
      <c r="N46" s="128"/>
      <c r="O46" s="45">
        <f>IF(G46=0,"",G46/F45)</f>
        <v>1</v>
      </c>
      <c r="P46" s="46">
        <v>7</v>
      </c>
      <c r="Q46" s="110">
        <f t="shared" si="2"/>
        <v>1</v>
      </c>
      <c r="R46" s="110">
        <f t="shared" si="3"/>
        <v>0</v>
      </c>
    </row>
    <row r="47" spans="1:19" ht="15.75" customHeight="1" x14ac:dyDescent="0.25">
      <c r="A47" s="39">
        <v>1501</v>
      </c>
      <c r="B47" s="40"/>
      <c r="C47" s="40"/>
      <c r="D47" s="40"/>
      <c r="E47" s="40"/>
      <c r="F47" s="40"/>
      <c r="G47" s="40"/>
      <c r="H47" s="40">
        <v>5</v>
      </c>
      <c r="I47" s="40"/>
      <c r="J47" s="40"/>
      <c r="K47" s="78"/>
      <c r="L47" s="127"/>
      <c r="M47" s="118"/>
      <c r="N47" s="128"/>
      <c r="O47" s="45">
        <f>IF(H47=0,"",H47/G46)</f>
        <v>1</v>
      </c>
      <c r="P47" s="46">
        <v>7</v>
      </c>
      <c r="Q47" s="110">
        <f t="shared" si="2"/>
        <v>1</v>
      </c>
      <c r="R47" s="110">
        <f t="shared" si="3"/>
        <v>0</v>
      </c>
    </row>
    <row r="48" spans="1:19" ht="15.75" customHeight="1" x14ac:dyDescent="0.25">
      <c r="A48" s="39">
        <v>1502</v>
      </c>
      <c r="B48" s="40"/>
      <c r="C48" s="40"/>
      <c r="D48" s="40"/>
      <c r="E48" s="40"/>
      <c r="F48" s="40"/>
      <c r="G48" s="40"/>
      <c r="H48" s="40"/>
      <c r="I48" s="40">
        <v>5</v>
      </c>
      <c r="J48" s="40"/>
      <c r="K48" s="78"/>
      <c r="L48" s="127"/>
      <c r="M48" s="118"/>
      <c r="N48" s="128"/>
      <c r="O48" s="45">
        <f>IF(I48=0,"",I48/H47)</f>
        <v>1</v>
      </c>
      <c r="P48" s="46">
        <v>7</v>
      </c>
      <c r="Q48" s="110">
        <f t="shared" si="2"/>
        <v>1</v>
      </c>
      <c r="R48" s="110">
        <f t="shared" si="3"/>
        <v>0</v>
      </c>
    </row>
    <row r="49" spans="1:18" ht="15.75" customHeight="1" x14ac:dyDescent="0.25">
      <c r="A49" s="39">
        <v>1601</v>
      </c>
      <c r="B49" s="40"/>
      <c r="C49" s="40"/>
      <c r="D49" s="40"/>
      <c r="E49" s="40"/>
      <c r="F49" s="40"/>
      <c r="G49" s="40"/>
      <c r="H49" s="40"/>
      <c r="I49" s="40"/>
      <c r="J49" s="40">
        <v>5</v>
      </c>
      <c r="K49" s="78">
        <v>3</v>
      </c>
      <c r="L49" s="127"/>
      <c r="M49" s="118"/>
      <c r="N49" s="128"/>
      <c r="O49" s="48">
        <f>IF(J49=0,"",J49/I48)</f>
        <v>1</v>
      </c>
      <c r="P49" s="46">
        <v>7</v>
      </c>
      <c r="Q49" s="48">
        <f t="shared" si="2"/>
        <v>1</v>
      </c>
      <c r="R49" s="48">
        <f t="shared" si="3"/>
        <v>0</v>
      </c>
    </row>
    <row r="50" spans="1:18" ht="15.75" customHeight="1" x14ac:dyDescent="0.25">
      <c r="A50" s="39">
        <v>1602</v>
      </c>
      <c r="B50" s="40"/>
      <c r="C50" s="40"/>
      <c r="D50" s="40"/>
      <c r="E50" s="40"/>
      <c r="F50" s="40"/>
      <c r="G50" s="40"/>
      <c r="H50" s="40"/>
      <c r="I50" s="40"/>
      <c r="J50" s="40">
        <v>2</v>
      </c>
      <c r="K50" s="78">
        <v>2</v>
      </c>
      <c r="L50" s="127"/>
      <c r="M50" s="118"/>
      <c r="N50" s="119"/>
      <c r="O50" s="118"/>
      <c r="P50" s="46">
        <v>4</v>
      </c>
      <c r="Q50" s="118"/>
      <c r="R50" s="133"/>
    </row>
    <row r="51" spans="1:18" ht="15.75" customHeight="1" x14ac:dyDescent="0.25">
      <c r="A51" s="39">
        <v>1701</v>
      </c>
      <c r="B51" s="40"/>
      <c r="C51" s="40"/>
      <c r="D51" s="40"/>
      <c r="E51" s="40"/>
      <c r="F51" s="40"/>
      <c r="G51" s="40"/>
      <c r="H51" s="40"/>
      <c r="I51" s="40"/>
      <c r="J51" s="40">
        <v>1</v>
      </c>
      <c r="K51" s="78"/>
      <c r="L51" s="127"/>
      <c r="M51" s="118"/>
      <c r="N51" s="119"/>
      <c r="O51" s="121"/>
      <c r="P51" s="74">
        <v>2</v>
      </c>
      <c r="Q51" s="134"/>
      <c r="R51" s="121"/>
    </row>
    <row r="52" spans="1:18" ht="15.75" customHeight="1" x14ac:dyDescent="0.25">
      <c r="A52" s="39">
        <v>1702</v>
      </c>
      <c r="B52" s="40"/>
      <c r="C52" s="40"/>
      <c r="D52" s="40"/>
      <c r="E52" s="40"/>
      <c r="F52" s="40"/>
      <c r="G52" s="40"/>
      <c r="H52" s="40"/>
      <c r="I52" s="40"/>
      <c r="J52" s="40">
        <v>2</v>
      </c>
      <c r="K52" s="78">
        <v>2</v>
      </c>
      <c r="L52" s="127"/>
      <c r="M52" s="118"/>
      <c r="N52" s="119"/>
      <c r="O52" s="121"/>
      <c r="P52" s="74">
        <v>2</v>
      </c>
      <c r="Q52" s="134"/>
      <c r="R52" s="121"/>
    </row>
    <row r="53" spans="1:18" ht="15.75" customHeight="1" x14ac:dyDescent="0.25">
      <c r="A53" s="39">
        <v>1801</v>
      </c>
      <c r="B53" s="40"/>
      <c r="C53" s="40"/>
      <c r="D53" s="40"/>
      <c r="E53" s="40"/>
      <c r="F53" s="40"/>
      <c r="G53" s="40"/>
      <c r="H53" s="40"/>
      <c r="I53" s="40"/>
      <c r="J53" s="40"/>
      <c r="K53" s="78"/>
      <c r="L53" s="127"/>
      <c r="M53" s="118"/>
      <c r="N53" s="119"/>
      <c r="O53" s="121"/>
      <c r="P53" s="74"/>
      <c r="Q53" s="134"/>
      <c r="R53" s="121"/>
    </row>
    <row r="54" spans="1:18" ht="15.75" customHeight="1" x14ac:dyDescent="0.25">
      <c r="A54" s="39">
        <v>1802</v>
      </c>
      <c r="B54" s="40"/>
      <c r="C54" s="40"/>
      <c r="D54" s="40"/>
      <c r="E54" s="40"/>
      <c r="F54" s="40"/>
      <c r="G54" s="40"/>
      <c r="H54" s="40"/>
      <c r="I54" s="40"/>
      <c r="J54" s="40"/>
      <c r="K54" s="78"/>
      <c r="L54" s="127"/>
      <c r="M54" s="118"/>
      <c r="N54" s="119"/>
      <c r="O54" s="118"/>
      <c r="P54" s="119"/>
      <c r="Q54" s="120"/>
      <c r="R54" s="121"/>
    </row>
    <row r="55" spans="1:18" ht="15.75" customHeight="1" x14ac:dyDescent="0.25">
      <c r="A55" s="39">
        <v>1901</v>
      </c>
      <c r="B55" s="40"/>
      <c r="C55" s="40"/>
      <c r="D55" s="40"/>
      <c r="E55" s="40"/>
      <c r="F55" s="40"/>
      <c r="G55" s="40"/>
      <c r="H55" s="40"/>
      <c r="I55" s="40"/>
      <c r="J55" s="40"/>
      <c r="K55" s="78"/>
      <c r="L55" s="127"/>
      <c r="M55" s="118"/>
      <c r="N55" s="119"/>
      <c r="O55" s="54" t="s">
        <v>58</v>
      </c>
      <c r="P55" s="55">
        <v>1</v>
      </c>
      <c r="Q55" s="56">
        <f>K58</f>
        <v>7</v>
      </c>
      <c r="R55" s="57" t="s">
        <v>10</v>
      </c>
    </row>
    <row r="56" spans="1:18" ht="15.75" customHeight="1" x14ac:dyDescent="0.25">
      <c r="A56" s="39">
        <v>1902</v>
      </c>
      <c r="B56" s="40"/>
      <c r="C56" s="40"/>
      <c r="D56" s="40"/>
      <c r="E56" s="40"/>
      <c r="F56" s="40"/>
      <c r="G56" s="40"/>
      <c r="H56" s="40"/>
      <c r="I56" s="40"/>
      <c r="J56" s="40"/>
      <c r="K56" s="78"/>
      <c r="L56" s="127"/>
      <c r="M56" s="118"/>
      <c r="N56" s="119"/>
      <c r="O56" s="58" t="s">
        <v>60</v>
      </c>
      <c r="P56" s="59">
        <f>IF(P55/B41=0,"",P55/B41)</f>
        <v>7.6923076923076927E-2</v>
      </c>
      <c r="Q56" s="60">
        <f>IF(P55/Q55=0,"",P55/Q55)</f>
        <v>0.14285714285714285</v>
      </c>
      <c r="R56" s="61" t="s">
        <v>61</v>
      </c>
    </row>
    <row r="57" spans="1:18" ht="15.75" customHeight="1" x14ac:dyDescent="0.25">
      <c r="A57" s="39">
        <v>2001</v>
      </c>
      <c r="B57" s="40"/>
      <c r="C57" s="40"/>
      <c r="D57" s="40"/>
      <c r="E57" s="40"/>
      <c r="F57" s="40"/>
      <c r="G57" s="40"/>
      <c r="H57" s="40"/>
      <c r="I57" s="40"/>
      <c r="J57" s="40"/>
      <c r="K57" s="78"/>
      <c r="L57" s="130"/>
      <c r="M57" s="131"/>
      <c r="N57" s="132"/>
      <c r="O57" s="63"/>
      <c r="P57" s="64"/>
      <c r="Q57" s="64"/>
      <c r="R57" s="65"/>
    </row>
    <row r="58" spans="1:18" ht="18" customHeight="1" x14ac:dyDescent="0.25">
      <c r="A58" s="28"/>
      <c r="B58" s="165" t="s">
        <v>83</v>
      </c>
      <c r="C58" s="165"/>
      <c r="D58" s="165"/>
      <c r="E58" s="165"/>
      <c r="F58" s="165"/>
      <c r="G58" s="165"/>
      <c r="H58" s="165"/>
      <c r="I58" s="165"/>
      <c r="J58" s="165"/>
      <c r="K58" s="66">
        <f>SUM(K41:K54)</f>
        <v>7</v>
      </c>
      <c r="L58" s="67">
        <f>IF(K49=0,"",K49/B41)</f>
        <v>0.23076923076923078</v>
      </c>
      <c r="M58" s="67">
        <f>IF(K58=0,"",K58/B41)</f>
        <v>0.53846153846153844</v>
      </c>
      <c r="N58" s="67">
        <f>IF(K49=0,"",M58-L58)</f>
        <v>0.30769230769230765</v>
      </c>
      <c r="O58" s="2"/>
      <c r="P58" s="1"/>
      <c r="Q58" s="25"/>
      <c r="R58" s="2"/>
    </row>
    <row r="59" spans="1:18" ht="12.75" customHeight="1" x14ac:dyDescent="0.2"/>
    <row r="60" spans="1:18" ht="12.75" customHeight="1" x14ac:dyDescent="0.2"/>
    <row r="61" spans="1:18" ht="26.25" customHeight="1" x14ac:dyDescent="0.4">
      <c r="B61" s="166" t="s">
        <v>72</v>
      </c>
      <c r="C61" s="167"/>
      <c r="D61" s="167"/>
      <c r="E61" s="167"/>
      <c r="F61" s="167"/>
      <c r="G61" s="167"/>
      <c r="H61" s="167"/>
      <c r="I61" s="167"/>
      <c r="J61" s="167"/>
      <c r="K61" s="105" t="s">
        <v>57</v>
      </c>
      <c r="L61" s="2"/>
      <c r="M61" s="2"/>
      <c r="N61" s="1"/>
      <c r="O61" s="2"/>
      <c r="P61" s="1"/>
      <c r="Q61" s="1"/>
      <c r="R61" s="1"/>
    </row>
    <row r="62" spans="1:18" ht="20.25" customHeight="1" x14ac:dyDescent="0.2">
      <c r="A62" s="168" t="s">
        <v>9</v>
      </c>
      <c r="B62" s="169" t="s">
        <v>73</v>
      </c>
      <c r="C62" s="170"/>
      <c r="D62" s="170"/>
      <c r="E62" s="170"/>
      <c r="F62" s="170"/>
      <c r="G62" s="170"/>
      <c r="H62" s="170"/>
      <c r="I62" s="170"/>
      <c r="J62" s="171"/>
      <c r="K62" s="172" t="s">
        <v>10</v>
      </c>
      <c r="L62" s="164" t="s">
        <v>2</v>
      </c>
      <c r="M62" s="164" t="s">
        <v>3</v>
      </c>
      <c r="N62" s="174" t="s">
        <v>4</v>
      </c>
      <c r="O62" s="164" t="s">
        <v>5</v>
      </c>
      <c r="P62" s="162" t="s">
        <v>6</v>
      </c>
      <c r="Q62" s="162" t="s">
        <v>7</v>
      </c>
      <c r="R62" s="164" t="s">
        <v>8</v>
      </c>
    </row>
    <row r="63" spans="1:18" ht="15.75" customHeight="1" x14ac:dyDescent="0.25">
      <c r="A63" s="163"/>
      <c r="B63" s="39" t="s">
        <v>74</v>
      </c>
      <c r="C63" s="39" t="s">
        <v>75</v>
      </c>
      <c r="D63" s="39" t="s">
        <v>76</v>
      </c>
      <c r="E63" s="39" t="s">
        <v>77</v>
      </c>
      <c r="F63" s="39" t="s">
        <v>78</v>
      </c>
      <c r="G63" s="39" t="s">
        <v>79</v>
      </c>
      <c r="H63" s="39" t="s">
        <v>80</v>
      </c>
      <c r="I63" s="39" t="s">
        <v>81</v>
      </c>
      <c r="J63" s="39" t="s">
        <v>82</v>
      </c>
      <c r="K63" s="173"/>
      <c r="L63" s="163"/>
      <c r="M63" s="163"/>
      <c r="N63" s="163"/>
      <c r="O63" s="163"/>
      <c r="P63" s="163"/>
      <c r="Q63" s="163"/>
      <c r="R63" s="163"/>
    </row>
    <row r="64" spans="1:18" ht="15.75" customHeight="1" x14ac:dyDescent="0.25">
      <c r="A64" s="39">
        <v>1202</v>
      </c>
      <c r="B64" s="40">
        <v>35</v>
      </c>
      <c r="C64" s="40"/>
      <c r="D64" s="40"/>
      <c r="E64" s="40"/>
      <c r="F64" s="40"/>
      <c r="G64" s="40"/>
      <c r="H64" s="40"/>
      <c r="I64" s="40"/>
      <c r="J64" s="40"/>
      <c r="K64" s="78"/>
      <c r="L64" s="124"/>
      <c r="M64" s="125"/>
      <c r="N64" s="126"/>
      <c r="O64" s="108"/>
      <c r="P64" s="43">
        <f>B64</f>
        <v>35</v>
      </c>
      <c r="Q64" s="109"/>
      <c r="R64" s="108"/>
    </row>
    <row r="65" spans="1:19" ht="15.75" customHeight="1" x14ac:dyDescent="0.25">
      <c r="A65" s="39">
        <v>1301</v>
      </c>
      <c r="B65" s="40"/>
      <c r="C65" s="40">
        <v>23</v>
      </c>
      <c r="D65" s="40"/>
      <c r="E65" s="40"/>
      <c r="F65" s="40"/>
      <c r="G65" s="40"/>
      <c r="H65" s="40"/>
      <c r="I65" s="40"/>
      <c r="J65" s="40"/>
      <c r="K65" s="78"/>
      <c r="L65" s="127"/>
      <c r="M65" s="118"/>
      <c r="N65" s="128"/>
      <c r="O65" s="45">
        <f>IF(C65=0,"",C65/B64)</f>
        <v>0.65714285714285714</v>
      </c>
      <c r="P65" s="46">
        <v>23</v>
      </c>
      <c r="Q65" s="110">
        <f t="shared" ref="Q65:Q72" si="4">IF(P65=0,"",P65/P64)</f>
        <v>0.65714285714285714</v>
      </c>
      <c r="R65" s="110">
        <f t="shared" ref="R65:R72" si="5">IF(P65=0,"",100%-Q65)</f>
        <v>0.34285714285714286</v>
      </c>
    </row>
    <row r="66" spans="1:19" ht="15.75" customHeight="1" x14ac:dyDescent="0.25">
      <c r="A66" s="39">
        <v>1302</v>
      </c>
      <c r="B66" s="40"/>
      <c r="C66" s="40"/>
      <c r="D66" s="40">
        <v>22</v>
      </c>
      <c r="E66" s="40"/>
      <c r="F66" s="40"/>
      <c r="G66" s="40"/>
      <c r="H66" s="40"/>
      <c r="I66" s="40"/>
      <c r="J66" s="40"/>
      <c r="K66" s="78"/>
      <c r="L66" s="127"/>
      <c r="M66" s="118"/>
      <c r="N66" s="128"/>
      <c r="O66" s="45">
        <f>IF(D66=0,"",D66/C65)</f>
        <v>0.95652173913043481</v>
      </c>
      <c r="P66" s="46">
        <v>23</v>
      </c>
      <c r="Q66" s="110">
        <f t="shared" si="4"/>
        <v>1</v>
      </c>
      <c r="R66" s="110">
        <f t="shared" si="5"/>
        <v>0</v>
      </c>
      <c r="S66" s="8">
        <f>P66/P64</f>
        <v>0.65714285714285714</v>
      </c>
    </row>
    <row r="67" spans="1:19" ht="15.75" customHeight="1" x14ac:dyDescent="0.25">
      <c r="A67" s="39">
        <v>1401</v>
      </c>
      <c r="B67" s="40"/>
      <c r="C67" s="40"/>
      <c r="D67" s="40"/>
      <c r="E67" s="40">
        <v>22</v>
      </c>
      <c r="F67" s="40"/>
      <c r="G67" s="40"/>
      <c r="H67" s="40"/>
      <c r="I67" s="40"/>
      <c r="J67" s="40"/>
      <c r="K67" s="78"/>
      <c r="L67" s="127"/>
      <c r="M67" s="118"/>
      <c r="N67" s="128"/>
      <c r="O67" s="45">
        <f>IF(E67=0,"",E67/D66)</f>
        <v>1</v>
      </c>
      <c r="P67" s="46">
        <v>22</v>
      </c>
      <c r="Q67" s="110">
        <f t="shared" si="4"/>
        <v>0.95652173913043481</v>
      </c>
      <c r="R67" s="110">
        <f t="shared" si="5"/>
        <v>4.3478260869565188E-2</v>
      </c>
    </row>
    <row r="68" spans="1:19" ht="15.75" customHeight="1" x14ac:dyDescent="0.25">
      <c r="A68" s="39">
        <v>1402</v>
      </c>
      <c r="B68" s="40"/>
      <c r="C68" s="40"/>
      <c r="D68" s="40"/>
      <c r="E68" s="40"/>
      <c r="F68" s="40">
        <v>20</v>
      </c>
      <c r="G68" s="40"/>
      <c r="H68" s="40"/>
      <c r="I68" s="40"/>
      <c r="J68" s="40"/>
      <c r="K68" s="78"/>
      <c r="L68" s="127"/>
      <c r="M68" s="118"/>
      <c r="N68" s="128"/>
      <c r="O68" s="45">
        <f>IF(F68=0,"",F68/E67)</f>
        <v>0.90909090909090906</v>
      </c>
      <c r="P68" s="46">
        <v>20</v>
      </c>
      <c r="Q68" s="110">
        <f t="shared" si="4"/>
        <v>0.90909090909090906</v>
      </c>
      <c r="R68" s="110">
        <f t="shared" si="5"/>
        <v>9.0909090909090939E-2</v>
      </c>
    </row>
    <row r="69" spans="1:19" ht="15.75" customHeight="1" x14ac:dyDescent="0.25">
      <c r="A69" s="39">
        <v>1501</v>
      </c>
      <c r="B69" s="40"/>
      <c r="C69" s="40"/>
      <c r="D69" s="40"/>
      <c r="E69" s="40"/>
      <c r="F69" s="40"/>
      <c r="G69" s="40">
        <v>17</v>
      </c>
      <c r="H69" s="40"/>
      <c r="I69" s="40"/>
      <c r="J69" s="40"/>
      <c r="K69" s="78"/>
      <c r="L69" s="127"/>
      <c r="M69" s="118"/>
      <c r="N69" s="128"/>
      <c r="O69" s="45">
        <f>IF(G69=0,"",G69/F68)</f>
        <v>0.85</v>
      </c>
      <c r="P69" s="46">
        <v>18</v>
      </c>
      <c r="Q69" s="110">
        <f t="shared" si="4"/>
        <v>0.9</v>
      </c>
      <c r="R69" s="110">
        <f t="shared" si="5"/>
        <v>9.9999999999999978E-2</v>
      </c>
    </row>
    <row r="70" spans="1:19" ht="15.75" customHeight="1" x14ac:dyDescent="0.25">
      <c r="A70" s="39">
        <v>1502</v>
      </c>
      <c r="B70" s="40"/>
      <c r="C70" s="40"/>
      <c r="D70" s="40"/>
      <c r="E70" s="40"/>
      <c r="F70" s="40"/>
      <c r="G70" s="40"/>
      <c r="H70" s="40">
        <v>11</v>
      </c>
      <c r="I70" s="40"/>
      <c r="J70" s="40"/>
      <c r="K70" s="78"/>
      <c r="L70" s="127"/>
      <c r="M70" s="118"/>
      <c r="N70" s="128"/>
      <c r="O70" s="45">
        <f>IF(H70=0,"",H70/G69)</f>
        <v>0.6470588235294118</v>
      </c>
      <c r="P70" s="46">
        <v>15</v>
      </c>
      <c r="Q70" s="110">
        <f t="shared" si="4"/>
        <v>0.83333333333333337</v>
      </c>
      <c r="R70" s="110">
        <f t="shared" si="5"/>
        <v>0.16666666666666663</v>
      </c>
    </row>
    <row r="71" spans="1:19" ht="15.75" customHeight="1" x14ac:dyDescent="0.25">
      <c r="A71" s="39">
        <v>1601</v>
      </c>
      <c r="B71" s="40"/>
      <c r="C71" s="40"/>
      <c r="D71" s="40"/>
      <c r="E71" s="40"/>
      <c r="F71" s="40"/>
      <c r="G71" s="40"/>
      <c r="H71" s="40"/>
      <c r="I71" s="40">
        <v>11</v>
      </c>
      <c r="J71" s="40"/>
      <c r="K71" s="78"/>
      <c r="L71" s="127"/>
      <c r="M71" s="118"/>
      <c r="N71" s="128"/>
      <c r="O71" s="45">
        <f>IF(I71=0,"",I71/H70)</f>
        <v>1</v>
      </c>
      <c r="P71" s="46">
        <v>15</v>
      </c>
      <c r="Q71" s="110">
        <f t="shared" si="4"/>
        <v>1</v>
      </c>
      <c r="R71" s="110">
        <f t="shared" si="5"/>
        <v>0</v>
      </c>
    </row>
    <row r="72" spans="1:19" ht="15.75" customHeight="1" x14ac:dyDescent="0.25">
      <c r="A72" s="39">
        <v>1602</v>
      </c>
      <c r="B72" s="40"/>
      <c r="C72" s="40"/>
      <c r="D72" s="40"/>
      <c r="E72" s="40"/>
      <c r="F72" s="40"/>
      <c r="G72" s="40"/>
      <c r="H72" s="40"/>
      <c r="I72" s="40"/>
      <c r="J72" s="40">
        <v>11</v>
      </c>
      <c r="K72" s="78">
        <v>8</v>
      </c>
      <c r="L72" s="127"/>
      <c r="M72" s="118"/>
      <c r="N72" s="128"/>
      <c r="O72" s="48">
        <f>IF(J72=0,"",J72/I71)</f>
        <v>1</v>
      </c>
      <c r="P72" s="46">
        <v>15</v>
      </c>
      <c r="Q72" s="48">
        <f t="shared" si="4"/>
        <v>1</v>
      </c>
      <c r="R72" s="48">
        <f t="shared" si="5"/>
        <v>0</v>
      </c>
    </row>
    <row r="73" spans="1:19" ht="15.75" customHeight="1" x14ac:dyDescent="0.25">
      <c r="A73" s="39">
        <v>1701</v>
      </c>
      <c r="B73" s="40"/>
      <c r="C73" s="40"/>
      <c r="D73" s="40"/>
      <c r="E73" s="40"/>
      <c r="F73" s="40"/>
      <c r="G73" s="40"/>
      <c r="H73" s="40"/>
      <c r="I73" s="40"/>
      <c r="J73" s="40">
        <v>5</v>
      </c>
      <c r="K73" s="78">
        <v>2</v>
      </c>
      <c r="L73" s="127"/>
      <c r="M73" s="118"/>
      <c r="N73" s="119"/>
      <c r="O73" s="118"/>
      <c r="P73" s="46">
        <v>6</v>
      </c>
      <c r="Q73" s="118"/>
      <c r="R73" s="133"/>
    </row>
    <row r="74" spans="1:19" ht="15.75" customHeight="1" x14ac:dyDescent="0.25">
      <c r="A74" s="39">
        <v>1702</v>
      </c>
      <c r="B74" s="40"/>
      <c r="C74" s="40"/>
      <c r="D74" s="40"/>
      <c r="E74" s="40"/>
      <c r="F74" s="40"/>
      <c r="G74" s="40"/>
      <c r="H74" s="40"/>
      <c r="I74" s="40"/>
      <c r="J74" s="40">
        <v>3</v>
      </c>
      <c r="K74" s="78">
        <v>2</v>
      </c>
      <c r="L74" s="127"/>
      <c r="M74" s="118"/>
      <c r="N74" s="119"/>
      <c r="O74" s="121"/>
      <c r="P74" s="74">
        <v>3</v>
      </c>
      <c r="Q74" s="134"/>
      <c r="R74" s="121"/>
    </row>
    <row r="75" spans="1:19" ht="15.75" customHeight="1" x14ac:dyDescent="0.25">
      <c r="A75" s="39">
        <v>1801</v>
      </c>
      <c r="B75" s="40"/>
      <c r="C75" s="40"/>
      <c r="D75" s="40"/>
      <c r="E75" s="40"/>
      <c r="F75" s="40"/>
      <c r="G75" s="40"/>
      <c r="H75" s="40"/>
      <c r="I75" s="40"/>
      <c r="J75" s="40">
        <v>1</v>
      </c>
      <c r="K75" s="78">
        <v>1</v>
      </c>
      <c r="L75" s="127"/>
      <c r="M75" s="118"/>
      <c r="N75" s="119"/>
      <c r="O75" s="121"/>
      <c r="P75" s="74">
        <v>1</v>
      </c>
      <c r="Q75" s="134"/>
      <c r="R75" s="121"/>
    </row>
    <row r="76" spans="1:19" ht="15.75" customHeight="1" x14ac:dyDescent="0.25">
      <c r="A76" s="39">
        <v>1802</v>
      </c>
      <c r="B76" s="40"/>
      <c r="C76" s="40"/>
      <c r="D76" s="40"/>
      <c r="E76" s="40"/>
      <c r="F76" s="40"/>
      <c r="G76" s="40"/>
      <c r="H76" s="40"/>
      <c r="I76" s="40"/>
      <c r="J76" s="40"/>
      <c r="K76" s="78"/>
      <c r="L76" s="127"/>
      <c r="M76" s="118"/>
      <c r="N76" s="119"/>
      <c r="O76" s="121"/>
      <c r="P76" s="74"/>
      <c r="Q76" s="134"/>
      <c r="R76" s="121"/>
    </row>
    <row r="77" spans="1:19" ht="15.75" customHeight="1" x14ac:dyDescent="0.25">
      <c r="A77" s="39">
        <v>1901</v>
      </c>
      <c r="B77" s="40"/>
      <c r="C77" s="40"/>
      <c r="D77" s="40"/>
      <c r="E77" s="40"/>
      <c r="F77" s="40"/>
      <c r="G77" s="40"/>
      <c r="H77" s="40"/>
      <c r="I77" s="40"/>
      <c r="J77" s="40"/>
      <c r="K77" s="78"/>
      <c r="L77" s="127"/>
      <c r="M77" s="118"/>
      <c r="N77" s="119"/>
      <c r="O77" s="118"/>
      <c r="P77" s="119"/>
      <c r="Q77" s="120"/>
      <c r="R77" s="121"/>
    </row>
    <row r="78" spans="1:19" ht="15.75" customHeight="1" x14ac:dyDescent="0.25">
      <c r="A78" s="39">
        <v>1902</v>
      </c>
      <c r="B78" s="40"/>
      <c r="C78" s="40"/>
      <c r="D78" s="40"/>
      <c r="E78" s="40"/>
      <c r="F78" s="40"/>
      <c r="G78" s="40"/>
      <c r="H78" s="40"/>
      <c r="I78" s="40"/>
      <c r="J78" s="40"/>
      <c r="K78" s="78"/>
      <c r="L78" s="127"/>
      <c r="M78" s="118"/>
      <c r="N78" s="119"/>
      <c r="O78" s="54" t="s">
        <v>58</v>
      </c>
      <c r="P78" s="55">
        <v>11</v>
      </c>
      <c r="Q78" s="56">
        <f>K81</f>
        <v>13</v>
      </c>
      <c r="R78" s="57" t="s">
        <v>10</v>
      </c>
    </row>
    <row r="79" spans="1:19" ht="15.75" customHeight="1" x14ac:dyDescent="0.25">
      <c r="A79" s="39">
        <v>2001</v>
      </c>
      <c r="B79" s="40"/>
      <c r="C79" s="40"/>
      <c r="D79" s="40"/>
      <c r="E79" s="40"/>
      <c r="F79" s="40"/>
      <c r="G79" s="40"/>
      <c r="H79" s="40"/>
      <c r="I79" s="40"/>
      <c r="J79" s="40"/>
      <c r="K79" s="78"/>
      <c r="L79" s="127"/>
      <c r="M79" s="118"/>
      <c r="N79" s="119"/>
      <c r="O79" s="58" t="s">
        <v>60</v>
      </c>
      <c r="P79" s="59">
        <f>IF(P78/B64=0,"",P78/B64)</f>
        <v>0.31428571428571428</v>
      </c>
      <c r="Q79" s="60">
        <f>IF(P78/Q78=0,"",P78/Q78)</f>
        <v>0.84615384615384615</v>
      </c>
      <c r="R79" s="61" t="s">
        <v>61</v>
      </c>
    </row>
    <row r="80" spans="1:19" ht="15.75" customHeight="1" x14ac:dyDescent="0.25">
      <c r="A80" s="39">
        <v>2002</v>
      </c>
      <c r="B80" s="40"/>
      <c r="C80" s="40"/>
      <c r="D80" s="40"/>
      <c r="E80" s="40"/>
      <c r="F80" s="40"/>
      <c r="G80" s="40"/>
      <c r="H80" s="40"/>
      <c r="I80" s="40"/>
      <c r="J80" s="40"/>
      <c r="K80" s="78"/>
      <c r="L80" s="130"/>
      <c r="M80" s="131"/>
      <c r="N80" s="132"/>
      <c r="O80" s="63"/>
      <c r="P80" s="64"/>
      <c r="Q80" s="64"/>
      <c r="R80" s="65"/>
    </row>
    <row r="81" spans="1:19" ht="18" customHeight="1" x14ac:dyDescent="0.25">
      <c r="A81" s="28"/>
      <c r="B81" s="165" t="s">
        <v>83</v>
      </c>
      <c r="C81" s="165"/>
      <c r="D81" s="165"/>
      <c r="E81" s="165"/>
      <c r="F81" s="165"/>
      <c r="G81" s="165"/>
      <c r="H81" s="165"/>
      <c r="I81" s="165"/>
      <c r="J81" s="165"/>
      <c r="K81" s="66">
        <f>SUM(K64:K77)</f>
        <v>13</v>
      </c>
      <c r="L81" s="67">
        <f>IF(K72=0,"",K72/B64)</f>
        <v>0.22857142857142856</v>
      </c>
      <c r="M81" s="67">
        <f>IF(K81=0,"",K81/B64)</f>
        <v>0.37142857142857144</v>
      </c>
      <c r="N81" s="67">
        <f>IF(K72=0,"",M81-L81)</f>
        <v>0.14285714285714288</v>
      </c>
      <c r="O81" s="2"/>
      <c r="P81" s="1"/>
      <c r="Q81" s="25"/>
      <c r="R81" s="2"/>
    </row>
    <row r="82" spans="1:19" ht="12.75" customHeight="1" x14ac:dyDescent="0.2"/>
    <row r="83" spans="1:19" ht="12.75" customHeight="1" x14ac:dyDescent="0.2"/>
    <row r="84" spans="1:19" ht="26.25" customHeight="1" x14ac:dyDescent="0.4">
      <c r="B84" s="166" t="s">
        <v>72</v>
      </c>
      <c r="C84" s="167"/>
      <c r="D84" s="167"/>
      <c r="E84" s="167"/>
      <c r="F84" s="167"/>
      <c r="G84" s="167"/>
      <c r="H84" s="167"/>
      <c r="I84" s="167"/>
      <c r="J84" s="167"/>
      <c r="K84" s="105" t="s">
        <v>59</v>
      </c>
      <c r="L84" s="2"/>
      <c r="M84" s="2"/>
      <c r="N84" s="1"/>
      <c r="O84" s="2"/>
      <c r="P84" s="1"/>
      <c r="Q84" s="1"/>
      <c r="R84" s="1"/>
    </row>
    <row r="85" spans="1:19" ht="20.25" customHeight="1" x14ac:dyDescent="0.2">
      <c r="A85" s="168" t="s">
        <v>9</v>
      </c>
      <c r="B85" s="169" t="s">
        <v>73</v>
      </c>
      <c r="C85" s="170"/>
      <c r="D85" s="170"/>
      <c r="E85" s="170"/>
      <c r="F85" s="170"/>
      <c r="G85" s="170"/>
      <c r="H85" s="170"/>
      <c r="I85" s="170"/>
      <c r="J85" s="171"/>
      <c r="K85" s="172" t="s">
        <v>10</v>
      </c>
      <c r="L85" s="164" t="s">
        <v>2</v>
      </c>
      <c r="M85" s="164" t="s">
        <v>3</v>
      </c>
      <c r="N85" s="174" t="s">
        <v>4</v>
      </c>
      <c r="O85" s="164" t="s">
        <v>5</v>
      </c>
      <c r="P85" s="162" t="s">
        <v>6</v>
      </c>
      <c r="Q85" s="162" t="s">
        <v>7</v>
      </c>
      <c r="R85" s="164" t="s">
        <v>8</v>
      </c>
    </row>
    <row r="86" spans="1:19" ht="15.75" customHeight="1" x14ac:dyDescent="0.25">
      <c r="A86" s="163"/>
      <c r="B86" s="39" t="s">
        <v>74</v>
      </c>
      <c r="C86" s="39" t="s">
        <v>75</v>
      </c>
      <c r="D86" s="39" t="s">
        <v>76</v>
      </c>
      <c r="E86" s="39" t="s">
        <v>77</v>
      </c>
      <c r="F86" s="39" t="s">
        <v>78</v>
      </c>
      <c r="G86" s="39" t="s">
        <v>79</v>
      </c>
      <c r="H86" s="39" t="s">
        <v>80</v>
      </c>
      <c r="I86" s="39" t="s">
        <v>81</v>
      </c>
      <c r="J86" s="39" t="s">
        <v>82</v>
      </c>
      <c r="K86" s="173"/>
      <c r="L86" s="163"/>
      <c r="M86" s="163"/>
      <c r="N86" s="163"/>
      <c r="O86" s="163"/>
      <c r="P86" s="163"/>
      <c r="Q86" s="163"/>
      <c r="R86" s="163"/>
    </row>
    <row r="87" spans="1:19" ht="15.75" customHeight="1" x14ac:dyDescent="0.25">
      <c r="A87" s="39">
        <v>1301</v>
      </c>
      <c r="B87" s="40">
        <v>16</v>
      </c>
      <c r="C87" s="40"/>
      <c r="D87" s="40"/>
      <c r="E87" s="40"/>
      <c r="F87" s="40"/>
      <c r="G87" s="40"/>
      <c r="H87" s="40"/>
      <c r="I87" s="40"/>
      <c r="J87" s="40"/>
      <c r="K87" s="78"/>
      <c r="L87" s="124"/>
      <c r="M87" s="125"/>
      <c r="N87" s="126"/>
      <c r="O87" s="108"/>
      <c r="P87" s="43">
        <f>B87</f>
        <v>16</v>
      </c>
      <c r="Q87" s="109"/>
      <c r="R87" s="108"/>
    </row>
    <row r="88" spans="1:19" ht="15.75" customHeight="1" x14ac:dyDescent="0.25">
      <c r="A88" s="39">
        <v>1302</v>
      </c>
      <c r="B88" s="40"/>
      <c r="C88" s="40">
        <v>14</v>
      </c>
      <c r="D88" s="40"/>
      <c r="E88" s="40"/>
      <c r="F88" s="40"/>
      <c r="G88" s="40"/>
      <c r="H88" s="40"/>
      <c r="I88" s="40"/>
      <c r="J88" s="40"/>
      <c r="K88" s="78"/>
      <c r="L88" s="127"/>
      <c r="M88" s="118"/>
      <c r="N88" s="128"/>
      <c r="O88" s="45">
        <f>IF(C88=0,"",C88/B87)</f>
        <v>0.875</v>
      </c>
      <c r="P88" s="46">
        <v>14</v>
      </c>
      <c r="Q88" s="110">
        <f t="shared" ref="Q88:Q95" si="6">IF(P88=0,"",P88/P87)</f>
        <v>0.875</v>
      </c>
      <c r="R88" s="110">
        <f t="shared" ref="R88:R95" si="7">IF(P88=0,"",100%-Q88)</f>
        <v>0.125</v>
      </c>
    </row>
    <row r="89" spans="1:19" ht="15.75" customHeight="1" x14ac:dyDescent="0.25">
      <c r="A89" s="39">
        <v>1401</v>
      </c>
      <c r="B89" s="40"/>
      <c r="C89" s="40"/>
      <c r="D89" s="40">
        <v>11</v>
      </c>
      <c r="E89" s="40"/>
      <c r="F89" s="40"/>
      <c r="G89" s="40"/>
      <c r="H89" s="40"/>
      <c r="I89" s="40"/>
      <c r="J89" s="40"/>
      <c r="K89" s="78"/>
      <c r="L89" s="127"/>
      <c r="M89" s="118"/>
      <c r="N89" s="128"/>
      <c r="O89" s="45">
        <f>IF(D89=0,"",D89/C88)</f>
        <v>0.7857142857142857</v>
      </c>
      <c r="P89" s="46">
        <v>13</v>
      </c>
      <c r="Q89" s="110">
        <f t="shared" si="6"/>
        <v>0.9285714285714286</v>
      </c>
      <c r="R89" s="110">
        <f t="shared" si="7"/>
        <v>7.1428571428571397E-2</v>
      </c>
      <c r="S89" s="8">
        <f>P89/P87</f>
        <v>0.8125</v>
      </c>
    </row>
    <row r="90" spans="1:19" ht="15.75" customHeight="1" x14ac:dyDescent="0.25">
      <c r="A90" s="39">
        <v>1402</v>
      </c>
      <c r="B90" s="40"/>
      <c r="C90" s="40"/>
      <c r="D90" s="40"/>
      <c r="E90" s="40">
        <v>9</v>
      </c>
      <c r="F90" s="40"/>
      <c r="G90" s="40"/>
      <c r="H90" s="40"/>
      <c r="I90" s="40"/>
      <c r="J90" s="40"/>
      <c r="K90" s="78"/>
      <c r="L90" s="127"/>
      <c r="M90" s="118"/>
      <c r="N90" s="128"/>
      <c r="O90" s="45">
        <f>IF(E90=0,"",E90/D89)</f>
        <v>0.81818181818181823</v>
      </c>
      <c r="P90" s="46">
        <v>13</v>
      </c>
      <c r="Q90" s="110">
        <f t="shared" si="6"/>
        <v>1</v>
      </c>
      <c r="R90" s="110">
        <f t="shared" si="7"/>
        <v>0</v>
      </c>
    </row>
    <row r="91" spans="1:19" ht="15.75" customHeight="1" x14ac:dyDescent="0.25">
      <c r="A91" s="39">
        <v>1501</v>
      </c>
      <c r="B91" s="40"/>
      <c r="C91" s="40"/>
      <c r="D91" s="40"/>
      <c r="E91" s="40"/>
      <c r="F91" s="40">
        <v>7</v>
      </c>
      <c r="G91" s="40"/>
      <c r="H91" s="40"/>
      <c r="I91" s="40"/>
      <c r="J91" s="40"/>
      <c r="K91" s="78"/>
      <c r="L91" s="127"/>
      <c r="M91" s="118"/>
      <c r="N91" s="128"/>
      <c r="O91" s="45">
        <f>IF(F91=0,"",F91/E90)</f>
        <v>0.77777777777777779</v>
      </c>
      <c r="P91" s="46">
        <v>9</v>
      </c>
      <c r="Q91" s="110">
        <f t="shared" si="6"/>
        <v>0.69230769230769229</v>
      </c>
      <c r="R91" s="110">
        <f t="shared" si="7"/>
        <v>0.30769230769230771</v>
      </c>
    </row>
    <row r="92" spans="1:19" ht="15.75" customHeight="1" x14ac:dyDescent="0.25">
      <c r="A92" s="39">
        <v>1502</v>
      </c>
      <c r="B92" s="40"/>
      <c r="C92" s="40"/>
      <c r="D92" s="40"/>
      <c r="E92" s="40"/>
      <c r="F92" s="40"/>
      <c r="G92" s="40">
        <v>7</v>
      </c>
      <c r="H92" s="40"/>
      <c r="I92" s="40"/>
      <c r="J92" s="40"/>
      <c r="K92" s="78"/>
      <c r="L92" s="127"/>
      <c r="M92" s="118"/>
      <c r="N92" s="128"/>
      <c r="O92" s="45">
        <f>IF(G92=0,"",G92/F91)</f>
        <v>1</v>
      </c>
      <c r="P92" s="46">
        <v>8</v>
      </c>
      <c r="Q92" s="110">
        <f t="shared" si="6"/>
        <v>0.88888888888888884</v>
      </c>
      <c r="R92" s="110">
        <f t="shared" si="7"/>
        <v>0.11111111111111116</v>
      </c>
    </row>
    <row r="93" spans="1:19" ht="15.75" customHeight="1" x14ac:dyDescent="0.25">
      <c r="A93" s="39">
        <v>1601</v>
      </c>
      <c r="B93" s="40"/>
      <c r="C93" s="40"/>
      <c r="D93" s="40"/>
      <c r="E93" s="40"/>
      <c r="F93" s="40"/>
      <c r="G93" s="40"/>
      <c r="H93" s="40">
        <v>7</v>
      </c>
      <c r="I93" s="40"/>
      <c r="J93" s="40"/>
      <c r="K93" s="78"/>
      <c r="L93" s="127"/>
      <c r="M93" s="118"/>
      <c r="N93" s="128"/>
      <c r="O93" s="45">
        <f>IF(H93=0,"",H93/G92)</f>
        <v>1</v>
      </c>
      <c r="P93" s="46">
        <v>8</v>
      </c>
      <c r="Q93" s="110">
        <f t="shared" si="6"/>
        <v>1</v>
      </c>
      <c r="R93" s="110">
        <f t="shared" si="7"/>
        <v>0</v>
      </c>
    </row>
    <row r="94" spans="1:19" ht="15.75" customHeight="1" x14ac:dyDescent="0.25">
      <c r="A94" s="39">
        <v>1602</v>
      </c>
      <c r="B94" s="40"/>
      <c r="C94" s="40"/>
      <c r="D94" s="40"/>
      <c r="E94" s="40"/>
      <c r="F94" s="40"/>
      <c r="G94" s="40"/>
      <c r="H94" s="40"/>
      <c r="I94" s="40">
        <v>7</v>
      </c>
      <c r="J94" s="40"/>
      <c r="K94" s="78"/>
      <c r="L94" s="127"/>
      <c r="M94" s="118"/>
      <c r="N94" s="128"/>
      <c r="O94" s="45">
        <f>IF(I94=0,"",I94/H93)</f>
        <v>1</v>
      </c>
      <c r="P94" s="46">
        <v>8</v>
      </c>
      <c r="Q94" s="110">
        <f t="shared" si="6"/>
        <v>1</v>
      </c>
      <c r="R94" s="110">
        <f t="shared" si="7"/>
        <v>0</v>
      </c>
    </row>
    <row r="95" spans="1:19" ht="15.75" customHeight="1" x14ac:dyDescent="0.25">
      <c r="A95" s="39">
        <v>1701</v>
      </c>
      <c r="B95" s="40"/>
      <c r="C95" s="40"/>
      <c r="D95" s="40"/>
      <c r="E95" s="40"/>
      <c r="F95" s="40"/>
      <c r="G95" s="40"/>
      <c r="H95" s="40"/>
      <c r="I95" s="40"/>
      <c r="J95" s="40">
        <v>6</v>
      </c>
      <c r="K95" s="78">
        <v>5</v>
      </c>
      <c r="L95" s="127"/>
      <c r="M95" s="118"/>
      <c r="N95" s="128"/>
      <c r="O95" s="48">
        <f>IF(J95=0,"",J95/I94)</f>
        <v>0.8571428571428571</v>
      </c>
      <c r="P95" s="46">
        <v>7</v>
      </c>
      <c r="Q95" s="48">
        <f t="shared" si="6"/>
        <v>0.875</v>
      </c>
      <c r="R95" s="48">
        <f t="shared" si="7"/>
        <v>0.125</v>
      </c>
    </row>
    <row r="96" spans="1:19" ht="15.75" customHeight="1" x14ac:dyDescent="0.25">
      <c r="A96" s="39">
        <v>1702</v>
      </c>
      <c r="B96" s="40"/>
      <c r="C96" s="40"/>
      <c r="D96" s="40"/>
      <c r="E96" s="40"/>
      <c r="F96" s="40"/>
      <c r="G96" s="40"/>
      <c r="H96" s="40"/>
      <c r="I96" s="40"/>
      <c r="J96" s="40">
        <v>2</v>
      </c>
      <c r="K96" s="78">
        <v>2</v>
      </c>
      <c r="L96" s="127"/>
      <c r="M96" s="118"/>
      <c r="N96" s="119"/>
      <c r="O96" s="118"/>
      <c r="P96" s="46">
        <v>3</v>
      </c>
      <c r="Q96" s="118"/>
      <c r="R96" s="133"/>
    </row>
    <row r="97" spans="1:19" ht="15.75" customHeight="1" x14ac:dyDescent="0.25">
      <c r="A97" s="39">
        <v>1801</v>
      </c>
      <c r="B97" s="40"/>
      <c r="C97" s="40"/>
      <c r="D97" s="40"/>
      <c r="E97" s="40"/>
      <c r="F97" s="40"/>
      <c r="G97" s="40"/>
      <c r="H97" s="40"/>
      <c r="I97" s="40"/>
      <c r="J97" s="40">
        <v>1</v>
      </c>
      <c r="K97" s="78"/>
      <c r="L97" s="127"/>
      <c r="M97" s="118"/>
      <c r="N97" s="119"/>
      <c r="O97" s="121"/>
      <c r="P97" s="74">
        <v>1</v>
      </c>
      <c r="Q97" s="134"/>
      <c r="R97" s="121"/>
    </row>
    <row r="98" spans="1:19" ht="15.75" customHeight="1" x14ac:dyDescent="0.25">
      <c r="A98" s="39">
        <v>1802</v>
      </c>
      <c r="B98" s="40"/>
      <c r="C98" s="40"/>
      <c r="D98" s="40"/>
      <c r="E98" s="40"/>
      <c r="F98" s="40"/>
      <c r="G98" s="40"/>
      <c r="H98" s="40"/>
      <c r="I98" s="40"/>
      <c r="J98" s="40">
        <v>1</v>
      </c>
      <c r="K98" s="78"/>
      <c r="L98" s="127"/>
      <c r="M98" s="118"/>
      <c r="N98" s="119"/>
      <c r="O98" s="121"/>
      <c r="P98" s="74">
        <v>1</v>
      </c>
      <c r="Q98" s="134"/>
      <c r="R98" s="121"/>
    </row>
    <row r="99" spans="1:19" ht="15.75" customHeight="1" x14ac:dyDescent="0.25">
      <c r="A99" s="39">
        <v>1901</v>
      </c>
      <c r="B99" s="40"/>
      <c r="C99" s="40"/>
      <c r="D99" s="40"/>
      <c r="E99" s="40"/>
      <c r="F99" s="40"/>
      <c r="G99" s="40"/>
      <c r="H99" s="40"/>
      <c r="I99" s="40"/>
      <c r="J99" s="40">
        <v>1</v>
      </c>
      <c r="K99" s="78">
        <v>1</v>
      </c>
      <c r="L99" s="127"/>
      <c r="M99" s="118"/>
      <c r="N99" s="119"/>
      <c r="O99" s="121"/>
      <c r="P99" s="74">
        <v>1</v>
      </c>
      <c r="Q99" s="134"/>
      <c r="R99" s="121"/>
    </row>
    <row r="100" spans="1:19" ht="15.75" customHeight="1" x14ac:dyDescent="0.25">
      <c r="A100" s="39">
        <v>1902</v>
      </c>
      <c r="B100" s="40"/>
      <c r="C100" s="40"/>
      <c r="D100" s="40"/>
      <c r="E100" s="40"/>
      <c r="F100" s="40"/>
      <c r="G100" s="40"/>
      <c r="H100" s="40"/>
      <c r="I100" s="40"/>
      <c r="J100" s="40"/>
      <c r="K100" s="78"/>
      <c r="L100" s="127"/>
      <c r="M100" s="118"/>
      <c r="N100" s="119"/>
      <c r="O100" s="118"/>
      <c r="P100" s="119"/>
      <c r="Q100" s="120"/>
      <c r="R100" s="121"/>
    </row>
    <row r="101" spans="1:19" ht="15.75" customHeight="1" x14ac:dyDescent="0.25">
      <c r="A101" s="39">
        <v>2001</v>
      </c>
      <c r="B101" s="40"/>
      <c r="C101" s="40"/>
      <c r="D101" s="40"/>
      <c r="E101" s="40"/>
      <c r="F101" s="40"/>
      <c r="G101" s="40"/>
      <c r="H101" s="40"/>
      <c r="I101" s="40"/>
      <c r="J101" s="40"/>
      <c r="K101" s="78"/>
      <c r="L101" s="127"/>
      <c r="M101" s="118"/>
      <c r="N101" s="119"/>
      <c r="O101" s="54" t="s">
        <v>58</v>
      </c>
      <c r="P101" s="55">
        <v>3</v>
      </c>
      <c r="Q101" s="56">
        <f>IF(SUM(K89:K97)=0,"",SUM(K89:K97))</f>
        <v>7</v>
      </c>
      <c r="R101" s="57" t="s">
        <v>10</v>
      </c>
    </row>
    <row r="102" spans="1:19" ht="15.75" customHeight="1" x14ac:dyDescent="0.25">
      <c r="A102" s="39">
        <v>2002</v>
      </c>
      <c r="B102" s="40"/>
      <c r="C102" s="40"/>
      <c r="D102" s="40"/>
      <c r="E102" s="40"/>
      <c r="F102" s="40"/>
      <c r="G102" s="40"/>
      <c r="H102" s="40"/>
      <c r="I102" s="40"/>
      <c r="J102" s="40"/>
      <c r="K102" s="78"/>
      <c r="L102" s="127"/>
      <c r="M102" s="118"/>
      <c r="N102" s="119"/>
      <c r="O102" s="58" t="s">
        <v>60</v>
      </c>
      <c r="P102" s="59">
        <f>IF(P101/B87=0,"",P101/B87)</f>
        <v>0.1875</v>
      </c>
      <c r="Q102" s="60">
        <f>IF(P101/Q101=0,"",P101/Q101)</f>
        <v>0.42857142857142855</v>
      </c>
      <c r="R102" s="61" t="s">
        <v>61</v>
      </c>
    </row>
    <row r="103" spans="1:19" ht="15.75" customHeight="1" x14ac:dyDescent="0.25">
      <c r="A103" s="39">
        <v>2101</v>
      </c>
      <c r="B103" s="40"/>
      <c r="C103" s="40"/>
      <c r="D103" s="40"/>
      <c r="E103" s="40"/>
      <c r="F103" s="40"/>
      <c r="G103" s="40"/>
      <c r="H103" s="40"/>
      <c r="I103" s="40"/>
      <c r="J103" s="40"/>
      <c r="K103" s="78"/>
      <c r="L103" s="130"/>
      <c r="M103" s="131"/>
      <c r="N103" s="132"/>
      <c r="O103" s="63"/>
      <c r="P103" s="64"/>
      <c r="Q103" s="64"/>
      <c r="R103" s="65"/>
    </row>
    <row r="104" spans="1:19" ht="18" customHeight="1" x14ac:dyDescent="0.25">
      <c r="A104" s="28"/>
      <c r="B104" s="165" t="s">
        <v>83</v>
      </c>
      <c r="C104" s="165"/>
      <c r="D104" s="165"/>
      <c r="E104" s="165"/>
      <c r="F104" s="165"/>
      <c r="G104" s="165"/>
      <c r="H104" s="165"/>
      <c r="I104" s="165"/>
      <c r="J104" s="165"/>
      <c r="K104" s="66">
        <f>SUM(K87:K100)</f>
        <v>8</v>
      </c>
      <c r="L104" s="67">
        <f>IF(K95=0,"",K95/B87)</f>
        <v>0.3125</v>
      </c>
      <c r="M104" s="67">
        <f>IF(K104=0,"",K104/B87)</f>
        <v>0.5</v>
      </c>
      <c r="N104" s="67">
        <f>IF(K95=0,"",M104-L104)</f>
        <v>0.1875</v>
      </c>
      <c r="O104" s="2"/>
      <c r="P104" s="1"/>
      <c r="Q104" s="25"/>
      <c r="R104" s="2"/>
    </row>
    <row r="105" spans="1:19" ht="12.75" customHeight="1" x14ac:dyDescent="0.2"/>
    <row r="106" spans="1:19" ht="12.75" customHeight="1" x14ac:dyDescent="0.2"/>
    <row r="107" spans="1:19" ht="26.25" customHeight="1" x14ac:dyDescent="0.4">
      <c r="B107" s="166" t="s">
        <v>72</v>
      </c>
      <c r="C107" s="167"/>
      <c r="D107" s="167"/>
      <c r="E107" s="167"/>
      <c r="F107" s="167"/>
      <c r="G107" s="167"/>
      <c r="H107" s="167"/>
      <c r="I107" s="167"/>
      <c r="J107" s="167"/>
      <c r="K107" s="105" t="s">
        <v>63</v>
      </c>
      <c r="L107" s="2"/>
      <c r="M107" s="2"/>
      <c r="N107" s="1"/>
      <c r="O107" s="2"/>
      <c r="P107" s="1"/>
      <c r="Q107" s="1"/>
      <c r="R107" s="1"/>
    </row>
    <row r="108" spans="1:19" ht="20.25" customHeight="1" x14ac:dyDescent="0.2">
      <c r="A108" s="168" t="s">
        <v>9</v>
      </c>
      <c r="B108" s="169" t="s">
        <v>73</v>
      </c>
      <c r="C108" s="170"/>
      <c r="D108" s="170"/>
      <c r="E108" s="170"/>
      <c r="F108" s="170"/>
      <c r="G108" s="170"/>
      <c r="H108" s="170"/>
      <c r="I108" s="170"/>
      <c r="J108" s="171"/>
      <c r="K108" s="172" t="s">
        <v>10</v>
      </c>
      <c r="L108" s="164" t="s">
        <v>2</v>
      </c>
      <c r="M108" s="164" t="s">
        <v>3</v>
      </c>
      <c r="N108" s="174" t="s">
        <v>4</v>
      </c>
      <c r="O108" s="164" t="s">
        <v>5</v>
      </c>
      <c r="P108" s="162" t="s">
        <v>6</v>
      </c>
      <c r="Q108" s="162" t="s">
        <v>7</v>
      </c>
      <c r="R108" s="164" t="s">
        <v>8</v>
      </c>
    </row>
    <row r="109" spans="1:19" ht="15.75" customHeight="1" x14ac:dyDescent="0.25">
      <c r="A109" s="163"/>
      <c r="B109" s="39" t="s">
        <v>74</v>
      </c>
      <c r="C109" s="39" t="s">
        <v>75</v>
      </c>
      <c r="D109" s="39" t="s">
        <v>76</v>
      </c>
      <c r="E109" s="39" t="s">
        <v>77</v>
      </c>
      <c r="F109" s="39" t="s">
        <v>78</v>
      </c>
      <c r="G109" s="39" t="s">
        <v>79</v>
      </c>
      <c r="H109" s="39" t="s">
        <v>80</v>
      </c>
      <c r="I109" s="39" t="s">
        <v>81</v>
      </c>
      <c r="J109" s="39" t="s">
        <v>82</v>
      </c>
      <c r="K109" s="173"/>
      <c r="L109" s="163"/>
      <c r="M109" s="163"/>
      <c r="N109" s="163"/>
      <c r="O109" s="163"/>
      <c r="P109" s="163"/>
      <c r="Q109" s="163"/>
      <c r="R109" s="163"/>
    </row>
    <row r="110" spans="1:19" ht="15.75" customHeight="1" x14ac:dyDescent="0.25">
      <c r="A110" s="39">
        <v>1302</v>
      </c>
      <c r="B110" s="40">
        <v>20</v>
      </c>
      <c r="C110" s="40"/>
      <c r="D110" s="40"/>
      <c r="E110" s="40"/>
      <c r="F110" s="40"/>
      <c r="G110" s="40"/>
      <c r="H110" s="40"/>
      <c r="I110" s="40"/>
      <c r="J110" s="40"/>
      <c r="K110" s="78"/>
      <c r="L110" s="124"/>
      <c r="M110" s="125"/>
      <c r="N110" s="126"/>
      <c r="O110" s="108"/>
      <c r="P110" s="43">
        <f>B110</f>
        <v>20</v>
      </c>
      <c r="Q110" s="109"/>
      <c r="R110" s="108"/>
    </row>
    <row r="111" spans="1:19" ht="15.75" customHeight="1" x14ac:dyDescent="0.25">
      <c r="A111" s="39">
        <v>1401</v>
      </c>
      <c r="B111" s="40"/>
      <c r="C111" s="40">
        <v>19</v>
      </c>
      <c r="D111" s="40"/>
      <c r="E111" s="40"/>
      <c r="F111" s="40"/>
      <c r="G111" s="40"/>
      <c r="H111" s="40"/>
      <c r="I111" s="40"/>
      <c r="J111" s="40"/>
      <c r="K111" s="78"/>
      <c r="L111" s="127"/>
      <c r="M111" s="118"/>
      <c r="N111" s="128"/>
      <c r="O111" s="45">
        <f>IF(C111=0,"",C111/B110)</f>
        <v>0.95</v>
      </c>
      <c r="P111" s="46">
        <v>19</v>
      </c>
      <c r="Q111" s="110">
        <f t="shared" ref="Q111:Q118" si="8">IF(P111=0,"",P111/P110)</f>
        <v>0.95</v>
      </c>
      <c r="R111" s="110">
        <f t="shared" ref="R111:R118" si="9">IF(P111=0,"",100%-Q111)</f>
        <v>5.0000000000000044E-2</v>
      </c>
    </row>
    <row r="112" spans="1:19" ht="15.75" customHeight="1" x14ac:dyDescent="0.25">
      <c r="A112" s="39">
        <v>1402</v>
      </c>
      <c r="B112" s="40"/>
      <c r="C112" s="40"/>
      <c r="D112" s="40">
        <v>15</v>
      </c>
      <c r="E112" s="40"/>
      <c r="F112" s="40"/>
      <c r="G112" s="40"/>
      <c r="H112" s="40"/>
      <c r="I112" s="40"/>
      <c r="J112" s="40"/>
      <c r="K112" s="78"/>
      <c r="L112" s="127"/>
      <c r="M112" s="118"/>
      <c r="N112" s="128"/>
      <c r="O112" s="45">
        <f>IF(D112=0,"",D112/C111)</f>
        <v>0.78947368421052633</v>
      </c>
      <c r="P112" s="46">
        <v>18</v>
      </c>
      <c r="Q112" s="110">
        <f t="shared" si="8"/>
        <v>0.94736842105263153</v>
      </c>
      <c r="R112" s="110">
        <f t="shared" si="9"/>
        <v>5.2631578947368474E-2</v>
      </c>
      <c r="S112" s="8">
        <f>P112/P110</f>
        <v>0.9</v>
      </c>
    </row>
    <row r="113" spans="1:18" ht="15.75" customHeight="1" x14ac:dyDescent="0.25">
      <c r="A113" s="39">
        <v>1501</v>
      </c>
      <c r="B113" s="40"/>
      <c r="C113" s="40"/>
      <c r="D113" s="40"/>
      <c r="E113" s="40">
        <v>15</v>
      </c>
      <c r="F113" s="40"/>
      <c r="G113" s="40"/>
      <c r="H113" s="40"/>
      <c r="I113" s="40"/>
      <c r="J113" s="40"/>
      <c r="K113" s="78"/>
      <c r="L113" s="127"/>
      <c r="M113" s="118"/>
      <c r="N113" s="128"/>
      <c r="O113" s="45">
        <f>IF(E113=0,"",E113/D112)</f>
        <v>1</v>
      </c>
      <c r="P113" s="46">
        <v>18</v>
      </c>
      <c r="Q113" s="110">
        <f t="shared" si="8"/>
        <v>1</v>
      </c>
      <c r="R113" s="110">
        <f t="shared" si="9"/>
        <v>0</v>
      </c>
    </row>
    <row r="114" spans="1:18" ht="15.75" customHeight="1" x14ac:dyDescent="0.25">
      <c r="A114" s="39">
        <v>1502</v>
      </c>
      <c r="B114" s="40"/>
      <c r="C114" s="40"/>
      <c r="D114" s="40"/>
      <c r="E114" s="40"/>
      <c r="F114" s="40">
        <v>13</v>
      </c>
      <c r="G114" s="40"/>
      <c r="H114" s="40"/>
      <c r="I114" s="40"/>
      <c r="J114" s="40"/>
      <c r="K114" s="78"/>
      <c r="L114" s="127"/>
      <c r="M114" s="118"/>
      <c r="N114" s="128"/>
      <c r="O114" s="45">
        <f>IF(F114=0,"",F114/E113)</f>
        <v>0.8666666666666667</v>
      </c>
      <c r="P114" s="46">
        <v>18</v>
      </c>
      <c r="Q114" s="110">
        <f t="shared" si="8"/>
        <v>1</v>
      </c>
      <c r="R114" s="110">
        <f t="shared" si="9"/>
        <v>0</v>
      </c>
    </row>
    <row r="115" spans="1:18" ht="15.75" customHeight="1" x14ac:dyDescent="0.25">
      <c r="A115" s="39">
        <v>1601</v>
      </c>
      <c r="B115" s="40"/>
      <c r="C115" s="40"/>
      <c r="D115" s="40"/>
      <c r="E115" s="40"/>
      <c r="F115" s="40"/>
      <c r="G115" s="40">
        <v>6</v>
      </c>
      <c r="H115" s="40"/>
      <c r="I115" s="40"/>
      <c r="J115" s="40"/>
      <c r="K115" s="78"/>
      <c r="L115" s="127"/>
      <c r="M115" s="118"/>
      <c r="N115" s="128"/>
      <c r="O115" s="45">
        <f>IF(G115=0,"",G115/F114)</f>
        <v>0.46153846153846156</v>
      </c>
      <c r="P115" s="46">
        <v>16</v>
      </c>
      <c r="Q115" s="110">
        <f t="shared" si="8"/>
        <v>0.88888888888888884</v>
      </c>
      <c r="R115" s="110">
        <f t="shared" si="9"/>
        <v>0.11111111111111116</v>
      </c>
    </row>
    <row r="116" spans="1:18" ht="15.75" customHeight="1" x14ac:dyDescent="0.25">
      <c r="A116" s="39">
        <v>1602</v>
      </c>
      <c r="B116" s="40"/>
      <c r="C116" s="40"/>
      <c r="D116" s="40"/>
      <c r="E116" s="40"/>
      <c r="F116" s="40"/>
      <c r="G116" s="40"/>
      <c r="H116" s="40">
        <v>3</v>
      </c>
      <c r="I116" s="40"/>
      <c r="J116" s="40"/>
      <c r="K116" s="78"/>
      <c r="L116" s="127"/>
      <c r="M116" s="118"/>
      <c r="N116" s="128"/>
      <c r="O116" s="45">
        <f>IF(H116=0,"",H116/G115)</f>
        <v>0.5</v>
      </c>
      <c r="P116" s="46">
        <v>16</v>
      </c>
      <c r="Q116" s="110">
        <f t="shared" si="8"/>
        <v>1</v>
      </c>
      <c r="R116" s="110">
        <f t="shared" si="9"/>
        <v>0</v>
      </c>
    </row>
    <row r="117" spans="1:18" ht="15.75" customHeight="1" x14ac:dyDescent="0.25">
      <c r="A117" s="39">
        <v>1701</v>
      </c>
      <c r="B117" s="40"/>
      <c r="C117" s="40"/>
      <c r="D117" s="40"/>
      <c r="E117" s="40"/>
      <c r="F117" s="40"/>
      <c r="G117" s="40"/>
      <c r="H117" s="40"/>
      <c r="I117" s="40">
        <v>3</v>
      </c>
      <c r="J117" s="40"/>
      <c r="K117" s="78"/>
      <c r="L117" s="127"/>
      <c r="M117" s="118"/>
      <c r="N117" s="128"/>
      <c r="O117" s="45">
        <f>IF(I117=0,"",I117/H116)</f>
        <v>1</v>
      </c>
      <c r="P117" s="46">
        <v>15</v>
      </c>
      <c r="Q117" s="110">
        <f t="shared" si="8"/>
        <v>0.9375</v>
      </c>
      <c r="R117" s="110">
        <f t="shared" si="9"/>
        <v>6.25E-2</v>
      </c>
    </row>
    <row r="118" spans="1:18" ht="15.75" customHeight="1" x14ac:dyDescent="0.25">
      <c r="A118" s="39">
        <v>1702</v>
      </c>
      <c r="B118" s="40"/>
      <c r="C118" s="40"/>
      <c r="D118" s="40"/>
      <c r="E118" s="40"/>
      <c r="F118" s="40"/>
      <c r="G118" s="40"/>
      <c r="H118" s="40"/>
      <c r="I118" s="40"/>
      <c r="J118" s="40">
        <v>3</v>
      </c>
      <c r="K118" s="78">
        <v>3</v>
      </c>
      <c r="L118" s="127"/>
      <c r="M118" s="118"/>
      <c r="N118" s="128"/>
      <c r="O118" s="48">
        <f>IF(J118=0,"",J118/I117)</f>
        <v>1</v>
      </c>
      <c r="P118" s="46">
        <v>15</v>
      </c>
      <c r="Q118" s="48">
        <f t="shared" si="8"/>
        <v>1</v>
      </c>
      <c r="R118" s="48">
        <f t="shared" si="9"/>
        <v>0</v>
      </c>
    </row>
    <row r="119" spans="1:18" ht="15.75" customHeight="1" x14ac:dyDescent="0.25">
      <c r="A119" s="39">
        <v>1801</v>
      </c>
      <c r="B119" s="40"/>
      <c r="C119" s="40"/>
      <c r="D119" s="40"/>
      <c r="E119" s="40"/>
      <c r="F119" s="40"/>
      <c r="G119" s="40"/>
      <c r="H119" s="40"/>
      <c r="I119" s="40"/>
      <c r="J119" s="40">
        <v>7</v>
      </c>
      <c r="K119" s="78">
        <v>5</v>
      </c>
      <c r="L119" s="127"/>
      <c r="M119" s="118"/>
      <c r="N119" s="119"/>
      <c r="O119" s="118"/>
      <c r="P119" s="46">
        <v>12</v>
      </c>
      <c r="Q119" s="118"/>
      <c r="R119" s="133"/>
    </row>
    <row r="120" spans="1:18" ht="15.75" customHeight="1" x14ac:dyDescent="0.25">
      <c r="A120" s="39">
        <v>1802</v>
      </c>
      <c r="B120" s="40"/>
      <c r="C120" s="40"/>
      <c r="D120" s="40"/>
      <c r="E120" s="40"/>
      <c r="F120" s="40"/>
      <c r="G120" s="40"/>
      <c r="H120" s="40"/>
      <c r="I120" s="40"/>
      <c r="J120" s="40">
        <v>6</v>
      </c>
      <c r="K120" s="78">
        <v>4</v>
      </c>
      <c r="L120" s="127"/>
      <c r="M120" s="118"/>
      <c r="N120" s="119"/>
      <c r="O120" s="121"/>
      <c r="P120" s="74">
        <v>7</v>
      </c>
      <c r="Q120" s="134"/>
      <c r="R120" s="121"/>
    </row>
    <row r="121" spans="1:18" ht="15.75" customHeight="1" x14ac:dyDescent="0.25">
      <c r="A121" s="39">
        <v>1901</v>
      </c>
      <c r="B121" s="40"/>
      <c r="C121" s="40"/>
      <c r="D121" s="40"/>
      <c r="E121" s="40"/>
      <c r="F121" s="40"/>
      <c r="G121" s="40"/>
      <c r="H121" s="40"/>
      <c r="I121" s="40"/>
      <c r="J121" s="40">
        <v>2</v>
      </c>
      <c r="K121" s="78">
        <v>2</v>
      </c>
      <c r="L121" s="127"/>
      <c r="M121" s="118"/>
      <c r="N121" s="119"/>
      <c r="O121" s="121"/>
      <c r="P121" s="74">
        <v>2</v>
      </c>
      <c r="Q121" s="134"/>
      <c r="R121" s="121"/>
    </row>
    <row r="122" spans="1:18" ht="15.75" customHeight="1" x14ac:dyDescent="0.25">
      <c r="A122" s="39">
        <v>1902</v>
      </c>
      <c r="B122" s="40"/>
      <c r="C122" s="40"/>
      <c r="D122" s="40"/>
      <c r="E122" s="40"/>
      <c r="F122" s="40"/>
      <c r="G122" s="40"/>
      <c r="H122" s="40"/>
      <c r="I122" s="40"/>
      <c r="J122" s="40"/>
      <c r="K122" s="78"/>
      <c r="L122" s="127"/>
      <c r="M122" s="118"/>
      <c r="N122" s="119"/>
      <c r="O122" s="121"/>
      <c r="P122" s="74"/>
      <c r="Q122" s="134"/>
      <c r="R122" s="121"/>
    </row>
    <row r="123" spans="1:18" ht="15.75" customHeight="1" x14ac:dyDescent="0.25">
      <c r="A123" s="39">
        <v>2001</v>
      </c>
      <c r="B123" s="40"/>
      <c r="C123" s="40"/>
      <c r="D123" s="40"/>
      <c r="E123" s="40"/>
      <c r="F123" s="40"/>
      <c r="G123" s="40"/>
      <c r="H123" s="40"/>
      <c r="I123" s="40"/>
      <c r="J123" s="40"/>
      <c r="K123" s="78"/>
      <c r="L123" s="127"/>
      <c r="M123" s="118"/>
      <c r="N123" s="119"/>
      <c r="O123" s="118"/>
      <c r="P123" s="119"/>
      <c r="Q123" s="120"/>
      <c r="R123" s="121"/>
    </row>
    <row r="124" spans="1:18" ht="15.75" customHeight="1" x14ac:dyDescent="0.25">
      <c r="A124" s="39">
        <v>2002</v>
      </c>
      <c r="B124" s="40"/>
      <c r="C124" s="40"/>
      <c r="D124" s="40"/>
      <c r="E124" s="40"/>
      <c r="F124" s="40"/>
      <c r="G124" s="40"/>
      <c r="H124" s="40"/>
      <c r="I124" s="40"/>
      <c r="J124" s="40"/>
      <c r="K124" s="78"/>
      <c r="L124" s="127"/>
      <c r="M124" s="118"/>
      <c r="N124" s="119"/>
      <c r="O124" s="54" t="s">
        <v>58</v>
      </c>
      <c r="P124" s="55">
        <v>6</v>
      </c>
      <c r="Q124" s="56">
        <f>K127</f>
        <v>14</v>
      </c>
      <c r="R124" s="57" t="s">
        <v>10</v>
      </c>
    </row>
    <row r="125" spans="1:18" ht="15.75" customHeight="1" x14ac:dyDescent="0.25">
      <c r="A125" s="39">
        <v>2101</v>
      </c>
      <c r="B125" s="40"/>
      <c r="C125" s="40"/>
      <c r="D125" s="40"/>
      <c r="E125" s="40"/>
      <c r="F125" s="40"/>
      <c r="G125" s="40"/>
      <c r="H125" s="40"/>
      <c r="I125" s="40"/>
      <c r="J125" s="40"/>
      <c r="K125" s="78"/>
      <c r="L125" s="127"/>
      <c r="M125" s="118"/>
      <c r="N125" s="119"/>
      <c r="O125" s="58" t="s">
        <v>60</v>
      </c>
      <c r="P125" s="59">
        <f>IF(P124/B110=0,"",P124/B110)</f>
        <v>0.3</v>
      </c>
      <c r="Q125" s="60">
        <f>IF(P124/Q124=0,"",P124/Q124)</f>
        <v>0.42857142857142855</v>
      </c>
      <c r="R125" s="61" t="s">
        <v>61</v>
      </c>
    </row>
    <row r="126" spans="1:18" ht="15.75" customHeight="1" x14ac:dyDescent="0.25">
      <c r="A126" s="39">
        <v>2102</v>
      </c>
      <c r="B126" s="40"/>
      <c r="C126" s="40"/>
      <c r="D126" s="40"/>
      <c r="E126" s="40"/>
      <c r="F126" s="40"/>
      <c r="G126" s="40"/>
      <c r="H126" s="40"/>
      <c r="I126" s="40"/>
      <c r="J126" s="40"/>
      <c r="K126" s="78"/>
      <c r="L126" s="130"/>
      <c r="M126" s="131"/>
      <c r="N126" s="132"/>
      <c r="O126" s="63"/>
      <c r="P126" s="64"/>
      <c r="Q126" s="64"/>
      <c r="R126" s="65"/>
    </row>
    <row r="127" spans="1:18" ht="18" customHeight="1" x14ac:dyDescent="0.25">
      <c r="A127" s="28"/>
      <c r="B127" s="165" t="s">
        <v>83</v>
      </c>
      <c r="C127" s="165"/>
      <c r="D127" s="165"/>
      <c r="E127" s="165"/>
      <c r="F127" s="165"/>
      <c r="G127" s="165"/>
      <c r="H127" s="165"/>
      <c r="I127" s="165"/>
      <c r="J127" s="165"/>
      <c r="K127" s="66">
        <f>SUM(K110:K123)</f>
        <v>14</v>
      </c>
      <c r="L127" s="67">
        <f>IF(K118=0,"",K118/B110)</f>
        <v>0.15</v>
      </c>
      <c r="M127" s="67">
        <f>IF(K127=0,"",K127/B110)</f>
        <v>0.7</v>
      </c>
      <c r="N127" s="67">
        <f>IF(K118=0,"",M127-L127)</f>
        <v>0.54999999999999993</v>
      </c>
      <c r="O127" s="2"/>
      <c r="P127" s="1"/>
      <c r="Q127" s="25"/>
      <c r="R127" s="2"/>
    </row>
    <row r="128" spans="1:18" ht="12.75" customHeight="1" x14ac:dyDescent="0.2"/>
    <row r="129" spans="1:19" ht="12.75" customHeight="1" x14ac:dyDescent="0.2"/>
    <row r="130" spans="1:19" ht="26.25" customHeight="1" x14ac:dyDescent="0.4">
      <c r="B130" s="166" t="s">
        <v>72</v>
      </c>
      <c r="C130" s="167"/>
      <c r="D130" s="167"/>
      <c r="E130" s="167"/>
      <c r="F130" s="167"/>
      <c r="G130" s="167"/>
      <c r="H130" s="167"/>
      <c r="I130" s="167"/>
      <c r="J130" s="167"/>
      <c r="K130" s="105" t="s">
        <v>64</v>
      </c>
      <c r="L130" s="2"/>
      <c r="M130" s="2"/>
      <c r="N130" s="1"/>
      <c r="O130" s="2"/>
      <c r="P130" s="1"/>
      <c r="Q130" s="1"/>
      <c r="R130" s="1"/>
    </row>
    <row r="131" spans="1:19" ht="20.25" customHeight="1" x14ac:dyDescent="0.2">
      <c r="A131" s="168" t="s">
        <v>9</v>
      </c>
      <c r="B131" s="169" t="s">
        <v>73</v>
      </c>
      <c r="C131" s="170"/>
      <c r="D131" s="170"/>
      <c r="E131" s="170"/>
      <c r="F131" s="170"/>
      <c r="G131" s="170"/>
      <c r="H131" s="170"/>
      <c r="I131" s="170"/>
      <c r="J131" s="171"/>
      <c r="K131" s="172" t="s">
        <v>10</v>
      </c>
      <c r="L131" s="164" t="s">
        <v>2</v>
      </c>
      <c r="M131" s="164" t="s">
        <v>3</v>
      </c>
      <c r="N131" s="174" t="s">
        <v>4</v>
      </c>
      <c r="O131" s="164" t="s">
        <v>5</v>
      </c>
      <c r="P131" s="162" t="s">
        <v>6</v>
      </c>
      <c r="Q131" s="162" t="s">
        <v>7</v>
      </c>
      <c r="R131" s="164" t="s">
        <v>8</v>
      </c>
    </row>
    <row r="132" spans="1:19" ht="15.75" customHeight="1" x14ac:dyDescent="0.25">
      <c r="A132" s="163"/>
      <c r="B132" s="39" t="s">
        <v>74</v>
      </c>
      <c r="C132" s="39" t="s">
        <v>75</v>
      </c>
      <c r="D132" s="39" t="s">
        <v>76</v>
      </c>
      <c r="E132" s="39" t="s">
        <v>77</v>
      </c>
      <c r="F132" s="39" t="s">
        <v>78</v>
      </c>
      <c r="G132" s="39" t="s">
        <v>79</v>
      </c>
      <c r="H132" s="39" t="s">
        <v>80</v>
      </c>
      <c r="I132" s="39" t="s">
        <v>81</v>
      </c>
      <c r="J132" s="39" t="s">
        <v>82</v>
      </c>
      <c r="K132" s="173"/>
      <c r="L132" s="163"/>
      <c r="M132" s="163"/>
      <c r="N132" s="163"/>
      <c r="O132" s="163"/>
      <c r="P132" s="163"/>
      <c r="Q132" s="163"/>
      <c r="R132" s="163"/>
    </row>
    <row r="133" spans="1:19" ht="15.75" customHeight="1" x14ac:dyDescent="0.25">
      <c r="A133" s="39">
        <v>1401</v>
      </c>
      <c r="B133" s="40">
        <v>16</v>
      </c>
      <c r="C133" s="40"/>
      <c r="D133" s="40"/>
      <c r="E133" s="40"/>
      <c r="F133" s="40"/>
      <c r="G133" s="40"/>
      <c r="H133" s="40"/>
      <c r="I133" s="40"/>
      <c r="J133" s="40"/>
      <c r="K133" s="78"/>
      <c r="L133" s="124"/>
      <c r="M133" s="125"/>
      <c r="N133" s="126"/>
      <c r="O133" s="108"/>
      <c r="P133" s="43">
        <f>B133</f>
        <v>16</v>
      </c>
      <c r="Q133" s="109"/>
      <c r="R133" s="108"/>
    </row>
    <row r="134" spans="1:19" ht="15.75" customHeight="1" x14ac:dyDescent="0.25">
      <c r="A134" s="39">
        <v>1402</v>
      </c>
      <c r="B134" s="40"/>
      <c r="C134" s="40">
        <v>9</v>
      </c>
      <c r="D134" s="40"/>
      <c r="E134" s="40"/>
      <c r="F134" s="40"/>
      <c r="G134" s="40"/>
      <c r="H134" s="40"/>
      <c r="I134" s="40"/>
      <c r="J134" s="40"/>
      <c r="K134" s="78"/>
      <c r="L134" s="127"/>
      <c r="M134" s="118"/>
      <c r="N134" s="128"/>
      <c r="O134" s="45">
        <f>IF(C134=0,"",C134/B133)</f>
        <v>0.5625</v>
      </c>
      <c r="P134" s="46">
        <v>10</v>
      </c>
      <c r="Q134" s="110">
        <f t="shared" ref="Q134:Q141" si="10">IF(P134=0,"",P134/P133)</f>
        <v>0.625</v>
      </c>
      <c r="R134" s="110">
        <f t="shared" ref="R134:R141" si="11">IF(P134=0,"",100%-Q134)</f>
        <v>0.375</v>
      </c>
    </row>
    <row r="135" spans="1:19" ht="15.75" customHeight="1" x14ac:dyDescent="0.25">
      <c r="A135" s="39">
        <v>1501</v>
      </c>
      <c r="B135" s="40"/>
      <c r="C135" s="40"/>
      <c r="D135" s="40">
        <v>9</v>
      </c>
      <c r="E135" s="40"/>
      <c r="F135" s="40"/>
      <c r="G135" s="40"/>
      <c r="H135" s="40"/>
      <c r="I135" s="40"/>
      <c r="J135" s="40"/>
      <c r="K135" s="78"/>
      <c r="L135" s="127"/>
      <c r="M135" s="118"/>
      <c r="N135" s="128"/>
      <c r="O135" s="45">
        <f>IF(D135=0,"",D135/C134)</f>
        <v>1</v>
      </c>
      <c r="P135" s="46">
        <v>10</v>
      </c>
      <c r="Q135" s="110">
        <f t="shared" si="10"/>
        <v>1</v>
      </c>
      <c r="R135" s="110">
        <f t="shared" si="11"/>
        <v>0</v>
      </c>
      <c r="S135" s="8">
        <f>P135/P133</f>
        <v>0.625</v>
      </c>
    </row>
    <row r="136" spans="1:19" ht="15.75" customHeight="1" x14ac:dyDescent="0.25">
      <c r="A136" s="39">
        <v>1502</v>
      </c>
      <c r="B136" s="40"/>
      <c r="C136" s="40"/>
      <c r="D136" s="40"/>
      <c r="E136" s="40">
        <v>8</v>
      </c>
      <c r="F136" s="40"/>
      <c r="G136" s="40"/>
      <c r="H136" s="40"/>
      <c r="I136" s="40"/>
      <c r="J136" s="40"/>
      <c r="K136" s="78"/>
      <c r="L136" s="127"/>
      <c r="M136" s="118"/>
      <c r="N136" s="128"/>
      <c r="O136" s="45">
        <f>IF(E136=0,"",E136/D135)</f>
        <v>0.88888888888888884</v>
      </c>
      <c r="P136" s="46">
        <v>8</v>
      </c>
      <c r="Q136" s="110">
        <f t="shared" si="10"/>
        <v>0.8</v>
      </c>
      <c r="R136" s="110">
        <f t="shared" si="11"/>
        <v>0.19999999999999996</v>
      </c>
    </row>
    <row r="137" spans="1:19" ht="15.75" customHeight="1" x14ac:dyDescent="0.25">
      <c r="A137" s="39">
        <v>1601</v>
      </c>
      <c r="B137" s="40"/>
      <c r="C137" s="40"/>
      <c r="D137" s="40"/>
      <c r="E137" s="40"/>
      <c r="F137" s="40">
        <v>8</v>
      </c>
      <c r="G137" s="40"/>
      <c r="H137" s="40"/>
      <c r="I137" s="40"/>
      <c r="J137" s="40"/>
      <c r="K137" s="78"/>
      <c r="L137" s="127"/>
      <c r="M137" s="118"/>
      <c r="N137" s="128"/>
      <c r="O137" s="45">
        <f>IF(F137=0,"",F137/E136)</f>
        <v>1</v>
      </c>
      <c r="P137" s="46">
        <v>8</v>
      </c>
      <c r="Q137" s="110">
        <f t="shared" si="10"/>
        <v>1</v>
      </c>
      <c r="R137" s="110">
        <f t="shared" si="11"/>
        <v>0</v>
      </c>
    </row>
    <row r="138" spans="1:19" ht="15.75" customHeight="1" x14ac:dyDescent="0.25">
      <c r="A138" s="39">
        <v>1602</v>
      </c>
      <c r="B138" s="40"/>
      <c r="C138" s="40"/>
      <c r="D138" s="40"/>
      <c r="E138" s="40"/>
      <c r="F138" s="40"/>
      <c r="G138" s="40">
        <v>5</v>
      </c>
      <c r="H138" s="40"/>
      <c r="I138" s="40"/>
      <c r="J138" s="40"/>
      <c r="K138" s="78"/>
      <c r="L138" s="127"/>
      <c r="M138" s="118"/>
      <c r="N138" s="128"/>
      <c r="O138" s="45">
        <f>IF(G138=0,"",G138/F137)</f>
        <v>0.625</v>
      </c>
      <c r="P138" s="46">
        <v>8</v>
      </c>
      <c r="Q138" s="110">
        <f t="shared" si="10"/>
        <v>1</v>
      </c>
      <c r="R138" s="110">
        <f t="shared" si="11"/>
        <v>0</v>
      </c>
    </row>
    <row r="139" spans="1:19" ht="15.75" customHeight="1" x14ac:dyDescent="0.25">
      <c r="A139" s="39">
        <v>1701</v>
      </c>
      <c r="B139" s="40"/>
      <c r="C139" s="40"/>
      <c r="D139" s="40"/>
      <c r="E139" s="40"/>
      <c r="F139" s="40"/>
      <c r="G139" s="40"/>
      <c r="H139" s="40">
        <v>5</v>
      </c>
      <c r="I139" s="40"/>
      <c r="J139" s="40"/>
      <c r="K139" s="78"/>
      <c r="L139" s="127"/>
      <c r="M139" s="118"/>
      <c r="N139" s="128"/>
      <c r="O139" s="45">
        <f>IF(H139=0,"",H139/G138)</f>
        <v>1</v>
      </c>
      <c r="P139" s="46">
        <v>7</v>
      </c>
      <c r="Q139" s="110">
        <f t="shared" si="10"/>
        <v>0.875</v>
      </c>
      <c r="R139" s="110">
        <f t="shared" si="11"/>
        <v>0.125</v>
      </c>
    </row>
    <row r="140" spans="1:19" ht="15.75" customHeight="1" x14ac:dyDescent="0.25">
      <c r="A140" s="39">
        <v>1702</v>
      </c>
      <c r="B140" s="40"/>
      <c r="C140" s="40"/>
      <c r="D140" s="40"/>
      <c r="E140" s="40"/>
      <c r="F140" s="40"/>
      <c r="G140" s="40"/>
      <c r="H140" s="40"/>
      <c r="I140" s="40">
        <v>5</v>
      </c>
      <c r="J140" s="40"/>
      <c r="K140" s="78"/>
      <c r="L140" s="127"/>
      <c r="M140" s="118"/>
      <c r="N140" s="128"/>
      <c r="O140" s="45">
        <f>IF(I140=0,"",I140/H139)</f>
        <v>1</v>
      </c>
      <c r="P140" s="46">
        <v>7</v>
      </c>
      <c r="Q140" s="110">
        <f t="shared" si="10"/>
        <v>1</v>
      </c>
      <c r="R140" s="110">
        <f t="shared" si="11"/>
        <v>0</v>
      </c>
    </row>
    <row r="141" spans="1:19" ht="15.75" customHeight="1" x14ac:dyDescent="0.25">
      <c r="A141" s="39">
        <v>1801</v>
      </c>
      <c r="B141" s="40"/>
      <c r="C141" s="40"/>
      <c r="D141" s="40"/>
      <c r="E141" s="40"/>
      <c r="F141" s="40"/>
      <c r="G141" s="40"/>
      <c r="H141" s="40"/>
      <c r="I141" s="40"/>
      <c r="J141" s="40">
        <v>4</v>
      </c>
      <c r="K141" s="78">
        <v>2</v>
      </c>
      <c r="L141" s="127"/>
      <c r="M141" s="118"/>
      <c r="N141" s="128"/>
      <c r="O141" s="48">
        <f>IF(J141=0,"",J141/I140)</f>
        <v>0.8</v>
      </c>
      <c r="P141" s="46">
        <v>7</v>
      </c>
      <c r="Q141" s="48">
        <f t="shared" si="10"/>
        <v>1</v>
      </c>
      <c r="R141" s="48">
        <f t="shared" si="11"/>
        <v>0</v>
      </c>
    </row>
    <row r="142" spans="1:19" ht="15.75" customHeight="1" x14ac:dyDescent="0.25">
      <c r="A142" s="39">
        <v>1802</v>
      </c>
      <c r="B142" s="40"/>
      <c r="C142" s="40"/>
      <c r="D142" s="40"/>
      <c r="E142" s="40"/>
      <c r="F142" s="40"/>
      <c r="G142" s="40"/>
      <c r="H142" s="40"/>
      <c r="I142" s="40"/>
      <c r="J142" s="40">
        <v>4</v>
      </c>
      <c r="K142" s="78">
        <v>3</v>
      </c>
      <c r="L142" s="127"/>
      <c r="M142" s="118"/>
      <c r="N142" s="119"/>
      <c r="O142" s="100"/>
      <c r="P142" s="46">
        <v>5</v>
      </c>
      <c r="Q142" s="100"/>
      <c r="R142" s="140"/>
    </row>
    <row r="143" spans="1:19" ht="15.75" customHeight="1" x14ac:dyDescent="0.25">
      <c r="A143" s="39">
        <v>1901</v>
      </c>
      <c r="B143" s="40"/>
      <c r="C143" s="40"/>
      <c r="D143" s="40"/>
      <c r="E143" s="40"/>
      <c r="F143" s="40"/>
      <c r="G143" s="40"/>
      <c r="H143" s="40"/>
      <c r="I143" s="40"/>
      <c r="J143" s="40">
        <v>2</v>
      </c>
      <c r="K143" s="78">
        <v>2</v>
      </c>
      <c r="L143" s="127"/>
      <c r="M143" s="118"/>
      <c r="N143" s="119"/>
      <c r="O143" s="121"/>
      <c r="P143" s="74">
        <v>2</v>
      </c>
      <c r="Q143" s="134"/>
      <c r="R143" s="121"/>
    </row>
    <row r="144" spans="1:19" ht="15.75" customHeight="1" x14ac:dyDescent="0.25">
      <c r="A144" s="39">
        <v>1902</v>
      </c>
      <c r="B144" s="40"/>
      <c r="C144" s="40"/>
      <c r="D144" s="40"/>
      <c r="E144" s="40"/>
      <c r="F144" s="40"/>
      <c r="G144" s="40"/>
      <c r="H144" s="40"/>
      <c r="I144" s="40"/>
      <c r="J144" s="40"/>
      <c r="K144" s="78"/>
      <c r="L144" s="127"/>
      <c r="M144" s="118"/>
      <c r="N144" s="119"/>
      <c r="O144" s="121"/>
      <c r="P144" s="74"/>
      <c r="Q144" s="134"/>
      <c r="R144" s="121"/>
    </row>
    <row r="145" spans="1:19" ht="15.75" customHeight="1" x14ac:dyDescent="0.25">
      <c r="A145" s="39">
        <v>2001</v>
      </c>
      <c r="B145" s="40"/>
      <c r="C145" s="40"/>
      <c r="D145" s="40"/>
      <c r="E145" s="40"/>
      <c r="F145" s="40"/>
      <c r="G145" s="40"/>
      <c r="H145" s="40"/>
      <c r="I145" s="40"/>
      <c r="J145" s="40"/>
      <c r="K145" s="78"/>
      <c r="L145" s="127"/>
      <c r="M145" s="118"/>
      <c r="N145" s="119"/>
      <c r="O145" s="121"/>
      <c r="P145" s="74"/>
      <c r="Q145" s="134"/>
      <c r="R145" s="121"/>
    </row>
    <row r="146" spans="1:19" ht="15.75" customHeight="1" x14ac:dyDescent="0.25">
      <c r="A146" s="39">
        <v>2002</v>
      </c>
      <c r="B146" s="40"/>
      <c r="C146" s="40"/>
      <c r="D146" s="40"/>
      <c r="E146" s="40"/>
      <c r="F146" s="40"/>
      <c r="G146" s="40"/>
      <c r="H146" s="40"/>
      <c r="I146" s="40"/>
      <c r="J146" s="40"/>
      <c r="K146" s="78"/>
      <c r="L146" s="127"/>
      <c r="M146" s="118"/>
      <c r="N146" s="119"/>
      <c r="O146" s="118"/>
      <c r="P146" s="119"/>
      <c r="Q146" s="120"/>
      <c r="R146" s="121"/>
    </row>
    <row r="147" spans="1:19" ht="15.75" customHeight="1" x14ac:dyDescent="0.25">
      <c r="A147" s="39">
        <v>2101</v>
      </c>
      <c r="B147" s="40"/>
      <c r="C147" s="40"/>
      <c r="D147" s="40"/>
      <c r="E147" s="40"/>
      <c r="F147" s="40"/>
      <c r="G147" s="40"/>
      <c r="H147" s="40"/>
      <c r="I147" s="40"/>
      <c r="J147" s="40"/>
      <c r="K147" s="78"/>
      <c r="L147" s="127"/>
      <c r="M147" s="118"/>
      <c r="N147" s="119"/>
      <c r="O147" s="54" t="s">
        <v>58</v>
      </c>
      <c r="P147" s="55">
        <v>4</v>
      </c>
      <c r="Q147" s="56">
        <f>IF(SUM(K135:K147)=0,"",SUM(K135:K147))</f>
        <v>7</v>
      </c>
      <c r="R147" s="57" t="s">
        <v>10</v>
      </c>
    </row>
    <row r="148" spans="1:19" ht="15.75" customHeight="1" x14ac:dyDescent="0.25">
      <c r="A148" s="39">
        <v>2102</v>
      </c>
      <c r="B148" s="40"/>
      <c r="C148" s="40"/>
      <c r="D148" s="40"/>
      <c r="E148" s="40"/>
      <c r="F148" s="40"/>
      <c r="G148" s="40"/>
      <c r="H148" s="40"/>
      <c r="I148" s="40"/>
      <c r="J148" s="40"/>
      <c r="K148" s="78"/>
      <c r="L148" s="127"/>
      <c r="M148" s="118"/>
      <c r="N148" s="119"/>
      <c r="O148" s="58" t="s">
        <v>60</v>
      </c>
      <c r="P148" s="59">
        <f>IF(P147/B133=0,"",P147/B133)</f>
        <v>0.25</v>
      </c>
      <c r="Q148" s="60">
        <f>IF(P147/Q147=0,"",P147/Q147)</f>
        <v>0.5714285714285714</v>
      </c>
      <c r="R148" s="61" t="s">
        <v>61</v>
      </c>
    </row>
    <row r="149" spans="1:19" ht="15.75" customHeight="1" x14ac:dyDescent="0.25">
      <c r="A149" s="39">
        <v>2201</v>
      </c>
      <c r="B149" s="40"/>
      <c r="C149" s="40"/>
      <c r="D149" s="40"/>
      <c r="E149" s="40"/>
      <c r="F149" s="40"/>
      <c r="G149" s="40"/>
      <c r="H149" s="40"/>
      <c r="I149" s="40"/>
      <c r="J149" s="40"/>
      <c r="K149" s="78"/>
      <c r="L149" s="130"/>
      <c r="M149" s="131"/>
      <c r="N149" s="132"/>
      <c r="O149" s="63"/>
      <c r="P149" s="64"/>
      <c r="Q149" s="64"/>
      <c r="R149" s="65"/>
    </row>
    <row r="150" spans="1:19" ht="18" customHeight="1" x14ac:dyDescent="0.25">
      <c r="A150" s="28"/>
      <c r="B150" s="165" t="s">
        <v>83</v>
      </c>
      <c r="C150" s="165"/>
      <c r="D150" s="165"/>
      <c r="E150" s="165"/>
      <c r="F150" s="165"/>
      <c r="G150" s="165"/>
      <c r="H150" s="165"/>
      <c r="I150" s="165"/>
      <c r="J150" s="165"/>
      <c r="K150" s="66">
        <f>SUM(K133:K146)</f>
        <v>7</v>
      </c>
      <c r="L150" s="67">
        <f>IF(K141=0,"",K141/B133)</f>
        <v>0.125</v>
      </c>
      <c r="M150" s="67">
        <f>IF(K150=0,"",K150/B133)</f>
        <v>0.4375</v>
      </c>
      <c r="N150" s="67">
        <f>IF(K141=0,"",M150-L150)</f>
        <v>0.3125</v>
      </c>
      <c r="O150" s="2"/>
      <c r="P150" s="1"/>
      <c r="Q150" s="25"/>
      <c r="R150" s="2"/>
    </row>
    <row r="151" spans="1:19" ht="12.75" customHeight="1" x14ac:dyDescent="0.2"/>
    <row r="152" spans="1:19" ht="12.75" customHeight="1" x14ac:dyDescent="0.2"/>
    <row r="153" spans="1:19" ht="26.25" customHeight="1" x14ac:dyDescent="0.4">
      <c r="B153" s="166" t="s">
        <v>72</v>
      </c>
      <c r="C153" s="167"/>
      <c r="D153" s="167"/>
      <c r="E153" s="167"/>
      <c r="F153" s="167"/>
      <c r="G153" s="167"/>
      <c r="H153" s="167"/>
      <c r="I153" s="167"/>
      <c r="J153" s="167"/>
      <c r="K153" s="105" t="s">
        <v>68</v>
      </c>
      <c r="L153" s="2"/>
      <c r="M153" s="2"/>
      <c r="N153" s="1"/>
      <c r="O153" s="2"/>
      <c r="P153" s="1"/>
      <c r="Q153" s="1"/>
      <c r="R153" s="1"/>
    </row>
    <row r="154" spans="1:19" ht="20.25" customHeight="1" x14ac:dyDescent="0.2">
      <c r="A154" s="168" t="s">
        <v>9</v>
      </c>
      <c r="B154" s="169" t="s">
        <v>73</v>
      </c>
      <c r="C154" s="170"/>
      <c r="D154" s="170"/>
      <c r="E154" s="170"/>
      <c r="F154" s="170"/>
      <c r="G154" s="170"/>
      <c r="H154" s="170"/>
      <c r="I154" s="170"/>
      <c r="J154" s="171"/>
      <c r="K154" s="172" t="s">
        <v>10</v>
      </c>
      <c r="L154" s="164" t="s">
        <v>2</v>
      </c>
      <c r="M154" s="164" t="s">
        <v>3</v>
      </c>
      <c r="N154" s="174" t="s">
        <v>4</v>
      </c>
      <c r="O154" s="164" t="s">
        <v>5</v>
      </c>
      <c r="P154" s="162" t="s">
        <v>6</v>
      </c>
      <c r="Q154" s="162" t="s">
        <v>7</v>
      </c>
      <c r="R154" s="164" t="s">
        <v>8</v>
      </c>
    </row>
    <row r="155" spans="1:19" ht="15.75" customHeight="1" x14ac:dyDescent="0.25">
      <c r="A155" s="163"/>
      <c r="B155" s="39" t="s">
        <v>74</v>
      </c>
      <c r="C155" s="39" t="s">
        <v>75</v>
      </c>
      <c r="D155" s="39" t="s">
        <v>76</v>
      </c>
      <c r="E155" s="39" t="s">
        <v>77</v>
      </c>
      <c r="F155" s="39" t="s">
        <v>78</v>
      </c>
      <c r="G155" s="39" t="s">
        <v>79</v>
      </c>
      <c r="H155" s="39" t="s">
        <v>80</v>
      </c>
      <c r="I155" s="39" t="s">
        <v>81</v>
      </c>
      <c r="J155" s="39" t="s">
        <v>82</v>
      </c>
      <c r="K155" s="173"/>
      <c r="L155" s="163"/>
      <c r="M155" s="163"/>
      <c r="N155" s="163"/>
      <c r="O155" s="163"/>
      <c r="P155" s="163"/>
      <c r="Q155" s="163"/>
      <c r="R155" s="163"/>
    </row>
    <row r="156" spans="1:19" ht="15.75" customHeight="1" x14ac:dyDescent="0.25">
      <c r="A156" s="39">
        <v>1402</v>
      </c>
      <c r="B156" s="40">
        <v>30</v>
      </c>
      <c r="C156" s="40"/>
      <c r="D156" s="40"/>
      <c r="E156" s="40"/>
      <c r="F156" s="40"/>
      <c r="G156" s="40"/>
      <c r="H156" s="40"/>
      <c r="I156" s="40"/>
      <c r="J156" s="40"/>
      <c r="K156" s="78"/>
      <c r="L156" s="124"/>
      <c r="M156" s="125"/>
      <c r="N156" s="126"/>
      <c r="O156" s="42"/>
      <c r="P156" s="43">
        <f>B156</f>
        <v>30</v>
      </c>
      <c r="Q156" s="44"/>
      <c r="R156" s="42"/>
    </row>
    <row r="157" spans="1:19" ht="15.75" customHeight="1" x14ac:dyDescent="0.25">
      <c r="A157" s="39">
        <v>1501</v>
      </c>
      <c r="B157" s="40"/>
      <c r="C157" s="40">
        <v>23</v>
      </c>
      <c r="D157" s="40"/>
      <c r="E157" s="40"/>
      <c r="F157" s="40"/>
      <c r="G157" s="40"/>
      <c r="H157" s="40"/>
      <c r="I157" s="40"/>
      <c r="J157" s="40"/>
      <c r="K157" s="78"/>
      <c r="L157" s="127"/>
      <c r="M157" s="118"/>
      <c r="N157" s="128"/>
      <c r="O157" s="45">
        <f>IF(C157=0,"",C157/B156)</f>
        <v>0.76666666666666672</v>
      </c>
      <c r="P157" s="46">
        <v>23</v>
      </c>
      <c r="Q157" s="47">
        <f t="shared" ref="Q157:Q164" si="12">IF(P157=0,"",P157/P156)</f>
        <v>0.76666666666666672</v>
      </c>
      <c r="R157" s="47">
        <f t="shared" ref="R157:R164" si="13">IF(P157=0,"",100%-Q157)</f>
        <v>0.23333333333333328</v>
      </c>
    </row>
    <row r="158" spans="1:19" ht="15.75" customHeight="1" x14ac:dyDescent="0.25">
      <c r="A158" s="39">
        <v>1502</v>
      </c>
      <c r="B158" s="40"/>
      <c r="C158" s="40"/>
      <c r="D158" s="40">
        <v>18</v>
      </c>
      <c r="E158" s="40"/>
      <c r="F158" s="40"/>
      <c r="G158" s="40"/>
      <c r="H158" s="40"/>
      <c r="I158" s="40"/>
      <c r="J158" s="40"/>
      <c r="K158" s="78"/>
      <c r="L158" s="127"/>
      <c r="M158" s="118"/>
      <c r="N158" s="128"/>
      <c r="O158" s="45">
        <f>IF(D158=0,"",D158/C157)</f>
        <v>0.78260869565217395</v>
      </c>
      <c r="P158" s="46">
        <v>21</v>
      </c>
      <c r="Q158" s="47">
        <f t="shared" si="12"/>
        <v>0.91304347826086951</v>
      </c>
      <c r="R158" s="47">
        <f t="shared" si="13"/>
        <v>8.6956521739130488E-2</v>
      </c>
      <c r="S158" s="8">
        <f>P158/P156</f>
        <v>0.7</v>
      </c>
    </row>
    <row r="159" spans="1:19" ht="15.75" customHeight="1" x14ac:dyDescent="0.25">
      <c r="A159" s="39">
        <v>1601</v>
      </c>
      <c r="B159" s="40"/>
      <c r="C159" s="40"/>
      <c r="D159" s="40"/>
      <c r="E159" s="40">
        <v>18</v>
      </c>
      <c r="F159" s="40"/>
      <c r="G159" s="40"/>
      <c r="H159" s="40"/>
      <c r="I159" s="40"/>
      <c r="J159" s="40"/>
      <c r="K159" s="78"/>
      <c r="L159" s="127"/>
      <c r="M159" s="118"/>
      <c r="N159" s="128"/>
      <c r="O159" s="45">
        <f>IF(E159=0,"",E159/D158)</f>
        <v>1</v>
      </c>
      <c r="P159" s="46">
        <v>20</v>
      </c>
      <c r="Q159" s="47">
        <f t="shared" si="12"/>
        <v>0.95238095238095233</v>
      </c>
      <c r="R159" s="47">
        <f t="shared" si="13"/>
        <v>4.7619047619047672E-2</v>
      </c>
    </row>
    <row r="160" spans="1:19" ht="15.75" customHeight="1" x14ac:dyDescent="0.25">
      <c r="A160" s="39">
        <v>1602</v>
      </c>
      <c r="B160" s="40"/>
      <c r="C160" s="40"/>
      <c r="D160" s="40"/>
      <c r="E160" s="40"/>
      <c r="F160" s="40">
        <v>14</v>
      </c>
      <c r="G160" s="40"/>
      <c r="H160" s="40"/>
      <c r="I160" s="40"/>
      <c r="J160" s="40"/>
      <c r="K160" s="78"/>
      <c r="L160" s="127"/>
      <c r="M160" s="118"/>
      <c r="N160" s="128"/>
      <c r="O160" s="45">
        <f>IF(F160=0,"",F160/E159)</f>
        <v>0.77777777777777779</v>
      </c>
      <c r="P160" s="46">
        <v>17</v>
      </c>
      <c r="Q160" s="47">
        <f t="shared" si="12"/>
        <v>0.85</v>
      </c>
      <c r="R160" s="47">
        <f t="shared" si="13"/>
        <v>0.15000000000000002</v>
      </c>
    </row>
    <row r="161" spans="1:18" ht="15.75" customHeight="1" x14ac:dyDescent="0.25">
      <c r="A161" s="39">
        <v>1701</v>
      </c>
      <c r="B161" s="40"/>
      <c r="C161" s="40"/>
      <c r="D161" s="40"/>
      <c r="E161" s="40"/>
      <c r="F161" s="40"/>
      <c r="G161" s="40">
        <v>12</v>
      </c>
      <c r="H161" s="40"/>
      <c r="I161" s="40"/>
      <c r="J161" s="40"/>
      <c r="K161" s="78"/>
      <c r="L161" s="127"/>
      <c r="M161" s="118"/>
      <c r="N161" s="128"/>
      <c r="O161" s="45">
        <f>IF(G161=0,"",G161/F160)</f>
        <v>0.8571428571428571</v>
      </c>
      <c r="P161" s="46">
        <v>15</v>
      </c>
      <c r="Q161" s="47">
        <f t="shared" si="12"/>
        <v>0.88235294117647056</v>
      </c>
      <c r="R161" s="47">
        <f t="shared" si="13"/>
        <v>0.11764705882352944</v>
      </c>
    </row>
    <row r="162" spans="1:18" ht="15.75" customHeight="1" x14ac:dyDescent="0.25">
      <c r="A162" s="39">
        <v>1702</v>
      </c>
      <c r="B162" s="40"/>
      <c r="C162" s="40"/>
      <c r="D162" s="40"/>
      <c r="E162" s="40"/>
      <c r="F162" s="40"/>
      <c r="G162" s="40"/>
      <c r="H162" s="40">
        <v>11</v>
      </c>
      <c r="I162" s="40"/>
      <c r="J162" s="40"/>
      <c r="K162" s="78"/>
      <c r="L162" s="127"/>
      <c r="M162" s="118"/>
      <c r="N162" s="128"/>
      <c r="O162" s="45">
        <f>IF(H162=0,"",H162/G161)</f>
        <v>0.91666666666666663</v>
      </c>
      <c r="P162" s="46">
        <v>15</v>
      </c>
      <c r="Q162" s="47">
        <f t="shared" si="12"/>
        <v>1</v>
      </c>
      <c r="R162" s="47">
        <f t="shared" si="13"/>
        <v>0</v>
      </c>
    </row>
    <row r="163" spans="1:18" ht="15.75" customHeight="1" x14ac:dyDescent="0.25">
      <c r="A163" s="39">
        <v>1801</v>
      </c>
      <c r="B163" s="40"/>
      <c r="C163" s="40"/>
      <c r="D163" s="40"/>
      <c r="E163" s="40"/>
      <c r="F163" s="40"/>
      <c r="G163" s="40"/>
      <c r="H163" s="40"/>
      <c r="I163" s="40">
        <v>11</v>
      </c>
      <c r="J163" s="40"/>
      <c r="K163" s="78"/>
      <c r="L163" s="127"/>
      <c r="M163" s="118"/>
      <c r="N163" s="128"/>
      <c r="O163" s="45">
        <f>IF(I163=0,"",I163/H162)</f>
        <v>1</v>
      </c>
      <c r="P163" s="46">
        <v>15</v>
      </c>
      <c r="Q163" s="47">
        <f t="shared" si="12"/>
        <v>1</v>
      </c>
      <c r="R163" s="47">
        <f t="shared" si="13"/>
        <v>0</v>
      </c>
    </row>
    <row r="164" spans="1:18" ht="15.75" customHeight="1" x14ac:dyDescent="0.25">
      <c r="A164" s="39">
        <v>1802</v>
      </c>
      <c r="B164" s="40"/>
      <c r="C164" s="40"/>
      <c r="D164" s="40"/>
      <c r="E164" s="40"/>
      <c r="F164" s="40"/>
      <c r="G164" s="40"/>
      <c r="H164" s="40"/>
      <c r="I164" s="40"/>
      <c r="J164" s="40">
        <v>11</v>
      </c>
      <c r="K164" s="78">
        <v>11</v>
      </c>
      <c r="L164" s="127"/>
      <c r="M164" s="118"/>
      <c r="N164" s="128"/>
      <c r="O164" s="48">
        <f>IF(J164=0,"",J164/I163)</f>
        <v>1</v>
      </c>
      <c r="P164" s="46">
        <v>15</v>
      </c>
      <c r="Q164" s="49">
        <f t="shared" si="12"/>
        <v>1</v>
      </c>
      <c r="R164" s="49">
        <f t="shared" si="13"/>
        <v>0</v>
      </c>
    </row>
    <row r="165" spans="1:18" ht="15.75" customHeight="1" x14ac:dyDescent="0.25">
      <c r="A165" s="39">
        <v>1901</v>
      </c>
      <c r="B165" s="40"/>
      <c r="C165" s="40"/>
      <c r="D165" s="40"/>
      <c r="E165" s="40"/>
      <c r="F165" s="40"/>
      <c r="G165" s="40"/>
      <c r="H165" s="40"/>
      <c r="I165" s="40"/>
      <c r="J165" s="40">
        <v>4</v>
      </c>
      <c r="K165" s="78">
        <v>4</v>
      </c>
      <c r="L165" s="127"/>
      <c r="M165" s="118"/>
      <c r="N165" s="119"/>
      <c r="O165" s="100"/>
      <c r="P165" s="46">
        <v>4</v>
      </c>
      <c r="Q165" s="101"/>
      <c r="R165" s="102"/>
    </row>
    <row r="166" spans="1:18" ht="15.75" customHeight="1" x14ac:dyDescent="0.25">
      <c r="A166" s="39">
        <v>1902</v>
      </c>
      <c r="B166" s="40"/>
      <c r="C166" s="40"/>
      <c r="D166" s="40"/>
      <c r="E166" s="40"/>
      <c r="F166" s="40"/>
      <c r="G166" s="40"/>
      <c r="H166" s="40"/>
      <c r="I166" s="40"/>
      <c r="J166" s="40"/>
      <c r="K166" s="78"/>
      <c r="L166" s="127"/>
      <c r="M166" s="118"/>
      <c r="N166" s="119"/>
      <c r="O166" s="53"/>
      <c r="P166" s="74"/>
      <c r="Q166" s="75"/>
      <c r="R166" s="53"/>
    </row>
    <row r="167" spans="1:18" ht="15.75" customHeight="1" x14ac:dyDescent="0.25">
      <c r="A167" s="39">
        <v>2001</v>
      </c>
      <c r="B167" s="40"/>
      <c r="C167" s="40"/>
      <c r="D167" s="40"/>
      <c r="E167" s="40"/>
      <c r="F167" s="40"/>
      <c r="G167" s="40"/>
      <c r="H167" s="40"/>
      <c r="I167" s="40"/>
      <c r="J167" s="40"/>
      <c r="K167" s="78"/>
      <c r="L167" s="127"/>
      <c r="M167" s="118"/>
      <c r="N167" s="119"/>
      <c r="O167" s="53"/>
      <c r="P167" s="74"/>
      <c r="Q167" s="75"/>
      <c r="R167" s="53"/>
    </row>
    <row r="168" spans="1:18" ht="15.75" customHeight="1" x14ac:dyDescent="0.25">
      <c r="A168" s="39">
        <v>2002</v>
      </c>
      <c r="B168" s="40"/>
      <c r="C168" s="40"/>
      <c r="D168" s="40"/>
      <c r="E168" s="40"/>
      <c r="F168" s="40"/>
      <c r="G168" s="40"/>
      <c r="H168" s="40"/>
      <c r="I168" s="40"/>
      <c r="J168" s="40"/>
      <c r="K168" s="78"/>
      <c r="L168" s="127"/>
      <c r="M168" s="118"/>
      <c r="N168" s="119"/>
      <c r="O168" s="53"/>
      <c r="P168" s="74"/>
      <c r="Q168" s="75"/>
      <c r="R168" s="53"/>
    </row>
    <row r="169" spans="1:18" ht="15.75" customHeight="1" x14ac:dyDescent="0.25">
      <c r="A169" s="39">
        <v>2101</v>
      </c>
      <c r="B169" s="40"/>
      <c r="C169" s="40"/>
      <c r="D169" s="40"/>
      <c r="E169" s="40"/>
      <c r="F169" s="40"/>
      <c r="G169" s="40"/>
      <c r="H169" s="40"/>
      <c r="I169" s="40"/>
      <c r="J169" s="40"/>
      <c r="K169" s="78"/>
      <c r="L169" s="127"/>
      <c r="M169" s="118"/>
      <c r="N169" s="119"/>
      <c r="O169" s="50"/>
      <c r="P169" s="51"/>
      <c r="Q169" s="52"/>
      <c r="R169" s="53"/>
    </row>
    <row r="170" spans="1:18" ht="15.75" customHeight="1" x14ac:dyDescent="0.25">
      <c r="A170" s="39">
        <v>2102</v>
      </c>
      <c r="B170" s="40"/>
      <c r="C170" s="40"/>
      <c r="D170" s="40"/>
      <c r="E170" s="40"/>
      <c r="F170" s="40"/>
      <c r="G170" s="40"/>
      <c r="H170" s="40"/>
      <c r="I170" s="40"/>
      <c r="J170" s="40"/>
      <c r="K170" s="78"/>
      <c r="L170" s="127"/>
      <c r="M170" s="118"/>
      <c r="N170" s="119"/>
      <c r="O170" s="54" t="s">
        <v>58</v>
      </c>
      <c r="P170" s="55">
        <v>9</v>
      </c>
      <c r="Q170" s="56">
        <f>IF(SUM(K158:K170)=0,"",SUM(K158:K170))</f>
        <v>15</v>
      </c>
      <c r="R170" s="57" t="s">
        <v>10</v>
      </c>
    </row>
    <row r="171" spans="1:18" ht="15.75" customHeight="1" x14ac:dyDescent="0.25">
      <c r="A171" s="39">
        <v>2201</v>
      </c>
      <c r="B171" s="40"/>
      <c r="C171" s="40"/>
      <c r="D171" s="40"/>
      <c r="E171" s="40"/>
      <c r="F171" s="40"/>
      <c r="G171" s="40"/>
      <c r="H171" s="40"/>
      <c r="I171" s="40"/>
      <c r="J171" s="40"/>
      <c r="K171" s="78"/>
      <c r="L171" s="127"/>
      <c r="M171" s="118"/>
      <c r="N171" s="119"/>
      <c r="O171" s="58" t="s">
        <v>60</v>
      </c>
      <c r="P171" s="59">
        <f>IF(P170/B156=0,"",P170/B156)</f>
        <v>0.3</v>
      </c>
      <c r="Q171" s="60">
        <f>IF(P170/Q170=0,"",P170/Q170)</f>
        <v>0.6</v>
      </c>
      <c r="R171" s="61" t="s">
        <v>61</v>
      </c>
    </row>
    <row r="172" spans="1:18" ht="15.75" customHeight="1" x14ac:dyDescent="0.25">
      <c r="A172" s="39">
        <v>2202</v>
      </c>
      <c r="B172" s="40"/>
      <c r="C172" s="40"/>
      <c r="D172" s="40"/>
      <c r="E172" s="40"/>
      <c r="F172" s="40"/>
      <c r="G172" s="40"/>
      <c r="H172" s="40"/>
      <c r="I172" s="40"/>
      <c r="J172" s="40"/>
      <c r="K172" s="78"/>
      <c r="L172" s="130"/>
      <c r="M172" s="131"/>
      <c r="N172" s="132"/>
      <c r="O172" s="63"/>
      <c r="P172" s="64"/>
      <c r="Q172" s="64"/>
      <c r="R172" s="65"/>
    </row>
    <row r="173" spans="1:18" ht="18" customHeight="1" x14ac:dyDescent="0.25">
      <c r="A173" s="28"/>
      <c r="B173" s="165" t="s">
        <v>83</v>
      </c>
      <c r="C173" s="165"/>
      <c r="D173" s="165"/>
      <c r="E173" s="165"/>
      <c r="F173" s="165"/>
      <c r="G173" s="165"/>
      <c r="H173" s="165"/>
      <c r="I173" s="165"/>
      <c r="J173" s="165"/>
      <c r="K173" s="66">
        <f>SUM(K156:K169)</f>
        <v>15</v>
      </c>
      <c r="L173" s="67">
        <f>IF(K164=0,"",K164/B156)</f>
        <v>0.36666666666666664</v>
      </c>
      <c r="M173" s="67">
        <f>IF(K173=0,"",K173/B156)</f>
        <v>0.5</v>
      </c>
      <c r="N173" s="67">
        <f>IF(K164=0,"",M173-L173)</f>
        <v>0.13333333333333336</v>
      </c>
      <c r="O173" s="2"/>
      <c r="P173" s="1"/>
      <c r="Q173" s="25"/>
      <c r="R173" s="2"/>
    </row>
    <row r="174" spans="1:18" ht="12.75" customHeight="1" x14ac:dyDescent="0.2"/>
    <row r="175" spans="1:18" ht="12.75" customHeight="1" x14ac:dyDescent="0.2"/>
    <row r="176" spans="1:18" ht="26.25" customHeight="1" x14ac:dyDescent="0.4">
      <c r="B176" s="166" t="s">
        <v>72</v>
      </c>
      <c r="C176" s="167"/>
      <c r="D176" s="167"/>
      <c r="E176" s="167"/>
      <c r="F176" s="167"/>
      <c r="G176" s="167"/>
      <c r="H176" s="167"/>
      <c r="I176" s="167"/>
      <c r="J176" s="167"/>
      <c r="K176" s="105" t="s">
        <v>69</v>
      </c>
      <c r="L176" s="2"/>
      <c r="M176" s="2"/>
      <c r="N176" s="1"/>
      <c r="O176" s="2"/>
      <c r="P176" s="1"/>
      <c r="Q176" s="1"/>
      <c r="R176" s="1"/>
    </row>
    <row r="177" spans="1:26" ht="20.25" customHeight="1" x14ac:dyDescent="0.2">
      <c r="A177" s="168" t="s">
        <v>9</v>
      </c>
      <c r="B177" s="169" t="s">
        <v>73</v>
      </c>
      <c r="C177" s="170"/>
      <c r="D177" s="170"/>
      <c r="E177" s="170"/>
      <c r="F177" s="170"/>
      <c r="G177" s="170"/>
      <c r="H177" s="170"/>
      <c r="I177" s="170"/>
      <c r="J177" s="171"/>
      <c r="K177" s="172" t="s">
        <v>10</v>
      </c>
      <c r="L177" s="164" t="s">
        <v>2</v>
      </c>
      <c r="M177" s="164" t="s">
        <v>3</v>
      </c>
      <c r="N177" s="174" t="s">
        <v>4</v>
      </c>
      <c r="O177" s="164" t="s">
        <v>5</v>
      </c>
      <c r="P177" s="162" t="s">
        <v>6</v>
      </c>
      <c r="Q177" s="162" t="s">
        <v>7</v>
      </c>
      <c r="R177" s="164" t="s">
        <v>8</v>
      </c>
    </row>
    <row r="178" spans="1:26" ht="15.75" customHeight="1" x14ac:dyDescent="0.25">
      <c r="A178" s="163"/>
      <c r="B178" s="39" t="s">
        <v>74</v>
      </c>
      <c r="C178" s="39" t="s">
        <v>75</v>
      </c>
      <c r="D178" s="39" t="s">
        <v>76</v>
      </c>
      <c r="E178" s="39" t="s">
        <v>77</v>
      </c>
      <c r="F178" s="39" t="s">
        <v>78</v>
      </c>
      <c r="G178" s="39" t="s">
        <v>79</v>
      </c>
      <c r="H178" s="39" t="s">
        <v>80</v>
      </c>
      <c r="I178" s="39" t="s">
        <v>81</v>
      </c>
      <c r="J178" s="39" t="s">
        <v>82</v>
      </c>
      <c r="K178" s="173"/>
      <c r="L178" s="163"/>
      <c r="M178" s="163"/>
      <c r="N178" s="163"/>
      <c r="O178" s="163"/>
      <c r="P178" s="163"/>
      <c r="Q178" s="163"/>
      <c r="R178" s="163"/>
    </row>
    <row r="179" spans="1:26" ht="15.75" customHeight="1" x14ac:dyDescent="0.25">
      <c r="A179" s="39">
        <v>1501</v>
      </c>
      <c r="B179" s="40">
        <v>18</v>
      </c>
      <c r="C179" s="40"/>
      <c r="D179" s="40"/>
      <c r="E179" s="40"/>
      <c r="F179" s="40"/>
      <c r="G179" s="40"/>
      <c r="H179" s="40"/>
      <c r="I179" s="40"/>
      <c r="J179" s="40"/>
      <c r="K179" s="78"/>
      <c r="L179" s="124"/>
      <c r="M179" s="125"/>
      <c r="N179" s="126"/>
      <c r="O179" s="108"/>
      <c r="P179" s="43">
        <f>B179</f>
        <v>18</v>
      </c>
      <c r="Q179" s="109"/>
      <c r="R179" s="108"/>
    </row>
    <row r="180" spans="1:26" ht="15.75" customHeight="1" x14ac:dyDescent="0.25">
      <c r="A180" s="39">
        <v>1502</v>
      </c>
      <c r="B180" s="40"/>
      <c r="C180" s="40">
        <v>10</v>
      </c>
      <c r="D180" s="40"/>
      <c r="E180" s="40"/>
      <c r="F180" s="40"/>
      <c r="G180" s="40"/>
      <c r="H180" s="40"/>
      <c r="I180" s="40"/>
      <c r="J180" s="40"/>
      <c r="K180" s="78"/>
      <c r="L180" s="127"/>
      <c r="M180" s="118"/>
      <c r="N180" s="128"/>
      <c r="O180" s="45">
        <f>IF(C180=0,"",C180/B179)</f>
        <v>0.55555555555555558</v>
      </c>
      <c r="P180" s="46">
        <v>10</v>
      </c>
      <c r="Q180" s="110">
        <f t="shared" ref="Q180:Q187" si="14">IF(P180=0,"",P180/P179)</f>
        <v>0.55555555555555558</v>
      </c>
      <c r="R180" s="110">
        <f t="shared" ref="R180:R187" si="15">IF(P180=0,"",100%-Q180)</f>
        <v>0.44444444444444442</v>
      </c>
    </row>
    <row r="181" spans="1:26" ht="15.75" customHeight="1" x14ac:dyDescent="0.25">
      <c r="A181" s="39">
        <v>1601</v>
      </c>
      <c r="B181" s="40"/>
      <c r="C181" s="40"/>
      <c r="D181" s="40">
        <v>9</v>
      </c>
      <c r="E181" s="40"/>
      <c r="F181" s="40"/>
      <c r="G181" s="40"/>
      <c r="H181" s="40"/>
      <c r="I181" s="40"/>
      <c r="J181" s="40"/>
      <c r="K181" s="78"/>
      <c r="L181" s="127"/>
      <c r="M181" s="118"/>
      <c r="N181" s="128"/>
      <c r="O181" s="45">
        <f>IF(D181=0,"",D181/C180)</f>
        <v>0.9</v>
      </c>
      <c r="P181" s="46">
        <v>9</v>
      </c>
      <c r="Q181" s="110">
        <f t="shared" si="14"/>
        <v>0.9</v>
      </c>
      <c r="R181" s="110">
        <f t="shared" si="15"/>
        <v>9.9999999999999978E-2</v>
      </c>
      <c r="S181" s="8">
        <f>P181/P179</f>
        <v>0.5</v>
      </c>
    </row>
    <row r="182" spans="1:26" ht="15.75" customHeight="1" x14ac:dyDescent="0.25">
      <c r="A182" s="39">
        <v>1602</v>
      </c>
      <c r="B182" s="40"/>
      <c r="C182" s="40"/>
      <c r="D182" s="40"/>
      <c r="E182" s="40">
        <v>8</v>
      </c>
      <c r="F182" s="40"/>
      <c r="G182" s="40"/>
      <c r="H182" s="40"/>
      <c r="I182" s="40"/>
      <c r="J182" s="40"/>
      <c r="K182" s="78"/>
      <c r="L182" s="127"/>
      <c r="M182" s="118"/>
      <c r="N182" s="128"/>
      <c r="O182" s="45">
        <f>IF(E182=0,"",E182/D181)</f>
        <v>0.88888888888888884</v>
      </c>
      <c r="P182" s="46">
        <v>8</v>
      </c>
      <c r="Q182" s="110">
        <f t="shared" si="14"/>
        <v>0.88888888888888884</v>
      </c>
      <c r="R182" s="110">
        <f t="shared" si="15"/>
        <v>0.11111111111111116</v>
      </c>
    </row>
    <row r="183" spans="1:26" ht="15.75" customHeight="1" x14ac:dyDescent="0.25">
      <c r="A183" s="39">
        <v>1701</v>
      </c>
      <c r="B183" s="40"/>
      <c r="C183" s="40"/>
      <c r="D183" s="40"/>
      <c r="E183" s="40"/>
      <c r="F183" s="40">
        <v>8</v>
      </c>
      <c r="G183" s="40"/>
      <c r="H183" s="40"/>
      <c r="I183" s="40"/>
      <c r="J183" s="40"/>
      <c r="K183" s="78"/>
      <c r="L183" s="127"/>
      <c r="M183" s="118"/>
      <c r="N183" s="128"/>
      <c r="O183" s="45">
        <f>IF(F183=0,"",F183/E182)</f>
        <v>1</v>
      </c>
      <c r="P183" s="46">
        <v>8</v>
      </c>
      <c r="Q183" s="110">
        <f t="shared" si="14"/>
        <v>1</v>
      </c>
      <c r="R183" s="110">
        <f t="shared" si="15"/>
        <v>0</v>
      </c>
    </row>
    <row r="184" spans="1:26" ht="15.75" customHeight="1" x14ac:dyDescent="0.25">
      <c r="A184" s="39">
        <v>1702</v>
      </c>
      <c r="B184" s="40"/>
      <c r="C184" s="40"/>
      <c r="D184" s="40"/>
      <c r="E184" s="40"/>
      <c r="F184" s="40"/>
      <c r="G184" s="40">
        <v>5</v>
      </c>
      <c r="H184" s="40"/>
      <c r="I184" s="40"/>
      <c r="J184" s="40"/>
      <c r="K184" s="78"/>
      <c r="L184" s="127"/>
      <c r="M184" s="118"/>
      <c r="N184" s="128"/>
      <c r="O184" s="45">
        <f>IF(G184=0,"",G184/F183)</f>
        <v>0.625</v>
      </c>
      <c r="P184" s="46">
        <v>8</v>
      </c>
      <c r="Q184" s="110">
        <f t="shared" si="14"/>
        <v>1</v>
      </c>
      <c r="R184" s="110">
        <f t="shared" si="15"/>
        <v>0</v>
      </c>
    </row>
    <row r="185" spans="1:26" ht="15.75" customHeight="1" x14ac:dyDescent="0.25">
      <c r="A185" s="39">
        <v>1801</v>
      </c>
      <c r="B185" s="40"/>
      <c r="C185" s="40"/>
      <c r="D185" s="40"/>
      <c r="E185" s="40"/>
      <c r="F185" s="40"/>
      <c r="G185" s="40"/>
      <c r="H185" s="40">
        <v>5</v>
      </c>
      <c r="I185" s="40"/>
      <c r="J185" s="40"/>
      <c r="K185" s="78"/>
      <c r="L185" s="127"/>
      <c r="M185" s="118"/>
      <c r="N185" s="128"/>
      <c r="O185" s="45">
        <f>IF(H185=0,"",H185/G184)</f>
        <v>1</v>
      </c>
      <c r="P185" s="46">
        <v>8</v>
      </c>
      <c r="Q185" s="110">
        <f t="shared" si="14"/>
        <v>1</v>
      </c>
      <c r="R185" s="110">
        <f t="shared" si="15"/>
        <v>0</v>
      </c>
    </row>
    <row r="186" spans="1:26" ht="15.75" customHeight="1" x14ac:dyDescent="0.25">
      <c r="A186" s="39">
        <v>1802</v>
      </c>
      <c r="B186" s="40"/>
      <c r="C186" s="40"/>
      <c r="D186" s="40"/>
      <c r="E186" s="40"/>
      <c r="F186" s="40"/>
      <c r="G186" s="40"/>
      <c r="H186" s="40"/>
      <c r="I186" s="40">
        <v>2</v>
      </c>
      <c r="J186" s="40"/>
      <c r="K186" s="78"/>
      <c r="L186" s="127"/>
      <c r="M186" s="118"/>
      <c r="N186" s="128"/>
      <c r="O186" s="45">
        <f>IF(I186=0,"",I186/H185)</f>
        <v>0.4</v>
      </c>
      <c r="P186" s="46">
        <v>7</v>
      </c>
      <c r="Q186" s="110">
        <f t="shared" si="14"/>
        <v>0.875</v>
      </c>
      <c r="R186" s="110">
        <f t="shared" si="15"/>
        <v>0.125</v>
      </c>
    </row>
    <row r="187" spans="1:26" ht="15.75" customHeight="1" x14ac:dyDescent="0.25">
      <c r="A187" s="39">
        <v>1901</v>
      </c>
      <c r="B187" s="40"/>
      <c r="C187" s="40"/>
      <c r="D187" s="40"/>
      <c r="E187" s="40"/>
      <c r="F187" s="40"/>
      <c r="G187" s="40"/>
      <c r="H187" s="40"/>
      <c r="I187" s="40"/>
      <c r="J187" s="40">
        <v>2</v>
      </c>
      <c r="K187" s="78">
        <v>2</v>
      </c>
      <c r="L187" s="127"/>
      <c r="M187" s="118"/>
      <c r="N187" s="128"/>
      <c r="O187" s="48">
        <f>IF(J187=0,"",J187/I186)</f>
        <v>1</v>
      </c>
      <c r="P187" s="46">
        <v>6</v>
      </c>
      <c r="Q187" s="48">
        <f t="shared" si="14"/>
        <v>0.8571428571428571</v>
      </c>
      <c r="R187" s="48">
        <f t="shared" si="15"/>
        <v>0.1428571428571429</v>
      </c>
    </row>
    <row r="188" spans="1:26" ht="15.75" customHeight="1" x14ac:dyDescent="0.25">
      <c r="A188" s="39">
        <v>1902</v>
      </c>
      <c r="B188" s="40"/>
      <c r="C188" s="40"/>
      <c r="D188" s="40"/>
      <c r="E188" s="40"/>
      <c r="F188" s="40"/>
      <c r="G188" s="40"/>
      <c r="H188" s="40"/>
      <c r="I188" s="40"/>
      <c r="J188" s="40">
        <v>2</v>
      </c>
      <c r="K188" s="78">
        <v>2</v>
      </c>
      <c r="L188" s="127"/>
      <c r="M188" s="118"/>
      <c r="N188" s="119"/>
      <c r="O188" s="100"/>
      <c r="P188" s="46">
        <v>5</v>
      </c>
      <c r="Q188" s="100"/>
      <c r="R188" s="140"/>
    </row>
    <row r="189" spans="1:26" ht="15.75" customHeight="1" x14ac:dyDescent="0.25">
      <c r="A189" s="39">
        <v>2001</v>
      </c>
      <c r="B189" s="40"/>
      <c r="C189" s="40"/>
      <c r="D189" s="40"/>
      <c r="E189" s="40"/>
      <c r="F189" s="40"/>
      <c r="G189" s="40"/>
      <c r="H189" s="40"/>
      <c r="I189" s="40"/>
      <c r="J189" s="40">
        <v>1</v>
      </c>
      <c r="K189" s="78"/>
      <c r="L189" s="127"/>
      <c r="M189" s="118"/>
      <c r="N189" s="119"/>
      <c r="O189" s="121"/>
      <c r="P189" s="74">
        <v>2</v>
      </c>
      <c r="Q189" s="134"/>
      <c r="R189" s="121"/>
    </row>
    <row r="190" spans="1:26" ht="15.75" customHeight="1" x14ac:dyDescent="0.25">
      <c r="A190" s="39">
        <v>2002</v>
      </c>
      <c r="B190" s="40"/>
      <c r="C190" s="40"/>
      <c r="D190" s="40"/>
      <c r="E190" s="40"/>
      <c r="F190" s="40"/>
      <c r="G190" s="40"/>
      <c r="H190" s="40"/>
      <c r="I190" s="40"/>
      <c r="J190" s="40">
        <v>1</v>
      </c>
      <c r="K190" s="78">
        <v>1</v>
      </c>
      <c r="L190" s="127"/>
      <c r="M190" s="118"/>
      <c r="N190" s="119"/>
      <c r="O190" s="121"/>
      <c r="P190" s="74">
        <v>2</v>
      </c>
      <c r="Q190" s="134"/>
      <c r="R190" s="121"/>
    </row>
    <row r="191" spans="1:26" ht="15.75" customHeight="1" x14ac:dyDescent="0.25">
      <c r="A191" s="39">
        <v>2101</v>
      </c>
      <c r="B191" s="40"/>
      <c r="C191" s="40"/>
      <c r="D191" s="40"/>
      <c r="E191" s="40"/>
      <c r="F191" s="40"/>
      <c r="G191" s="40"/>
      <c r="H191" s="40"/>
      <c r="I191" s="40"/>
      <c r="J191" s="40"/>
      <c r="K191" s="78"/>
      <c r="L191" s="127"/>
      <c r="M191" s="118"/>
      <c r="N191" s="119"/>
      <c r="O191" s="121"/>
      <c r="P191" s="74"/>
      <c r="Q191" s="134"/>
      <c r="R191" s="12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39">
        <v>2102</v>
      </c>
      <c r="B192" s="40"/>
      <c r="C192" s="40"/>
      <c r="D192" s="40"/>
      <c r="E192" s="40"/>
      <c r="F192" s="40"/>
      <c r="G192" s="40"/>
      <c r="H192" s="40"/>
      <c r="I192" s="40"/>
      <c r="J192" s="40"/>
      <c r="K192" s="78"/>
      <c r="L192" s="127"/>
      <c r="M192" s="118"/>
      <c r="N192" s="119"/>
      <c r="O192" s="118"/>
      <c r="P192" s="119"/>
      <c r="Q192" s="120"/>
      <c r="R192" s="12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39">
        <v>2201</v>
      </c>
      <c r="B193" s="40"/>
      <c r="C193" s="40"/>
      <c r="D193" s="40"/>
      <c r="E193" s="40"/>
      <c r="F193" s="40"/>
      <c r="G193" s="40"/>
      <c r="H193" s="40"/>
      <c r="I193" s="40"/>
      <c r="J193" s="40"/>
      <c r="K193" s="78"/>
      <c r="L193" s="127"/>
      <c r="M193" s="118"/>
      <c r="N193" s="119"/>
      <c r="O193" s="54" t="s">
        <v>58</v>
      </c>
      <c r="P193" s="55">
        <v>4</v>
      </c>
      <c r="Q193" s="56">
        <f>IF(SUM(K181:K193)=0,"",SUM(K181:K193))</f>
        <v>5</v>
      </c>
      <c r="R193" s="57" t="s">
        <v>10</v>
      </c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39">
        <v>2202</v>
      </c>
      <c r="B194" s="40"/>
      <c r="C194" s="40"/>
      <c r="D194" s="40"/>
      <c r="E194" s="40"/>
      <c r="F194" s="40"/>
      <c r="G194" s="40"/>
      <c r="H194" s="40"/>
      <c r="I194" s="40"/>
      <c r="J194" s="40"/>
      <c r="K194" s="78"/>
      <c r="L194" s="127"/>
      <c r="M194" s="118"/>
      <c r="N194" s="119"/>
      <c r="O194" s="58" t="s">
        <v>60</v>
      </c>
      <c r="P194" s="59">
        <f>IF(P193/B179=0,"",P193/B179)</f>
        <v>0.22222222222222221</v>
      </c>
      <c r="Q194" s="60">
        <f>IF(P193/Q193=0,"",P193/Q193)</f>
        <v>0.8</v>
      </c>
      <c r="R194" s="61" t="s">
        <v>61</v>
      </c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39">
        <v>2301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78"/>
      <c r="L195" s="130"/>
      <c r="M195" s="131"/>
      <c r="N195" s="132"/>
      <c r="O195" s="63"/>
      <c r="P195" s="64"/>
      <c r="Q195" s="64"/>
      <c r="R195" s="65"/>
      <c r="T195" s="1"/>
      <c r="U195" s="1"/>
      <c r="V195" s="1"/>
      <c r="W195" s="1"/>
      <c r="X195" s="1"/>
      <c r="Y195" s="1"/>
      <c r="Z195" s="1"/>
    </row>
    <row r="196" spans="1:26" ht="18" customHeight="1" x14ac:dyDescent="0.25">
      <c r="A196" s="28"/>
      <c r="B196" s="165" t="s">
        <v>83</v>
      </c>
      <c r="C196" s="165"/>
      <c r="D196" s="165"/>
      <c r="E196" s="165"/>
      <c r="F196" s="165"/>
      <c r="G196" s="165"/>
      <c r="H196" s="165"/>
      <c r="I196" s="165"/>
      <c r="J196" s="165"/>
      <c r="K196" s="66">
        <f>SUM(K179:K192)</f>
        <v>5</v>
      </c>
      <c r="L196" s="67">
        <f>IF(K187=0,"",K187/B179)</f>
        <v>0.1111111111111111</v>
      </c>
      <c r="M196" s="67">
        <f>IF(K196=0,"",K196/B179)</f>
        <v>0.27777777777777779</v>
      </c>
      <c r="N196" s="67">
        <f>IF(K187=0,"",M196-L196)</f>
        <v>0.16666666666666669</v>
      </c>
      <c r="O196" s="2"/>
      <c r="P196" s="1"/>
      <c r="Q196" s="25"/>
      <c r="R196" s="2"/>
      <c r="T196" s="1"/>
      <c r="U196" s="1"/>
      <c r="V196" s="1"/>
      <c r="W196" s="1"/>
      <c r="X196" s="1"/>
      <c r="Y196" s="1"/>
      <c r="Z196" s="1"/>
    </row>
    <row r="197" spans="1:26" ht="12.75" customHeight="1" x14ac:dyDescent="0.2"/>
    <row r="198" spans="1:26" ht="12.75" customHeight="1" x14ac:dyDescent="0.2"/>
    <row r="199" spans="1:26" ht="26.25" customHeight="1" x14ac:dyDescent="0.4">
      <c r="B199" s="166" t="s">
        <v>72</v>
      </c>
      <c r="C199" s="167"/>
      <c r="D199" s="167"/>
      <c r="E199" s="167"/>
      <c r="F199" s="167"/>
      <c r="G199" s="167"/>
      <c r="H199" s="167"/>
      <c r="I199" s="167"/>
      <c r="J199" s="167"/>
      <c r="K199" s="105" t="s">
        <v>71</v>
      </c>
      <c r="L199" s="2"/>
      <c r="M199" s="2"/>
      <c r="N199" s="1"/>
      <c r="O199" s="2"/>
      <c r="P199" s="1"/>
      <c r="Q199" s="1"/>
      <c r="R199" s="1"/>
    </row>
    <row r="200" spans="1:26" ht="20.25" customHeight="1" x14ac:dyDescent="0.2">
      <c r="A200" s="168" t="s">
        <v>9</v>
      </c>
      <c r="B200" s="169" t="s">
        <v>73</v>
      </c>
      <c r="C200" s="170"/>
      <c r="D200" s="170"/>
      <c r="E200" s="170"/>
      <c r="F200" s="170"/>
      <c r="G200" s="170"/>
      <c r="H200" s="170"/>
      <c r="I200" s="170"/>
      <c r="J200" s="171"/>
      <c r="K200" s="172" t="s">
        <v>10</v>
      </c>
      <c r="L200" s="164" t="s">
        <v>2</v>
      </c>
      <c r="M200" s="164" t="s">
        <v>3</v>
      </c>
      <c r="N200" s="174" t="s">
        <v>4</v>
      </c>
      <c r="O200" s="164" t="s">
        <v>5</v>
      </c>
      <c r="P200" s="162" t="s">
        <v>6</v>
      </c>
      <c r="Q200" s="162" t="s">
        <v>7</v>
      </c>
      <c r="R200" s="164" t="s">
        <v>8</v>
      </c>
    </row>
    <row r="201" spans="1:26" ht="15.75" customHeight="1" x14ac:dyDescent="0.25">
      <c r="A201" s="163"/>
      <c r="B201" s="39" t="s">
        <v>74</v>
      </c>
      <c r="C201" s="39" t="s">
        <v>75</v>
      </c>
      <c r="D201" s="39" t="s">
        <v>76</v>
      </c>
      <c r="E201" s="39" t="s">
        <v>77</v>
      </c>
      <c r="F201" s="39" t="s">
        <v>78</v>
      </c>
      <c r="G201" s="39" t="s">
        <v>79</v>
      </c>
      <c r="H201" s="39" t="s">
        <v>80</v>
      </c>
      <c r="I201" s="39" t="s">
        <v>81</v>
      </c>
      <c r="J201" s="39" t="s">
        <v>82</v>
      </c>
      <c r="K201" s="173"/>
      <c r="L201" s="163"/>
      <c r="M201" s="163"/>
      <c r="N201" s="163"/>
      <c r="O201" s="163"/>
      <c r="P201" s="163"/>
      <c r="Q201" s="163"/>
      <c r="R201" s="163"/>
    </row>
    <row r="202" spans="1:26" ht="15.75" customHeight="1" x14ac:dyDescent="0.25">
      <c r="A202" s="39">
        <v>1502</v>
      </c>
      <c r="B202" s="40">
        <v>41</v>
      </c>
      <c r="C202" s="40"/>
      <c r="D202" s="40"/>
      <c r="E202" s="40"/>
      <c r="F202" s="40"/>
      <c r="G202" s="40"/>
      <c r="H202" s="40"/>
      <c r="I202" s="40"/>
      <c r="J202" s="40"/>
      <c r="K202" s="78"/>
      <c r="L202" s="124"/>
      <c r="M202" s="125"/>
      <c r="N202" s="126"/>
      <c r="O202" s="108"/>
      <c r="P202" s="43">
        <f>B202</f>
        <v>41</v>
      </c>
      <c r="Q202" s="109"/>
      <c r="R202" s="108"/>
    </row>
    <row r="203" spans="1:26" ht="15.75" customHeight="1" x14ac:dyDescent="0.25">
      <c r="A203" s="39">
        <v>1601</v>
      </c>
      <c r="B203" s="40"/>
      <c r="C203" s="40">
        <v>26</v>
      </c>
      <c r="D203" s="40"/>
      <c r="E203" s="40"/>
      <c r="F203" s="40"/>
      <c r="G203" s="40"/>
      <c r="H203" s="40"/>
      <c r="I203" s="40"/>
      <c r="J203" s="40"/>
      <c r="K203" s="78"/>
      <c r="L203" s="127"/>
      <c r="M203" s="118"/>
      <c r="N203" s="128"/>
      <c r="O203" s="45">
        <f>IF(C203=0,"",C203/B202)</f>
        <v>0.63414634146341464</v>
      </c>
      <c r="P203" s="46">
        <v>26</v>
      </c>
      <c r="Q203" s="110">
        <f t="shared" ref="Q203:Q210" si="16">IF(P203=0,"",P203/P202)</f>
        <v>0.63414634146341464</v>
      </c>
      <c r="R203" s="110">
        <f t="shared" ref="R203:R210" si="17">IF(P203=0,"",100%-Q203)</f>
        <v>0.36585365853658536</v>
      </c>
    </row>
    <row r="204" spans="1:26" ht="15.75" customHeight="1" x14ac:dyDescent="0.25">
      <c r="A204" s="39">
        <v>1602</v>
      </c>
      <c r="B204" s="40"/>
      <c r="C204" s="40"/>
      <c r="D204" s="40">
        <v>17</v>
      </c>
      <c r="E204" s="40"/>
      <c r="F204" s="40"/>
      <c r="G204" s="40"/>
      <c r="H204" s="40"/>
      <c r="I204" s="40"/>
      <c r="J204" s="40"/>
      <c r="K204" s="78"/>
      <c r="L204" s="127"/>
      <c r="M204" s="118"/>
      <c r="N204" s="128"/>
      <c r="O204" s="45">
        <f>IF(D204=0,"",D204/C203)</f>
        <v>0.65384615384615385</v>
      </c>
      <c r="P204" s="46">
        <v>20</v>
      </c>
      <c r="Q204" s="110">
        <f t="shared" si="16"/>
        <v>0.76923076923076927</v>
      </c>
      <c r="R204" s="110">
        <f t="shared" si="17"/>
        <v>0.23076923076923073</v>
      </c>
      <c r="S204" s="8">
        <f>P204/P202</f>
        <v>0.48780487804878048</v>
      </c>
    </row>
    <row r="205" spans="1:26" ht="15.75" customHeight="1" x14ac:dyDescent="0.25">
      <c r="A205" s="39">
        <v>1701</v>
      </c>
      <c r="B205" s="40"/>
      <c r="C205" s="40"/>
      <c r="D205" s="40"/>
      <c r="E205" s="40">
        <v>17</v>
      </c>
      <c r="F205" s="40"/>
      <c r="G205" s="40"/>
      <c r="H205" s="40"/>
      <c r="I205" s="40"/>
      <c r="J205" s="40"/>
      <c r="K205" s="78"/>
      <c r="L205" s="127"/>
      <c r="M205" s="118"/>
      <c r="N205" s="128"/>
      <c r="O205" s="45">
        <f>IF(E205=0,"",E205/D204)</f>
        <v>1</v>
      </c>
      <c r="P205" s="46">
        <v>18</v>
      </c>
      <c r="Q205" s="110">
        <f t="shared" si="16"/>
        <v>0.9</v>
      </c>
      <c r="R205" s="110">
        <f t="shared" si="17"/>
        <v>9.9999999999999978E-2</v>
      </c>
    </row>
    <row r="206" spans="1:26" ht="15.75" customHeight="1" x14ac:dyDescent="0.25">
      <c r="A206" s="39">
        <v>1702</v>
      </c>
      <c r="B206" s="40"/>
      <c r="C206" s="40"/>
      <c r="D206" s="40"/>
      <c r="E206" s="40"/>
      <c r="F206" s="40">
        <v>11</v>
      </c>
      <c r="G206" s="40"/>
      <c r="H206" s="40"/>
      <c r="I206" s="40"/>
      <c r="J206" s="40"/>
      <c r="K206" s="78"/>
      <c r="L206" s="127"/>
      <c r="M206" s="118"/>
      <c r="N206" s="128"/>
      <c r="O206" s="45">
        <f>IF(F206=0,"",F206/E205)</f>
        <v>0.6470588235294118</v>
      </c>
      <c r="P206" s="46">
        <v>15</v>
      </c>
      <c r="Q206" s="110">
        <f t="shared" si="16"/>
        <v>0.83333333333333337</v>
      </c>
      <c r="R206" s="110">
        <f t="shared" si="17"/>
        <v>0.16666666666666663</v>
      </c>
    </row>
    <row r="207" spans="1:26" ht="15.75" customHeight="1" x14ac:dyDescent="0.25">
      <c r="A207" s="39">
        <v>1801</v>
      </c>
      <c r="B207" s="40"/>
      <c r="C207" s="40"/>
      <c r="D207" s="40"/>
      <c r="E207" s="40"/>
      <c r="F207" s="40"/>
      <c r="G207" s="40">
        <v>10</v>
      </c>
      <c r="H207" s="40"/>
      <c r="I207" s="40"/>
      <c r="J207" s="40"/>
      <c r="K207" s="78"/>
      <c r="L207" s="127"/>
      <c r="M207" s="118"/>
      <c r="N207" s="128"/>
      <c r="O207" s="45">
        <f>IF(G207=0,"",G207/F206)</f>
        <v>0.90909090909090906</v>
      </c>
      <c r="P207" s="46">
        <v>14</v>
      </c>
      <c r="Q207" s="110">
        <f t="shared" si="16"/>
        <v>0.93333333333333335</v>
      </c>
      <c r="R207" s="110">
        <f t="shared" si="17"/>
        <v>6.6666666666666652E-2</v>
      </c>
    </row>
    <row r="208" spans="1:26" ht="15.75" customHeight="1" x14ac:dyDescent="0.25">
      <c r="A208" s="39">
        <v>1802</v>
      </c>
      <c r="B208" s="40"/>
      <c r="C208" s="40"/>
      <c r="D208" s="40"/>
      <c r="E208" s="40"/>
      <c r="F208" s="40"/>
      <c r="G208" s="40"/>
      <c r="H208" s="40">
        <v>10</v>
      </c>
      <c r="I208" s="40"/>
      <c r="J208" s="40"/>
      <c r="K208" s="78"/>
      <c r="L208" s="127"/>
      <c r="M208" s="118"/>
      <c r="N208" s="128"/>
      <c r="O208" s="45">
        <f>IF(H208=0,"",H208/G207)</f>
        <v>1</v>
      </c>
      <c r="P208" s="46">
        <v>14</v>
      </c>
      <c r="Q208" s="110">
        <f t="shared" si="16"/>
        <v>1</v>
      </c>
      <c r="R208" s="110">
        <f t="shared" si="17"/>
        <v>0</v>
      </c>
    </row>
    <row r="209" spans="1:18" ht="15.75" customHeight="1" x14ac:dyDescent="0.25">
      <c r="A209" s="39">
        <v>1901</v>
      </c>
      <c r="B209" s="40"/>
      <c r="C209" s="40"/>
      <c r="D209" s="40"/>
      <c r="E209" s="40"/>
      <c r="F209" s="40"/>
      <c r="G209" s="40"/>
      <c r="H209" s="40"/>
      <c r="I209" s="40">
        <v>10</v>
      </c>
      <c r="J209" s="40"/>
      <c r="K209" s="78"/>
      <c r="L209" s="127"/>
      <c r="M209" s="118"/>
      <c r="N209" s="128"/>
      <c r="O209" s="45">
        <f>IF(I209=0,"",I209/H208)</f>
        <v>1</v>
      </c>
      <c r="P209" s="46">
        <v>14</v>
      </c>
      <c r="Q209" s="110">
        <f t="shared" si="16"/>
        <v>1</v>
      </c>
      <c r="R209" s="110">
        <f t="shared" si="17"/>
        <v>0</v>
      </c>
    </row>
    <row r="210" spans="1:18" ht="15.75" customHeight="1" x14ac:dyDescent="0.25">
      <c r="A210" s="39">
        <v>1902</v>
      </c>
      <c r="B210" s="40"/>
      <c r="C210" s="40"/>
      <c r="D210" s="40"/>
      <c r="E210" s="40"/>
      <c r="F210" s="40"/>
      <c r="G210" s="40"/>
      <c r="H210" s="40"/>
      <c r="I210" s="40"/>
      <c r="J210" s="40">
        <v>10</v>
      </c>
      <c r="K210" s="78">
        <v>10</v>
      </c>
      <c r="L210" s="127"/>
      <c r="M210" s="118"/>
      <c r="N210" s="128"/>
      <c r="O210" s="48">
        <f>IF(J210=0,"",J210/I209)</f>
        <v>1</v>
      </c>
      <c r="P210" s="46">
        <v>14</v>
      </c>
      <c r="Q210" s="48">
        <f t="shared" si="16"/>
        <v>1</v>
      </c>
      <c r="R210" s="48">
        <f t="shared" si="17"/>
        <v>0</v>
      </c>
    </row>
    <row r="211" spans="1:18" ht="15.75" customHeight="1" x14ac:dyDescent="0.25">
      <c r="A211" s="39">
        <v>2001</v>
      </c>
      <c r="B211" s="40"/>
      <c r="C211" s="40"/>
      <c r="D211" s="40"/>
      <c r="E211" s="40"/>
      <c r="F211" s="40"/>
      <c r="G211" s="40"/>
      <c r="H211" s="40"/>
      <c r="I211" s="40"/>
      <c r="J211" s="40">
        <v>3</v>
      </c>
      <c r="K211" s="78">
        <v>2</v>
      </c>
      <c r="L211" s="127"/>
      <c r="M211" s="118"/>
      <c r="N211" s="119"/>
      <c r="O211" s="100"/>
      <c r="P211" s="46">
        <v>4</v>
      </c>
      <c r="Q211" s="100"/>
      <c r="R211" s="140"/>
    </row>
    <row r="212" spans="1:18" ht="15.75" customHeight="1" x14ac:dyDescent="0.25">
      <c r="A212" s="39">
        <v>2002</v>
      </c>
      <c r="B212" s="40"/>
      <c r="C212" s="40"/>
      <c r="D212" s="40"/>
      <c r="E212" s="40"/>
      <c r="F212" s="40"/>
      <c r="G212" s="40"/>
      <c r="H212" s="40"/>
      <c r="I212" s="40"/>
      <c r="J212" s="40">
        <v>1</v>
      </c>
      <c r="K212" s="78">
        <v>1</v>
      </c>
      <c r="L212" s="127"/>
      <c r="M212" s="118"/>
      <c r="N212" s="119"/>
      <c r="O212" s="121"/>
      <c r="P212" s="74">
        <v>1</v>
      </c>
      <c r="Q212" s="134"/>
      <c r="R212" s="121"/>
    </row>
    <row r="213" spans="1:18" ht="15.75" customHeight="1" x14ac:dyDescent="0.25">
      <c r="A213" s="39">
        <v>2101</v>
      </c>
      <c r="B213" s="40"/>
      <c r="C213" s="40"/>
      <c r="D213" s="40"/>
      <c r="E213" s="40"/>
      <c r="F213" s="40"/>
      <c r="G213" s="40"/>
      <c r="H213" s="40"/>
      <c r="I213" s="40"/>
      <c r="J213" s="40"/>
      <c r="K213" s="78"/>
      <c r="L213" s="127"/>
      <c r="M213" s="118"/>
      <c r="N213" s="119"/>
      <c r="O213" s="121"/>
      <c r="P213" s="74"/>
      <c r="Q213" s="134"/>
      <c r="R213" s="121"/>
    </row>
    <row r="214" spans="1:18" ht="15.75" customHeight="1" x14ac:dyDescent="0.25">
      <c r="A214" s="39">
        <v>2102</v>
      </c>
      <c r="B214" s="40"/>
      <c r="C214" s="40"/>
      <c r="D214" s="40"/>
      <c r="E214" s="40"/>
      <c r="F214" s="40"/>
      <c r="G214" s="40"/>
      <c r="H214" s="40"/>
      <c r="I214" s="40"/>
      <c r="J214" s="40"/>
      <c r="K214" s="78"/>
      <c r="L214" s="127"/>
      <c r="M214" s="118"/>
      <c r="N214" s="119"/>
      <c r="O214" s="121"/>
      <c r="P214" s="74"/>
      <c r="Q214" s="134"/>
      <c r="R214" s="121"/>
    </row>
    <row r="215" spans="1:18" ht="15.75" customHeight="1" x14ac:dyDescent="0.25">
      <c r="A215" s="39">
        <v>2201</v>
      </c>
      <c r="B215" s="40"/>
      <c r="C215" s="40"/>
      <c r="D215" s="40"/>
      <c r="E215" s="40"/>
      <c r="F215" s="40"/>
      <c r="G215" s="40"/>
      <c r="H215" s="40"/>
      <c r="I215" s="40"/>
      <c r="J215" s="40"/>
      <c r="K215" s="78"/>
      <c r="L215" s="127"/>
      <c r="M215" s="118"/>
      <c r="N215" s="119"/>
      <c r="O215" s="118"/>
      <c r="P215" s="119"/>
      <c r="Q215" s="120"/>
      <c r="R215" s="121"/>
    </row>
    <row r="216" spans="1:18" ht="15.75" customHeight="1" x14ac:dyDescent="0.25">
      <c r="A216" s="39">
        <v>2202</v>
      </c>
      <c r="B216" s="40"/>
      <c r="C216" s="40"/>
      <c r="D216" s="40"/>
      <c r="E216" s="40"/>
      <c r="F216" s="40"/>
      <c r="G216" s="40"/>
      <c r="H216" s="40"/>
      <c r="I216" s="40"/>
      <c r="J216" s="40"/>
      <c r="K216" s="78"/>
      <c r="L216" s="127"/>
      <c r="M216" s="118"/>
      <c r="N216" s="119"/>
      <c r="O216" s="54" t="s">
        <v>58</v>
      </c>
      <c r="P216" s="55">
        <v>8</v>
      </c>
      <c r="Q216" s="56">
        <f>IF(SUM(K204:K216)=0,"",SUM(K204:K216))</f>
        <v>13</v>
      </c>
      <c r="R216" s="57" t="s">
        <v>10</v>
      </c>
    </row>
    <row r="217" spans="1:18" ht="15.75" customHeight="1" x14ac:dyDescent="0.25">
      <c r="A217" s="39">
        <v>2301</v>
      </c>
      <c r="B217" s="40"/>
      <c r="C217" s="40"/>
      <c r="D217" s="40"/>
      <c r="E217" s="40"/>
      <c r="F217" s="40"/>
      <c r="G217" s="40"/>
      <c r="H217" s="40"/>
      <c r="I217" s="40"/>
      <c r="J217" s="40"/>
      <c r="K217" s="78"/>
      <c r="L217" s="127"/>
      <c r="M217" s="118"/>
      <c r="N217" s="119"/>
      <c r="O217" s="58" t="s">
        <v>60</v>
      </c>
      <c r="P217" s="59">
        <f>IF(P216/B202=0,"",P216/B202)</f>
        <v>0.1951219512195122</v>
      </c>
      <c r="Q217" s="60">
        <f>IF(P216/Q216=0,"",P216/Q216)</f>
        <v>0.61538461538461542</v>
      </c>
      <c r="R217" s="61" t="s">
        <v>61</v>
      </c>
    </row>
    <row r="218" spans="1:18" ht="15.75" customHeight="1" x14ac:dyDescent="0.25">
      <c r="A218" s="39">
        <v>2302</v>
      </c>
      <c r="B218" s="40"/>
      <c r="C218" s="40"/>
      <c r="D218" s="40"/>
      <c r="E218" s="40"/>
      <c r="F218" s="40"/>
      <c r="G218" s="40"/>
      <c r="H218" s="40"/>
      <c r="I218" s="40"/>
      <c r="J218" s="40"/>
      <c r="K218" s="78"/>
      <c r="L218" s="130"/>
      <c r="M218" s="131"/>
      <c r="N218" s="132"/>
      <c r="O218" s="63"/>
      <c r="P218" s="64"/>
      <c r="Q218" s="64"/>
      <c r="R218" s="65"/>
    </row>
    <row r="219" spans="1:18" ht="18" customHeight="1" x14ac:dyDescent="0.25">
      <c r="A219" s="28"/>
      <c r="B219" s="165" t="s">
        <v>83</v>
      </c>
      <c r="C219" s="165"/>
      <c r="D219" s="165"/>
      <c r="E219" s="165"/>
      <c r="F219" s="165"/>
      <c r="G219" s="165"/>
      <c r="H219" s="165"/>
      <c r="I219" s="165"/>
      <c r="J219" s="165"/>
      <c r="K219" s="66">
        <f>SUM(K202:K215)</f>
        <v>13</v>
      </c>
      <c r="L219" s="67">
        <f>IF(K210=0,"",K210/B202)</f>
        <v>0.24390243902439024</v>
      </c>
      <c r="M219" s="67">
        <f>IF(K219=0,"",K219/B202)</f>
        <v>0.31707317073170732</v>
      </c>
      <c r="N219" s="67">
        <f>IF(K210=0,"",M219-L219)</f>
        <v>7.3170731707317083E-2</v>
      </c>
      <c r="O219" s="2"/>
      <c r="P219" s="1"/>
      <c r="Q219" s="25"/>
      <c r="R219" s="2"/>
    </row>
    <row r="220" spans="1:18" ht="12.75" customHeight="1" x14ac:dyDescent="0.2"/>
    <row r="221" spans="1:18" ht="12.75" customHeight="1" x14ac:dyDescent="0.2"/>
    <row r="222" spans="1:18" ht="26.25" customHeight="1" x14ac:dyDescent="0.4">
      <c r="B222" s="166" t="s">
        <v>72</v>
      </c>
      <c r="C222" s="167"/>
      <c r="D222" s="167"/>
      <c r="E222" s="167"/>
      <c r="F222" s="167"/>
      <c r="G222" s="167"/>
      <c r="H222" s="167"/>
      <c r="I222" s="167"/>
      <c r="J222" s="167"/>
      <c r="K222" s="105" t="s">
        <v>84</v>
      </c>
      <c r="L222" s="2"/>
      <c r="M222" s="2"/>
      <c r="N222" s="1"/>
      <c r="O222" s="2"/>
      <c r="P222" s="1"/>
      <c r="Q222" s="1"/>
      <c r="R222" s="1"/>
    </row>
    <row r="223" spans="1:18" ht="20.25" customHeight="1" x14ac:dyDescent="0.2">
      <c r="A223" s="168" t="s">
        <v>9</v>
      </c>
      <c r="B223" s="169" t="s">
        <v>73</v>
      </c>
      <c r="C223" s="170"/>
      <c r="D223" s="170"/>
      <c r="E223" s="170"/>
      <c r="F223" s="170"/>
      <c r="G223" s="170"/>
      <c r="H223" s="170"/>
      <c r="I223" s="170"/>
      <c r="J223" s="171"/>
      <c r="K223" s="172" t="s">
        <v>10</v>
      </c>
      <c r="L223" s="164" t="s">
        <v>2</v>
      </c>
      <c r="M223" s="164" t="s">
        <v>3</v>
      </c>
      <c r="N223" s="174" t="s">
        <v>4</v>
      </c>
      <c r="O223" s="164" t="s">
        <v>5</v>
      </c>
      <c r="P223" s="162" t="s">
        <v>6</v>
      </c>
      <c r="Q223" s="162" t="s">
        <v>7</v>
      </c>
      <c r="R223" s="164" t="s">
        <v>8</v>
      </c>
    </row>
    <row r="224" spans="1:18" ht="15.75" customHeight="1" x14ac:dyDescent="0.25">
      <c r="A224" s="163"/>
      <c r="B224" s="39" t="s">
        <v>74</v>
      </c>
      <c r="C224" s="39" t="s">
        <v>75</v>
      </c>
      <c r="D224" s="39" t="s">
        <v>76</v>
      </c>
      <c r="E224" s="39" t="s">
        <v>77</v>
      </c>
      <c r="F224" s="39" t="s">
        <v>78</v>
      </c>
      <c r="G224" s="39" t="s">
        <v>79</v>
      </c>
      <c r="H224" s="39" t="s">
        <v>80</v>
      </c>
      <c r="I224" s="39" t="s">
        <v>81</v>
      </c>
      <c r="J224" s="39" t="s">
        <v>82</v>
      </c>
      <c r="K224" s="173"/>
      <c r="L224" s="163"/>
      <c r="M224" s="163"/>
      <c r="N224" s="163"/>
      <c r="O224" s="163"/>
      <c r="P224" s="163"/>
      <c r="Q224" s="163"/>
      <c r="R224" s="163"/>
    </row>
    <row r="225" spans="1:19" ht="15.75" customHeight="1" x14ac:dyDescent="0.25">
      <c r="A225" s="39">
        <v>1601</v>
      </c>
      <c r="B225" s="40">
        <v>12</v>
      </c>
      <c r="C225" s="40"/>
      <c r="D225" s="40"/>
      <c r="E225" s="40"/>
      <c r="F225" s="40"/>
      <c r="G225" s="40"/>
      <c r="H225" s="40"/>
      <c r="I225" s="40"/>
      <c r="J225" s="40"/>
      <c r="K225" s="78"/>
      <c r="L225" s="124"/>
      <c r="M225" s="125"/>
      <c r="N225" s="126"/>
      <c r="O225" s="108"/>
      <c r="P225" s="43">
        <f>B225</f>
        <v>12</v>
      </c>
      <c r="Q225" s="109"/>
      <c r="R225" s="108"/>
    </row>
    <row r="226" spans="1:19" ht="15.75" customHeight="1" x14ac:dyDescent="0.25">
      <c r="A226" s="39">
        <v>1602</v>
      </c>
      <c r="B226" s="40"/>
      <c r="C226" s="40">
        <v>11</v>
      </c>
      <c r="D226" s="40"/>
      <c r="E226" s="40"/>
      <c r="F226" s="40"/>
      <c r="G226" s="40"/>
      <c r="H226" s="40"/>
      <c r="I226" s="40"/>
      <c r="J226" s="40"/>
      <c r="K226" s="78"/>
      <c r="L226" s="127"/>
      <c r="M226" s="118"/>
      <c r="N226" s="128"/>
      <c r="O226" s="45">
        <f>IF(C226=0,"",C226/B225)</f>
        <v>0.91666666666666663</v>
      </c>
      <c r="P226" s="46">
        <v>11</v>
      </c>
      <c r="Q226" s="110">
        <f t="shared" ref="Q226:Q233" si="18">IF(P226=0,"",P226/P225)</f>
        <v>0.91666666666666663</v>
      </c>
      <c r="R226" s="110">
        <f t="shared" ref="R226:R233" si="19">IF(P226=0,"",100%-Q226)</f>
        <v>8.333333333333337E-2</v>
      </c>
    </row>
    <row r="227" spans="1:19" ht="15.75" customHeight="1" x14ac:dyDescent="0.25">
      <c r="A227" s="39">
        <v>1701</v>
      </c>
      <c r="B227" s="40"/>
      <c r="C227" s="40"/>
      <c r="D227" s="40">
        <v>11</v>
      </c>
      <c r="E227" s="40"/>
      <c r="F227" s="40"/>
      <c r="G227" s="40"/>
      <c r="H227" s="40"/>
      <c r="I227" s="40"/>
      <c r="J227" s="40"/>
      <c r="K227" s="78"/>
      <c r="L227" s="127"/>
      <c r="M227" s="118"/>
      <c r="N227" s="128"/>
      <c r="O227" s="45">
        <f>IF(D227=0,"",D227/C226)</f>
        <v>1</v>
      </c>
      <c r="P227" s="46">
        <v>11</v>
      </c>
      <c r="Q227" s="110">
        <f t="shared" si="18"/>
        <v>1</v>
      </c>
      <c r="R227" s="110">
        <f t="shared" si="19"/>
        <v>0</v>
      </c>
      <c r="S227" s="8">
        <f>P227/P225</f>
        <v>0.91666666666666663</v>
      </c>
    </row>
    <row r="228" spans="1:19" ht="15.75" customHeight="1" x14ac:dyDescent="0.25">
      <c r="A228" s="39">
        <v>1702</v>
      </c>
      <c r="B228" s="40"/>
      <c r="C228" s="40"/>
      <c r="D228" s="40"/>
      <c r="E228" s="40">
        <v>6</v>
      </c>
      <c r="F228" s="40"/>
      <c r="G228" s="40"/>
      <c r="H228" s="40"/>
      <c r="I228" s="40"/>
      <c r="J228" s="40"/>
      <c r="K228" s="78"/>
      <c r="L228" s="127"/>
      <c r="M228" s="118"/>
      <c r="N228" s="128"/>
      <c r="O228" s="45">
        <f>IF(E228=0,"",E228/D227)</f>
        <v>0.54545454545454541</v>
      </c>
      <c r="P228" s="46">
        <v>7</v>
      </c>
      <c r="Q228" s="110">
        <f t="shared" si="18"/>
        <v>0.63636363636363635</v>
      </c>
      <c r="R228" s="110">
        <f t="shared" si="19"/>
        <v>0.36363636363636365</v>
      </c>
    </row>
    <row r="229" spans="1:19" ht="15.75" customHeight="1" x14ac:dyDescent="0.25">
      <c r="A229" s="39">
        <v>1801</v>
      </c>
      <c r="B229" s="40"/>
      <c r="C229" s="40"/>
      <c r="D229" s="40"/>
      <c r="E229" s="40"/>
      <c r="F229" s="40">
        <v>2</v>
      </c>
      <c r="G229" s="40"/>
      <c r="H229" s="40"/>
      <c r="I229" s="40"/>
      <c r="J229" s="40"/>
      <c r="K229" s="78"/>
      <c r="L229" s="127"/>
      <c r="M229" s="118"/>
      <c r="N229" s="128"/>
      <c r="O229" s="45">
        <f>IF(F229=0,"",F229/E228)</f>
        <v>0.33333333333333331</v>
      </c>
      <c r="P229" s="46">
        <v>5</v>
      </c>
      <c r="Q229" s="110">
        <f t="shared" si="18"/>
        <v>0.7142857142857143</v>
      </c>
      <c r="R229" s="110">
        <f t="shared" si="19"/>
        <v>0.2857142857142857</v>
      </c>
    </row>
    <row r="230" spans="1:19" ht="15.75" customHeight="1" x14ac:dyDescent="0.25">
      <c r="A230" s="39">
        <v>1802</v>
      </c>
      <c r="B230" s="40"/>
      <c r="C230" s="40"/>
      <c r="D230" s="40"/>
      <c r="E230" s="40"/>
      <c r="F230" s="40"/>
      <c r="G230" s="40">
        <v>2</v>
      </c>
      <c r="H230" s="40"/>
      <c r="I230" s="40"/>
      <c r="J230" s="40"/>
      <c r="K230" s="78"/>
      <c r="L230" s="127"/>
      <c r="M230" s="118"/>
      <c r="N230" s="128"/>
      <c r="O230" s="45">
        <f>IF(G230=0,"",G230/F229)</f>
        <v>1</v>
      </c>
      <c r="P230" s="46">
        <v>5</v>
      </c>
      <c r="Q230" s="110">
        <f t="shared" si="18"/>
        <v>1</v>
      </c>
      <c r="R230" s="110">
        <f t="shared" si="19"/>
        <v>0</v>
      </c>
    </row>
    <row r="231" spans="1:19" ht="15.75" customHeight="1" x14ac:dyDescent="0.25">
      <c r="A231" s="39">
        <v>1901</v>
      </c>
      <c r="B231" s="40"/>
      <c r="C231" s="40"/>
      <c r="D231" s="40"/>
      <c r="E231" s="40"/>
      <c r="F231" s="40"/>
      <c r="G231" s="40"/>
      <c r="H231" s="40">
        <v>2</v>
      </c>
      <c r="I231" s="40"/>
      <c r="J231" s="40"/>
      <c r="K231" s="78"/>
      <c r="L231" s="127"/>
      <c r="M231" s="118"/>
      <c r="N231" s="128"/>
      <c r="O231" s="45">
        <f>IF(H231=0,"",H231/G230)</f>
        <v>1</v>
      </c>
      <c r="P231" s="46">
        <v>5</v>
      </c>
      <c r="Q231" s="110">
        <f t="shared" si="18"/>
        <v>1</v>
      </c>
      <c r="R231" s="110">
        <f t="shared" si="19"/>
        <v>0</v>
      </c>
    </row>
    <row r="232" spans="1:19" ht="15.75" customHeight="1" x14ac:dyDescent="0.25">
      <c r="A232" s="39">
        <v>1902</v>
      </c>
      <c r="B232" s="40"/>
      <c r="C232" s="40"/>
      <c r="D232" s="40"/>
      <c r="E232" s="40"/>
      <c r="F232" s="40"/>
      <c r="G232" s="40"/>
      <c r="H232" s="40"/>
      <c r="I232" s="40">
        <v>2</v>
      </c>
      <c r="J232" s="40"/>
      <c r="K232" s="78"/>
      <c r="L232" s="127"/>
      <c r="M232" s="118"/>
      <c r="N232" s="128"/>
      <c r="O232" s="45">
        <f>IF(I232=0,"",I232/H231)</f>
        <v>1</v>
      </c>
      <c r="P232" s="46">
        <v>5</v>
      </c>
      <c r="Q232" s="110">
        <f t="shared" si="18"/>
        <v>1</v>
      </c>
      <c r="R232" s="110">
        <f t="shared" si="19"/>
        <v>0</v>
      </c>
    </row>
    <row r="233" spans="1:19" ht="15.75" customHeight="1" x14ac:dyDescent="0.25">
      <c r="A233" s="39">
        <v>2001</v>
      </c>
      <c r="B233" s="40"/>
      <c r="C233" s="40"/>
      <c r="D233" s="40"/>
      <c r="E233" s="40"/>
      <c r="F233" s="40"/>
      <c r="G233" s="40"/>
      <c r="H233" s="40"/>
      <c r="I233" s="40"/>
      <c r="J233" s="40">
        <v>2</v>
      </c>
      <c r="K233" s="78">
        <v>2</v>
      </c>
      <c r="L233" s="127"/>
      <c r="M233" s="118"/>
      <c r="N233" s="128"/>
      <c r="O233" s="48">
        <f>IF(J233=0,"",J233/I232)</f>
        <v>1</v>
      </c>
      <c r="P233" s="46">
        <v>5</v>
      </c>
      <c r="Q233" s="48">
        <f t="shared" si="18"/>
        <v>1</v>
      </c>
      <c r="R233" s="48">
        <f t="shared" si="19"/>
        <v>0</v>
      </c>
    </row>
    <row r="234" spans="1:19" ht="15.75" customHeight="1" x14ac:dyDescent="0.25">
      <c r="A234" s="39">
        <v>2002</v>
      </c>
      <c r="B234" s="40"/>
      <c r="C234" s="40"/>
      <c r="D234" s="40"/>
      <c r="E234" s="40"/>
      <c r="F234" s="40"/>
      <c r="G234" s="40"/>
      <c r="H234" s="40"/>
      <c r="I234" s="40"/>
      <c r="J234" s="40">
        <v>2</v>
      </c>
      <c r="K234" s="78">
        <v>2</v>
      </c>
      <c r="L234" s="127"/>
      <c r="M234" s="118"/>
      <c r="N234" s="119"/>
      <c r="O234" s="100"/>
      <c r="P234" s="46">
        <v>3</v>
      </c>
      <c r="Q234" s="100"/>
      <c r="R234" s="140"/>
    </row>
    <row r="235" spans="1:19" ht="15.75" customHeight="1" x14ac:dyDescent="0.25">
      <c r="A235" s="39">
        <v>2101</v>
      </c>
      <c r="B235" s="40"/>
      <c r="C235" s="40"/>
      <c r="D235" s="40"/>
      <c r="E235" s="40"/>
      <c r="F235" s="40"/>
      <c r="G235" s="40"/>
      <c r="H235" s="40"/>
      <c r="I235" s="40"/>
      <c r="J235" s="40">
        <v>1</v>
      </c>
      <c r="K235" s="78">
        <v>1</v>
      </c>
      <c r="L235" s="127"/>
      <c r="M235" s="118"/>
      <c r="N235" s="119"/>
      <c r="O235" s="121"/>
      <c r="P235" s="74">
        <v>1</v>
      </c>
      <c r="Q235" s="134"/>
      <c r="R235" s="121"/>
    </row>
    <row r="236" spans="1:19" ht="15.75" customHeight="1" x14ac:dyDescent="0.25">
      <c r="A236" s="39">
        <v>2102</v>
      </c>
      <c r="B236" s="40"/>
      <c r="C236" s="40"/>
      <c r="D236" s="40"/>
      <c r="E236" s="40"/>
      <c r="F236" s="40"/>
      <c r="G236" s="40"/>
      <c r="H236" s="40"/>
      <c r="I236" s="40"/>
      <c r="J236" s="40"/>
      <c r="K236" s="78"/>
      <c r="L236" s="127"/>
      <c r="M236" s="118"/>
      <c r="N236" s="119"/>
      <c r="O236" s="121"/>
      <c r="P236" s="74"/>
      <c r="Q236" s="134"/>
      <c r="R236" s="121"/>
    </row>
    <row r="237" spans="1:19" ht="15.75" customHeight="1" x14ac:dyDescent="0.25">
      <c r="A237" s="39">
        <v>2201</v>
      </c>
      <c r="B237" s="40"/>
      <c r="C237" s="40"/>
      <c r="D237" s="40"/>
      <c r="E237" s="40"/>
      <c r="F237" s="40"/>
      <c r="G237" s="40"/>
      <c r="H237" s="40"/>
      <c r="I237" s="40"/>
      <c r="J237" s="40"/>
      <c r="K237" s="78"/>
      <c r="L237" s="127"/>
      <c r="M237" s="118"/>
      <c r="N237" s="119"/>
      <c r="O237" s="121"/>
      <c r="P237" s="74"/>
      <c r="Q237" s="134"/>
      <c r="R237" s="121"/>
    </row>
    <row r="238" spans="1:19" ht="15.75" customHeight="1" x14ac:dyDescent="0.25">
      <c r="A238" s="39">
        <v>2202</v>
      </c>
      <c r="B238" s="40"/>
      <c r="C238" s="40"/>
      <c r="D238" s="40"/>
      <c r="E238" s="40"/>
      <c r="F238" s="40"/>
      <c r="G238" s="40"/>
      <c r="H238" s="40"/>
      <c r="I238" s="40"/>
      <c r="J238" s="40"/>
      <c r="K238" s="78"/>
      <c r="L238" s="127"/>
      <c r="M238" s="118"/>
      <c r="N238" s="119"/>
      <c r="O238" s="118"/>
      <c r="P238" s="119"/>
      <c r="Q238" s="120"/>
      <c r="R238" s="121"/>
    </row>
    <row r="239" spans="1:19" ht="15.75" customHeight="1" x14ac:dyDescent="0.25">
      <c r="A239" s="39">
        <v>2301</v>
      </c>
      <c r="B239" s="40"/>
      <c r="C239" s="40"/>
      <c r="D239" s="40"/>
      <c r="E239" s="40"/>
      <c r="F239" s="40"/>
      <c r="G239" s="40"/>
      <c r="H239" s="40"/>
      <c r="I239" s="40"/>
      <c r="J239" s="40"/>
      <c r="K239" s="78"/>
      <c r="L239" s="127"/>
      <c r="M239" s="118"/>
      <c r="N239" s="119"/>
      <c r="O239" s="54" t="s">
        <v>58</v>
      </c>
      <c r="P239" s="55">
        <v>2</v>
      </c>
      <c r="Q239" s="56">
        <f>IF(SUM(K227:K239)=0,"",SUM(K227:K239))</f>
        <v>5</v>
      </c>
      <c r="R239" s="57" t="s">
        <v>10</v>
      </c>
    </row>
    <row r="240" spans="1:19" ht="15.75" customHeight="1" x14ac:dyDescent="0.25">
      <c r="A240" s="39">
        <v>2302</v>
      </c>
      <c r="B240" s="40"/>
      <c r="C240" s="40"/>
      <c r="D240" s="40"/>
      <c r="E240" s="40"/>
      <c r="F240" s="40"/>
      <c r="G240" s="40"/>
      <c r="H240" s="40"/>
      <c r="I240" s="40"/>
      <c r="J240" s="40"/>
      <c r="K240" s="78"/>
      <c r="L240" s="127"/>
      <c r="M240" s="118"/>
      <c r="N240" s="119"/>
      <c r="O240" s="58" t="s">
        <v>60</v>
      </c>
      <c r="P240" s="59">
        <f>IF(P239/B225=0,"",P239/B225)</f>
        <v>0.16666666666666666</v>
      </c>
      <c r="Q240" s="60">
        <f>IF(P239/Q239=0,"",P239/Q239)</f>
        <v>0.4</v>
      </c>
      <c r="R240" s="61" t="s">
        <v>61</v>
      </c>
    </row>
    <row r="241" spans="1:19" ht="15.75" customHeight="1" x14ac:dyDescent="0.25">
      <c r="A241" s="39">
        <v>2401</v>
      </c>
      <c r="B241" s="40"/>
      <c r="C241" s="40"/>
      <c r="D241" s="40"/>
      <c r="E241" s="40"/>
      <c r="F241" s="40"/>
      <c r="G241" s="40"/>
      <c r="H241" s="40"/>
      <c r="I241" s="40"/>
      <c r="J241" s="40"/>
      <c r="K241" s="78"/>
      <c r="L241" s="130"/>
      <c r="M241" s="131"/>
      <c r="N241" s="132"/>
      <c r="O241" s="63"/>
      <c r="P241" s="64"/>
      <c r="Q241" s="64"/>
      <c r="R241" s="65"/>
    </row>
    <row r="242" spans="1:19" ht="18" customHeight="1" x14ac:dyDescent="0.25">
      <c r="A242" s="28"/>
      <c r="B242" s="165" t="s">
        <v>83</v>
      </c>
      <c r="C242" s="165"/>
      <c r="D242" s="165"/>
      <c r="E242" s="165"/>
      <c r="F242" s="165"/>
      <c r="G242" s="165"/>
      <c r="H242" s="165"/>
      <c r="I242" s="165"/>
      <c r="J242" s="165"/>
      <c r="K242" s="66">
        <f>SUM(K225:K238)</f>
        <v>5</v>
      </c>
      <c r="L242" s="67">
        <f>IF(K233=0,"",K233/B225)</f>
        <v>0.16666666666666666</v>
      </c>
      <c r="M242" s="67">
        <f>IF(K242=0,"",K242/B225)</f>
        <v>0.41666666666666669</v>
      </c>
      <c r="N242" s="67">
        <f>IF(K233=0,"",M242-L242)</f>
        <v>0.25</v>
      </c>
      <c r="O242" s="2"/>
      <c r="P242" s="1"/>
      <c r="Q242" s="25"/>
      <c r="R242" s="2"/>
    </row>
    <row r="243" spans="1:19" ht="12.75" customHeight="1" x14ac:dyDescent="0.2"/>
    <row r="244" spans="1:19" ht="12.75" customHeight="1" x14ac:dyDescent="0.2"/>
    <row r="245" spans="1:19" ht="26.25" customHeight="1" x14ac:dyDescent="0.4">
      <c r="B245" s="166" t="s">
        <v>72</v>
      </c>
      <c r="C245" s="167"/>
      <c r="D245" s="167"/>
      <c r="E245" s="167"/>
      <c r="F245" s="167"/>
      <c r="G245" s="167"/>
      <c r="H245" s="167"/>
      <c r="I245" s="167"/>
      <c r="J245" s="167"/>
      <c r="K245" s="105" t="s">
        <v>85</v>
      </c>
      <c r="L245" s="1"/>
      <c r="M245" s="2"/>
      <c r="N245" s="2"/>
      <c r="O245" s="1"/>
      <c r="P245" s="2"/>
      <c r="Q245" s="1"/>
      <c r="R245" s="1"/>
    </row>
    <row r="246" spans="1:19" ht="20.25" customHeight="1" x14ac:dyDescent="0.2">
      <c r="A246" s="168" t="s">
        <v>9</v>
      </c>
      <c r="B246" s="169" t="s">
        <v>73</v>
      </c>
      <c r="C246" s="170"/>
      <c r="D246" s="170"/>
      <c r="E246" s="170"/>
      <c r="F246" s="170"/>
      <c r="G246" s="170"/>
      <c r="H246" s="170"/>
      <c r="I246" s="170"/>
      <c r="J246" s="171"/>
      <c r="K246" s="172" t="s">
        <v>10</v>
      </c>
      <c r="L246" s="164" t="s">
        <v>2</v>
      </c>
      <c r="M246" s="164" t="s">
        <v>3</v>
      </c>
      <c r="N246" s="174" t="s">
        <v>4</v>
      </c>
      <c r="O246" s="164" t="s">
        <v>5</v>
      </c>
      <c r="P246" s="162" t="s">
        <v>6</v>
      </c>
      <c r="Q246" s="162" t="s">
        <v>7</v>
      </c>
      <c r="R246" s="164" t="s">
        <v>8</v>
      </c>
    </row>
    <row r="247" spans="1:19" ht="15.75" customHeight="1" x14ac:dyDescent="0.25">
      <c r="A247" s="163"/>
      <c r="B247" s="39" t="s">
        <v>74</v>
      </c>
      <c r="C247" s="39" t="s">
        <v>75</v>
      </c>
      <c r="D247" s="39" t="s">
        <v>76</v>
      </c>
      <c r="E247" s="39" t="s">
        <v>77</v>
      </c>
      <c r="F247" s="39" t="s">
        <v>78</v>
      </c>
      <c r="G247" s="39" t="s">
        <v>79</v>
      </c>
      <c r="H247" s="39" t="s">
        <v>80</v>
      </c>
      <c r="I247" s="39" t="s">
        <v>81</v>
      </c>
      <c r="J247" s="39" t="s">
        <v>82</v>
      </c>
      <c r="K247" s="173"/>
      <c r="L247" s="163"/>
      <c r="M247" s="163"/>
      <c r="N247" s="163"/>
      <c r="O247" s="163"/>
      <c r="P247" s="163"/>
      <c r="Q247" s="163"/>
      <c r="R247" s="163"/>
    </row>
    <row r="248" spans="1:19" ht="15.75" customHeight="1" x14ac:dyDescent="0.25">
      <c r="A248" s="39">
        <v>1602</v>
      </c>
      <c r="B248" s="40">
        <v>53</v>
      </c>
      <c r="C248" s="40"/>
      <c r="D248" s="40"/>
      <c r="E248" s="40"/>
      <c r="F248" s="40"/>
      <c r="G248" s="40"/>
      <c r="H248" s="40"/>
      <c r="I248" s="40"/>
      <c r="J248" s="40"/>
      <c r="K248" s="78"/>
      <c r="L248" s="124"/>
      <c r="M248" s="125"/>
      <c r="N248" s="126"/>
      <c r="O248" s="108"/>
      <c r="P248" s="43">
        <f>B248</f>
        <v>53</v>
      </c>
      <c r="Q248" s="109"/>
      <c r="R248" s="108"/>
    </row>
    <row r="249" spans="1:19" ht="15.75" customHeight="1" x14ac:dyDescent="0.25">
      <c r="A249" s="39">
        <v>1701</v>
      </c>
      <c r="B249" s="40"/>
      <c r="C249" s="40">
        <v>40</v>
      </c>
      <c r="D249" s="40"/>
      <c r="E249" s="40"/>
      <c r="F249" s="40"/>
      <c r="G249" s="40"/>
      <c r="H249" s="40"/>
      <c r="I249" s="40"/>
      <c r="J249" s="40"/>
      <c r="K249" s="78"/>
      <c r="L249" s="127"/>
      <c r="M249" s="118"/>
      <c r="N249" s="128"/>
      <c r="O249" s="45">
        <f>IF(C249=0,"",C249/B248)</f>
        <v>0.75471698113207553</v>
      </c>
      <c r="P249" s="46">
        <v>40</v>
      </c>
      <c r="Q249" s="110">
        <f t="shared" ref="Q249:Q256" si="20">IF(P249=0,"",P249/P248)</f>
        <v>0.75471698113207553</v>
      </c>
      <c r="R249" s="110">
        <f t="shared" ref="R249:R256" si="21">IF(P249=0,"",100%-Q249)</f>
        <v>0.24528301886792447</v>
      </c>
    </row>
    <row r="250" spans="1:19" ht="15.75" customHeight="1" x14ac:dyDescent="0.25">
      <c r="A250" s="39">
        <v>1702</v>
      </c>
      <c r="B250" s="40"/>
      <c r="C250" s="40"/>
      <c r="D250" s="40">
        <v>27</v>
      </c>
      <c r="E250" s="40"/>
      <c r="F250" s="40"/>
      <c r="G250" s="40"/>
      <c r="H250" s="40"/>
      <c r="I250" s="40"/>
      <c r="J250" s="40"/>
      <c r="K250" s="78"/>
      <c r="L250" s="127"/>
      <c r="M250" s="118"/>
      <c r="N250" s="128"/>
      <c r="O250" s="45">
        <f>IF(D250=0,"",D250/C249)</f>
        <v>0.67500000000000004</v>
      </c>
      <c r="P250" s="46">
        <v>30</v>
      </c>
      <c r="Q250" s="110">
        <f t="shared" si="20"/>
        <v>0.75</v>
      </c>
      <c r="R250" s="110">
        <f t="shared" si="21"/>
        <v>0.25</v>
      </c>
      <c r="S250" s="69">
        <f>P250/P248</f>
        <v>0.56603773584905659</v>
      </c>
    </row>
    <row r="251" spans="1:19" ht="15.75" customHeight="1" x14ac:dyDescent="0.25">
      <c r="A251" s="39">
        <v>1801</v>
      </c>
      <c r="B251" s="40"/>
      <c r="C251" s="40"/>
      <c r="D251" s="40"/>
      <c r="E251" s="40">
        <v>19</v>
      </c>
      <c r="F251" s="40"/>
      <c r="G251" s="40"/>
      <c r="H251" s="40"/>
      <c r="I251" s="40"/>
      <c r="J251" s="40"/>
      <c r="K251" s="78"/>
      <c r="L251" s="127"/>
      <c r="M251" s="118"/>
      <c r="N251" s="128"/>
      <c r="O251" s="45">
        <f>IF(E251=0,"",E251/D250)</f>
        <v>0.70370370370370372</v>
      </c>
      <c r="P251" s="46">
        <v>21</v>
      </c>
      <c r="Q251" s="110">
        <f t="shared" si="20"/>
        <v>0.7</v>
      </c>
      <c r="R251" s="110">
        <f t="shared" si="21"/>
        <v>0.30000000000000004</v>
      </c>
    </row>
    <row r="252" spans="1:19" ht="15.75" customHeight="1" x14ac:dyDescent="0.25">
      <c r="A252" s="39">
        <v>1802</v>
      </c>
      <c r="B252" s="40"/>
      <c r="C252" s="40"/>
      <c r="D252" s="40"/>
      <c r="E252" s="40"/>
      <c r="F252" s="40">
        <v>19</v>
      </c>
      <c r="G252" s="40"/>
      <c r="H252" s="40"/>
      <c r="I252" s="40"/>
      <c r="J252" s="40"/>
      <c r="K252" s="78"/>
      <c r="L252" s="127"/>
      <c r="M252" s="118"/>
      <c r="N252" s="128"/>
      <c r="O252" s="45">
        <f>IF(F252=0,"",F252/E251)</f>
        <v>1</v>
      </c>
      <c r="P252" s="46">
        <v>20</v>
      </c>
      <c r="Q252" s="110">
        <f t="shared" si="20"/>
        <v>0.95238095238095233</v>
      </c>
      <c r="R252" s="110">
        <f t="shared" si="21"/>
        <v>4.7619047619047672E-2</v>
      </c>
    </row>
    <row r="253" spans="1:19" ht="15.75" customHeight="1" x14ac:dyDescent="0.25">
      <c r="A253" s="39">
        <v>1901</v>
      </c>
      <c r="B253" s="40"/>
      <c r="C253" s="40"/>
      <c r="D253" s="40"/>
      <c r="E253" s="40"/>
      <c r="F253" s="40"/>
      <c r="G253" s="40">
        <v>12</v>
      </c>
      <c r="H253" s="40"/>
      <c r="I253" s="40"/>
      <c r="J253" s="40"/>
      <c r="K253" s="78"/>
      <c r="L253" s="127"/>
      <c r="M253" s="118"/>
      <c r="N253" s="128"/>
      <c r="O253" s="45">
        <f>IF(G253=0,"",G253/F252)</f>
        <v>0.63157894736842102</v>
      </c>
      <c r="P253" s="46">
        <v>20</v>
      </c>
      <c r="Q253" s="110">
        <f t="shared" si="20"/>
        <v>1</v>
      </c>
      <c r="R253" s="110">
        <f t="shared" si="21"/>
        <v>0</v>
      </c>
    </row>
    <row r="254" spans="1:19" ht="15.75" customHeight="1" x14ac:dyDescent="0.25">
      <c r="A254" s="39">
        <v>1902</v>
      </c>
      <c r="B254" s="40"/>
      <c r="C254" s="40"/>
      <c r="D254" s="40"/>
      <c r="E254" s="40"/>
      <c r="F254" s="40"/>
      <c r="G254" s="40"/>
      <c r="H254" s="40">
        <v>12</v>
      </c>
      <c r="I254" s="40"/>
      <c r="J254" s="40"/>
      <c r="K254" s="78"/>
      <c r="L254" s="127"/>
      <c r="M254" s="118"/>
      <c r="N254" s="128"/>
      <c r="O254" s="45">
        <f>IF(H254=0,"",H254/G253)</f>
        <v>1</v>
      </c>
      <c r="P254" s="46">
        <v>19</v>
      </c>
      <c r="Q254" s="110">
        <f t="shared" si="20"/>
        <v>0.95</v>
      </c>
      <c r="R254" s="110">
        <f t="shared" si="21"/>
        <v>5.0000000000000044E-2</v>
      </c>
    </row>
    <row r="255" spans="1:19" ht="15.75" customHeight="1" x14ac:dyDescent="0.25">
      <c r="A255" s="39">
        <v>2001</v>
      </c>
      <c r="B255" s="40"/>
      <c r="C255" s="40"/>
      <c r="D255" s="40"/>
      <c r="E255" s="40"/>
      <c r="F255" s="40"/>
      <c r="G255" s="40"/>
      <c r="H255" s="40"/>
      <c r="I255" s="40">
        <v>12</v>
      </c>
      <c r="J255" s="40"/>
      <c r="K255" s="78"/>
      <c r="L255" s="127"/>
      <c r="M255" s="118"/>
      <c r="N255" s="128"/>
      <c r="O255" s="45">
        <f>IF(I255=0,"",I255/H254)</f>
        <v>1</v>
      </c>
      <c r="P255" s="46">
        <v>19</v>
      </c>
      <c r="Q255" s="110">
        <f t="shared" si="20"/>
        <v>1</v>
      </c>
      <c r="R255" s="110">
        <f t="shared" si="21"/>
        <v>0</v>
      </c>
    </row>
    <row r="256" spans="1:19" ht="15.75" customHeight="1" x14ac:dyDescent="0.25">
      <c r="A256" s="39">
        <v>2002</v>
      </c>
      <c r="B256" s="40"/>
      <c r="C256" s="40"/>
      <c r="D256" s="40"/>
      <c r="E256" s="40"/>
      <c r="F256" s="40"/>
      <c r="G256" s="40"/>
      <c r="H256" s="40"/>
      <c r="I256" s="40"/>
      <c r="J256" s="40">
        <v>11</v>
      </c>
      <c r="K256" s="78">
        <v>10</v>
      </c>
      <c r="L256" s="127"/>
      <c r="M256" s="118"/>
      <c r="N256" s="128"/>
      <c r="O256" s="48">
        <f>IF(J256=0,"",J256/I255)</f>
        <v>0.91666666666666663</v>
      </c>
      <c r="P256" s="46">
        <v>18</v>
      </c>
      <c r="Q256" s="48">
        <f t="shared" si="20"/>
        <v>0.94736842105263153</v>
      </c>
      <c r="R256" s="48">
        <f t="shared" si="21"/>
        <v>5.2631578947368474E-2</v>
      </c>
    </row>
    <row r="257" spans="1:18" ht="15.75" customHeight="1" x14ac:dyDescent="0.25">
      <c r="A257" s="39">
        <v>2101</v>
      </c>
      <c r="B257" s="40"/>
      <c r="C257" s="40"/>
      <c r="D257" s="40"/>
      <c r="E257" s="40"/>
      <c r="F257" s="40"/>
      <c r="G257" s="40"/>
      <c r="H257" s="40"/>
      <c r="I257" s="40"/>
      <c r="J257" s="40">
        <v>8</v>
      </c>
      <c r="K257" s="78">
        <v>6</v>
      </c>
      <c r="L257" s="127"/>
      <c r="M257" s="118"/>
      <c r="N257" s="119"/>
      <c r="O257" s="100"/>
      <c r="P257" s="46">
        <v>8</v>
      </c>
      <c r="Q257" s="100"/>
      <c r="R257" s="140"/>
    </row>
    <row r="258" spans="1:18" ht="15.75" customHeight="1" x14ac:dyDescent="0.25">
      <c r="A258" s="39">
        <v>2102</v>
      </c>
      <c r="B258" s="40"/>
      <c r="C258" s="40"/>
      <c r="D258" s="40"/>
      <c r="E258" s="40"/>
      <c r="F258" s="40"/>
      <c r="G258" s="40"/>
      <c r="H258" s="40"/>
      <c r="I258" s="40"/>
      <c r="J258" s="40">
        <v>3</v>
      </c>
      <c r="K258" s="78">
        <v>2</v>
      </c>
      <c r="L258" s="127"/>
      <c r="M258" s="118"/>
      <c r="N258" s="119"/>
      <c r="O258" s="121"/>
      <c r="P258" s="74">
        <v>3</v>
      </c>
      <c r="Q258" s="134"/>
      <c r="R258" s="121"/>
    </row>
    <row r="259" spans="1:18" ht="15.75" customHeight="1" x14ac:dyDescent="0.25">
      <c r="A259" s="39">
        <v>2201</v>
      </c>
      <c r="B259" s="40"/>
      <c r="C259" s="40"/>
      <c r="D259" s="40"/>
      <c r="E259" s="40"/>
      <c r="F259" s="40"/>
      <c r="G259" s="40"/>
      <c r="H259" s="40"/>
      <c r="I259" s="40"/>
      <c r="J259" s="40">
        <v>1</v>
      </c>
      <c r="K259" s="78">
        <v>1</v>
      </c>
      <c r="L259" s="127"/>
      <c r="M259" s="118"/>
      <c r="N259" s="119"/>
      <c r="O259" s="121"/>
      <c r="P259" s="74">
        <v>1</v>
      </c>
      <c r="Q259" s="134"/>
      <c r="R259" s="121"/>
    </row>
    <row r="260" spans="1:18" ht="15.75" customHeight="1" x14ac:dyDescent="0.25">
      <c r="A260" s="39">
        <v>2202</v>
      </c>
      <c r="B260" s="40"/>
      <c r="C260" s="40"/>
      <c r="D260" s="40"/>
      <c r="E260" s="40"/>
      <c r="F260" s="40"/>
      <c r="G260" s="40"/>
      <c r="H260" s="40"/>
      <c r="I260" s="40"/>
      <c r="J260" s="40"/>
      <c r="K260" s="78"/>
      <c r="L260" s="127"/>
      <c r="M260" s="118"/>
      <c r="N260" s="119"/>
      <c r="O260" s="121"/>
      <c r="P260" s="74"/>
      <c r="Q260" s="134"/>
      <c r="R260" s="121"/>
    </row>
    <row r="261" spans="1:18" ht="15.75" customHeight="1" x14ac:dyDescent="0.25">
      <c r="A261" s="39">
        <v>2301</v>
      </c>
      <c r="B261" s="40"/>
      <c r="C261" s="40"/>
      <c r="D261" s="40"/>
      <c r="E261" s="40"/>
      <c r="F261" s="40"/>
      <c r="G261" s="40"/>
      <c r="H261" s="40"/>
      <c r="I261" s="40"/>
      <c r="J261" s="40"/>
      <c r="K261" s="78"/>
      <c r="L261" s="127"/>
      <c r="M261" s="118"/>
      <c r="N261" s="119"/>
      <c r="O261" s="118"/>
      <c r="P261" s="119"/>
      <c r="Q261" s="120"/>
      <c r="R261" s="121"/>
    </row>
    <row r="262" spans="1:18" ht="15.75" customHeight="1" x14ac:dyDescent="0.25">
      <c r="A262" s="39">
        <v>2302</v>
      </c>
      <c r="B262" s="40"/>
      <c r="C262" s="40"/>
      <c r="D262" s="40"/>
      <c r="E262" s="40"/>
      <c r="F262" s="40"/>
      <c r="G262" s="40"/>
      <c r="H262" s="40"/>
      <c r="I262" s="40"/>
      <c r="J262" s="40"/>
      <c r="K262" s="78"/>
      <c r="L262" s="127"/>
      <c r="M262" s="118"/>
      <c r="N262" s="119"/>
      <c r="O262" s="54" t="s">
        <v>58</v>
      </c>
      <c r="P262" s="55">
        <v>9</v>
      </c>
      <c r="Q262" s="56">
        <f>IF(SUM(K250:K262)=0,"",SUM(K250:K262))</f>
        <v>19</v>
      </c>
      <c r="R262" s="57" t="s">
        <v>10</v>
      </c>
    </row>
    <row r="263" spans="1:18" ht="15.75" customHeight="1" x14ac:dyDescent="0.25">
      <c r="A263" s="39">
        <v>2401</v>
      </c>
      <c r="B263" s="40"/>
      <c r="C263" s="40"/>
      <c r="D263" s="40"/>
      <c r="E263" s="40"/>
      <c r="F263" s="40"/>
      <c r="G263" s="40"/>
      <c r="H263" s="40"/>
      <c r="I263" s="40"/>
      <c r="J263" s="40"/>
      <c r="K263" s="78"/>
      <c r="L263" s="127"/>
      <c r="M263" s="118"/>
      <c r="N263" s="119"/>
      <c r="O263" s="58" t="s">
        <v>60</v>
      </c>
      <c r="P263" s="59">
        <f>IF(P262/B248=0,"",P262/B248)</f>
        <v>0.16981132075471697</v>
      </c>
      <c r="Q263" s="60">
        <f>IF(P262/Q262=0,"",P262/Q262)</f>
        <v>0.47368421052631576</v>
      </c>
      <c r="R263" s="61" t="s">
        <v>61</v>
      </c>
    </row>
    <row r="264" spans="1:18" ht="15.75" customHeight="1" x14ac:dyDescent="0.25">
      <c r="A264" s="39">
        <v>2402</v>
      </c>
      <c r="B264" s="40"/>
      <c r="C264" s="40"/>
      <c r="D264" s="40"/>
      <c r="E264" s="40"/>
      <c r="F264" s="40"/>
      <c r="G264" s="40"/>
      <c r="H264" s="40"/>
      <c r="I264" s="40"/>
      <c r="J264" s="40"/>
      <c r="K264" s="78"/>
      <c r="L264" s="130"/>
      <c r="M264" s="131"/>
      <c r="N264" s="132"/>
      <c r="O264" s="63"/>
      <c r="P264" s="64"/>
      <c r="Q264" s="64"/>
      <c r="R264" s="65"/>
    </row>
    <row r="265" spans="1:18" ht="18" customHeight="1" x14ac:dyDescent="0.25">
      <c r="A265" s="28"/>
      <c r="B265" s="165" t="s">
        <v>83</v>
      </c>
      <c r="C265" s="165"/>
      <c r="D265" s="165"/>
      <c r="E265" s="165"/>
      <c r="F265" s="165"/>
      <c r="G265" s="165"/>
      <c r="H265" s="165"/>
      <c r="I265" s="165"/>
      <c r="J265" s="165"/>
      <c r="K265" s="66">
        <f>SUM(K256:K261)</f>
        <v>19</v>
      </c>
      <c r="L265" s="67">
        <f>IF(K256=0,"",K256/B248)</f>
        <v>0.18867924528301888</v>
      </c>
      <c r="M265" s="67">
        <f>IF(K265=0,"",K265/B248)</f>
        <v>0.35849056603773582</v>
      </c>
      <c r="N265" s="67">
        <f>IF(K257=0,"",M265-L265)</f>
        <v>0.16981132075471694</v>
      </c>
      <c r="O265" s="2"/>
      <c r="P265" s="1"/>
      <c r="Q265" s="25"/>
      <c r="R265" s="2"/>
    </row>
    <row r="266" spans="1:18" ht="12.75" customHeight="1" x14ac:dyDescent="0.2"/>
    <row r="267" spans="1:18" ht="12.75" customHeight="1" x14ac:dyDescent="0.2"/>
    <row r="268" spans="1:18" ht="26.25" customHeight="1" x14ac:dyDescent="0.4">
      <c r="B268" s="166" t="s">
        <v>72</v>
      </c>
      <c r="C268" s="167"/>
      <c r="D268" s="167"/>
      <c r="E268" s="167"/>
      <c r="F268" s="167"/>
      <c r="G268" s="167"/>
      <c r="H268" s="167"/>
      <c r="I268" s="167"/>
      <c r="J268" s="167"/>
      <c r="K268" s="105" t="s">
        <v>86</v>
      </c>
      <c r="L268" s="1"/>
      <c r="M268" s="2"/>
      <c r="N268" s="2"/>
      <c r="O268" s="1"/>
      <c r="P268" s="2"/>
      <c r="Q268" s="1"/>
      <c r="R268" s="1"/>
    </row>
    <row r="269" spans="1:18" ht="20.25" customHeight="1" x14ac:dyDescent="0.2">
      <c r="A269" s="168" t="s">
        <v>9</v>
      </c>
      <c r="B269" s="169" t="s">
        <v>73</v>
      </c>
      <c r="C269" s="170"/>
      <c r="D269" s="170"/>
      <c r="E269" s="170"/>
      <c r="F269" s="170"/>
      <c r="G269" s="170"/>
      <c r="H269" s="170"/>
      <c r="I269" s="170"/>
      <c r="J269" s="171"/>
      <c r="K269" s="172" t="s">
        <v>10</v>
      </c>
      <c r="L269" s="164" t="s">
        <v>2</v>
      </c>
      <c r="M269" s="164" t="s">
        <v>3</v>
      </c>
      <c r="N269" s="174" t="s">
        <v>4</v>
      </c>
      <c r="O269" s="164" t="s">
        <v>5</v>
      </c>
      <c r="P269" s="162" t="s">
        <v>6</v>
      </c>
      <c r="Q269" s="162" t="s">
        <v>7</v>
      </c>
      <c r="R269" s="164" t="s">
        <v>8</v>
      </c>
    </row>
    <row r="270" spans="1:18" ht="15.75" customHeight="1" x14ac:dyDescent="0.25">
      <c r="A270" s="163"/>
      <c r="B270" s="39" t="s">
        <v>74</v>
      </c>
      <c r="C270" s="39" t="s">
        <v>75</v>
      </c>
      <c r="D270" s="39" t="s">
        <v>76</v>
      </c>
      <c r="E270" s="39" t="s">
        <v>77</v>
      </c>
      <c r="F270" s="39" t="s">
        <v>78</v>
      </c>
      <c r="G270" s="39" t="s">
        <v>79</v>
      </c>
      <c r="H270" s="39" t="s">
        <v>80</v>
      </c>
      <c r="I270" s="39" t="s">
        <v>81</v>
      </c>
      <c r="J270" s="39" t="s">
        <v>82</v>
      </c>
      <c r="K270" s="173"/>
      <c r="L270" s="163"/>
      <c r="M270" s="163"/>
      <c r="N270" s="163"/>
      <c r="O270" s="163"/>
      <c r="P270" s="163"/>
      <c r="Q270" s="163"/>
      <c r="R270" s="163"/>
    </row>
    <row r="271" spans="1:18" ht="15.75" customHeight="1" x14ac:dyDescent="0.25">
      <c r="A271" s="39">
        <v>1701</v>
      </c>
      <c r="B271" s="40">
        <v>16</v>
      </c>
      <c r="C271" s="40"/>
      <c r="D271" s="40"/>
      <c r="E271" s="40"/>
      <c r="F271" s="40"/>
      <c r="G271" s="40"/>
      <c r="H271" s="40"/>
      <c r="I271" s="40"/>
      <c r="J271" s="40"/>
      <c r="K271" s="78"/>
      <c r="L271" s="124"/>
      <c r="M271" s="125"/>
      <c r="N271" s="126"/>
      <c r="O271" s="108"/>
      <c r="P271" s="43">
        <f>B271</f>
        <v>16</v>
      </c>
      <c r="Q271" s="109"/>
      <c r="R271" s="108"/>
    </row>
    <row r="272" spans="1:18" ht="15.75" customHeight="1" x14ac:dyDescent="0.25">
      <c r="A272" s="39">
        <v>1702</v>
      </c>
      <c r="B272" s="40"/>
      <c r="C272" s="40">
        <v>10</v>
      </c>
      <c r="D272" s="40"/>
      <c r="E272" s="40"/>
      <c r="F272" s="40"/>
      <c r="G272" s="40"/>
      <c r="H272" s="40"/>
      <c r="I272" s="40"/>
      <c r="J272" s="40"/>
      <c r="K272" s="78"/>
      <c r="L272" s="127"/>
      <c r="M272" s="118"/>
      <c r="N272" s="128"/>
      <c r="O272" s="45">
        <f>IF(C272=0,"",C272/B271)</f>
        <v>0.625</v>
      </c>
      <c r="P272" s="46">
        <v>10</v>
      </c>
      <c r="Q272" s="110">
        <f t="shared" ref="Q272:Q279" si="22">IF(P272=0,"",P272/P271)</f>
        <v>0.625</v>
      </c>
      <c r="R272" s="110">
        <f t="shared" ref="R272:R279" si="23">IF(P272=0,"",100%-Q272)</f>
        <v>0.375</v>
      </c>
    </row>
    <row r="273" spans="1:19" ht="15.75" customHeight="1" x14ac:dyDescent="0.25">
      <c r="A273" s="39">
        <v>1801</v>
      </c>
      <c r="B273" s="40"/>
      <c r="C273" s="40"/>
      <c r="D273" s="40">
        <v>9</v>
      </c>
      <c r="E273" s="40"/>
      <c r="F273" s="40"/>
      <c r="G273" s="40"/>
      <c r="H273" s="40"/>
      <c r="I273" s="40"/>
      <c r="J273" s="40"/>
      <c r="K273" s="78"/>
      <c r="L273" s="127"/>
      <c r="M273" s="118"/>
      <c r="N273" s="128"/>
      <c r="O273" s="45">
        <f>IF(D273=0,"",D273/C272)</f>
        <v>0.9</v>
      </c>
      <c r="P273" s="46">
        <v>9</v>
      </c>
      <c r="Q273" s="110">
        <f t="shared" si="22"/>
        <v>0.9</v>
      </c>
      <c r="R273" s="110">
        <f t="shared" si="23"/>
        <v>9.9999999999999978E-2</v>
      </c>
      <c r="S273" s="69">
        <f>P273/P271</f>
        <v>0.5625</v>
      </c>
    </row>
    <row r="274" spans="1:19" ht="15.75" customHeight="1" x14ac:dyDescent="0.25">
      <c r="A274" s="39">
        <v>1802</v>
      </c>
      <c r="B274" s="40"/>
      <c r="C274" s="40"/>
      <c r="D274" s="40"/>
      <c r="E274" s="40">
        <v>8</v>
      </c>
      <c r="F274" s="40"/>
      <c r="G274" s="40"/>
      <c r="H274" s="40"/>
      <c r="I274" s="40"/>
      <c r="J274" s="40"/>
      <c r="K274" s="78"/>
      <c r="L274" s="127"/>
      <c r="M274" s="118"/>
      <c r="N274" s="128"/>
      <c r="O274" s="45">
        <f>IF(E274=0,"",E274/D273)</f>
        <v>0.88888888888888884</v>
      </c>
      <c r="P274" s="46">
        <v>8</v>
      </c>
      <c r="Q274" s="110">
        <f t="shared" si="22"/>
        <v>0.88888888888888884</v>
      </c>
      <c r="R274" s="110">
        <f t="shared" si="23"/>
        <v>0.11111111111111116</v>
      </c>
    </row>
    <row r="275" spans="1:19" ht="15.75" customHeight="1" x14ac:dyDescent="0.25">
      <c r="A275" s="39">
        <v>1901</v>
      </c>
      <c r="B275" s="40"/>
      <c r="C275" s="40"/>
      <c r="D275" s="40"/>
      <c r="E275" s="40"/>
      <c r="F275" s="40">
        <v>8</v>
      </c>
      <c r="G275" s="40"/>
      <c r="H275" s="40"/>
      <c r="I275" s="40"/>
      <c r="J275" s="40"/>
      <c r="K275" s="78"/>
      <c r="L275" s="127"/>
      <c r="M275" s="118"/>
      <c r="N275" s="128"/>
      <c r="O275" s="45">
        <f>IF(F275=0,"",F275/E274)</f>
        <v>1</v>
      </c>
      <c r="P275" s="46">
        <v>8</v>
      </c>
      <c r="Q275" s="110">
        <f t="shared" si="22"/>
        <v>1</v>
      </c>
      <c r="R275" s="110">
        <f t="shared" si="23"/>
        <v>0</v>
      </c>
    </row>
    <row r="276" spans="1:19" ht="15.75" customHeight="1" x14ac:dyDescent="0.25">
      <c r="A276" s="39">
        <v>1902</v>
      </c>
      <c r="B276" s="40"/>
      <c r="C276" s="40"/>
      <c r="D276" s="40"/>
      <c r="E276" s="40"/>
      <c r="F276" s="40"/>
      <c r="G276" s="40">
        <v>5</v>
      </c>
      <c r="H276" s="40"/>
      <c r="I276" s="40"/>
      <c r="J276" s="40"/>
      <c r="K276" s="78"/>
      <c r="L276" s="127"/>
      <c r="M276" s="118"/>
      <c r="N276" s="128"/>
      <c r="O276" s="45">
        <f>IF(G276=0,"",G276/F275)</f>
        <v>0.625</v>
      </c>
      <c r="P276" s="46">
        <v>8</v>
      </c>
      <c r="Q276" s="110">
        <f t="shared" si="22"/>
        <v>1</v>
      </c>
      <c r="R276" s="110">
        <f t="shared" si="23"/>
        <v>0</v>
      </c>
    </row>
    <row r="277" spans="1:19" ht="15.75" customHeight="1" x14ac:dyDescent="0.25">
      <c r="A277" s="39">
        <v>2001</v>
      </c>
      <c r="B277" s="40"/>
      <c r="C277" s="40"/>
      <c r="D277" s="40"/>
      <c r="E277" s="40"/>
      <c r="F277" s="40"/>
      <c r="G277" s="40"/>
      <c r="H277" s="40">
        <v>5</v>
      </c>
      <c r="I277" s="40"/>
      <c r="J277" s="40"/>
      <c r="K277" s="78"/>
      <c r="L277" s="127"/>
      <c r="M277" s="118"/>
      <c r="N277" s="128"/>
      <c r="O277" s="45">
        <f>IF(H277=0,"",H277/G276)</f>
        <v>1</v>
      </c>
      <c r="P277" s="46">
        <v>7</v>
      </c>
      <c r="Q277" s="110">
        <f t="shared" si="22"/>
        <v>0.875</v>
      </c>
      <c r="R277" s="110">
        <f t="shared" si="23"/>
        <v>0.125</v>
      </c>
    </row>
    <row r="278" spans="1:19" ht="15.75" customHeight="1" x14ac:dyDescent="0.25">
      <c r="A278" s="39">
        <v>2002</v>
      </c>
      <c r="B278" s="40"/>
      <c r="C278" s="40"/>
      <c r="D278" s="40"/>
      <c r="E278" s="40"/>
      <c r="F278" s="40"/>
      <c r="G278" s="40"/>
      <c r="H278" s="40"/>
      <c r="I278" s="40">
        <v>5</v>
      </c>
      <c r="J278" s="40"/>
      <c r="K278" s="78"/>
      <c r="L278" s="127"/>
      <c r="M278" s="118"/>
      <c r="N278" s="128"/>
      <c r="O278" s="45">
        <f>IF(I278=0,"",I278/H277)</f>
        <v>1</v>
      </c>
      <c r="P278" s="46">
        <v>7</v>
      </c>
      <c r="Q278" s="110">
        <f t="shared" si="22"/>
        <v>1</v>
      </c>
      <c r="R278" s="110">
        <f t="shared" si="23"/>
        <v>0</v>
      </c>
    </row>
    <row r="279" spans="1:19" ht="15.75" customHeight="1" x14ac:dyDescent="0.25">
      <c r="A279" s="39">
        <v>2101</v>
      </c>
      <c r="B279" s="40"/>
      <c r="C279" s="40"/>
      <c r="D279" s="40"/>
      <c r="E279" s="40"/>
      <c r="F279" s="40"/>
      <c r="G279" s="40"/>
      <c r="H279" s="40"/>
      <c r="I279" s="40"/>
      <c r="J279" s="40">
        <v>5</v>
      </c>
      <c r="K279" s="78">
        <v>3</v>
      </c>
      <c r="L279" s="127"/>
      <c r="M279" s="118"/>
      <c r="N279" s="128"/>
      <c r="O279" s="48">
        <f>IF(J279=0,"",J279/I278)</f>
        <v>1</v>
      </c>
      <c r="P279" s="46">
        <v>6</v>
      </c>
      <c r="Q279" s="48">
        <f t="shared" si="22"/>
        <v>0.8571428571428571</v>
      </c>
      <c r="R279" s="48">
        <f t="shared" si="23"/>
        <v>0.1428571428571429</v>
      </c>
    </row>
    <row r="280" spans="1:19" ht="15.75" customHeight="1" x14ac:dyDescent="0.25">
      <c r="A280" s="39">
        <v>2102</v>
      </c>
      <c r="B280" s="40"/>
      <c r="C280" s="40"/>
      <c r="D280" s="40"/>
      <c r="E280" s="40"/>
      <c r="F280" s="40"/>
      <c r="G280" s="40"/>
      <c r="H280" s="40"/>
      <c r="I280" s="40"/>
      <c r="J280" s="40">
        <v>3</v>
      </c>
      <c r="K280" s="78">
        <v>1</v>
      </c>
      <c r="L280" s="127"/>
      <c r="M280" s="118"/>
      <c r="N280" s="119"/>
      <c r="O280" s="100"/>
      <c r="P280" s="46">
        <v>3</v>
      </c>
      <c r="Q280" s="134"/>
      <c r="R280" s="121"/>
    </row>
    <row r="281" spans="1:19" ht="15.75" customHeight="1" x14ac:dyDescent="0.25">
      <c r="A281" s="39">
        <v>2201</v>
      </c>
      <c r="B281" s="40"/>
      <c r="C281" s="40"/>
      <c r="D281" s="40"/>
      <c r="E281" s="40"/>
      <c r="F281" s="40"/>
      <c r="G281" s="40"/>
      <c r="H281" s="40"/>
      <c r="I281" s="40"/>
      <c r="J281" s="40">
        <v>2</v>
      </c>
      <c r="K281" s="78">
        <v>2</v>
      </c>
      <c r="L281" s="127"/>
      <c r="M281" s="118"/>
      <c r="N281" s="119"/>
      <c r="O281" s="121"/>
      <c r="P281" s="74">
        <v>2</v>
      </c>
      <c r="Q281" s="134"/>
      <c r="R281" s="121"/>
    </row>
    <row r="282" spans="1:19" ht="15.75" customHeight="1" x14ac:dyDescent="0.25">
      <c r="A282" s="39">
        <v>2202</v>
      </c>
      <c r="B282" s="40"/>
      <c r="C282" s="40"/>
      <c r="D282" s="40"/>
      <c r="E282" s="40"/>
      <c r="F282" s="40"/>
      <c r="G282" s="40"/>
      <c r="H282" s="40"/>
      <c r="I282" s="40"/>
      <c r="J282" s="40"/>
      <c r="K282" s="78"/>
      <c r="L282" s="127"/>
      <c r="M282" s="118"/>
      <c r="N282" s="119"/>
      <c r="O282" s="121"/>
      <c r="P282" s="74"/>
      <c r="Q282" s="134"/>
      <c r="R282" s="121"/>
    </row>
    <row r="283" spans="1:19" ht="15.75" customHeight="1" x14ac:dyDescent="0.25">
      <c r="A283" s="39">
        <v>2301</v>
      </c>
      <c r="B283" s="40"/>
      <c r="C283" s="40"/>
      <c r="D283" s="40"/>
      <c r="E283" s="40"/>
      <c r="F283" s="40"/>
      <c r="G283" s="40"/>
      <c r="H283" s="40"/>
      <c r="I283" s="40"/>
      <c r="J283" s="40"/>
      <c r="K283" s="78"/>
      <c r="L283" s="127"/>
      <c r="M283" s="118"/>
      <c r="N283" s="119"/>
      <c r="O283" s="121"/>
      <c r="P283" s="74"/>
      <c r="Q283" s="134"/>
      <c r="R283" s="121"/>
    </row>
    <row r="284" spans="1:19" ht="15.75" customHeight="1" x14ac:dyDescent="0.25">
      <c r="A284" s="39">
        <v>2302</v>
      </c>
      <c r="B284" s="40"/>
      <c r="C284" s="40"/>
      <c r="D284" s="40"/>
      <c r="E284" s="40"/>
      <c r="F284" s="40"/>
      <c r="G284" s="40"/>
      <c r="H284" s="40"/>
      <c r="I284" s="40"/>
      <c r="J284" s="40"/>
      <c r="K284" s="78"/>
      <c r="L284" s="127"/>
      <c r="M284" s="118"/>
      <c r="N284" s="119"/>
      <c r="O284" s="118"/>
      <c r="P284" s="119"/>
      <c r="Q284" s="120"/>
      <c r="R284" s="121"/>
    </row>
    <row r="285" spans="1:19" ht="15.75" customHeight="1" x14ac:dyDescent="0.25">
      <c r="A285" s="39">
        <v>2401</v>
      </c>
      <c r="B285" s="40"/>
      <c r="C285" s="40"/>
      <c r="D285" s="40"/>
      <c r="E285" s="40"/>
      <c r="F285" s="40"/>
      <c r="G285" s="40"/>
      <c r="H285" s="40"/>
      <c r="I285" s="40"/>
      <c r="J285" s="40"/>
      <c r="K285" s="78"/>
      <c r="L285" s="127"/>
      <c r="M285" s="118"/>
      <c r="N285" s="119"/>
      <c r="O285" s="54" t="s">
        <v>58</v>
      </c>
      <c r="P285" s="55">
        <v>3</v>
      </c>
      <c r="Q285" s="56">
        <f>IF(SUM(K273:K285)=0,"",SUM(K273:K285))</f>
        <v>6</v>
      </c>
      <c r="R285" s="57" t="s">
        <v>10</v>
      </c>
    </row>
    <row r="286" spans="1:19" ht="15.75" customHeight="1" x14ac:dyDescent="0.25">
      <c r="A286" s="39">
        <v>2402</v>
      </c>
      <c r="B286" s="40"/>
      <c r="C286" s="40"/>
      <c r="D286" s="40"/>
      <c r="E286" s="40"/>
      <c r="F286" s="40"/>
      <c r="G286" s="40"/>
      <c r="H286" s="40"/>
      <c r="I286" s="40"/>
      <c r="J286" s="40"/>
      <c r="K286" s="78"/>
      <c r="L286" s="127"/>
      <c r="M286" s="118"/>
      <c r="N286" s="119"/>
      <c r="O286" s="58" t="s">
        <v>60</v>
      </c>
      <c r="P286" s="59">
        <f>IF(P285/B271=0,"",P285/B271)</f>
        <v>0.1875</v>
      </c>
      <c r="Q286" s="60">
        <f>IF(P285/Q285=0,"",P285/Q285)</f>
        <v>0.5</v>
      </c>
      <c r="R286" s="61" t="s">
        <v>61</v>
      </c>
    </row>
    <row r="287" spans="1:19" ht="15.75" customHeight="1" x14ac:dyDescent="0.25">
      <c r="A287" s="39">
        <v>2501</v>
      </c>
      <c r="B287" s="40"/>
      <c r="C287" s="40"/>
      <c r="D287" s="40"/>
      <c r="E287" s="40"/>
      <c r="F287" s="40"/>
      <c r="G287" s="40"/>
      <c r="H287" s="40"/>
      <c r="I287" s="40"/>
      <c r="J287" s="40"/>
      <c r="K287" s="78"/>
      <c r="L287" s="130"/>
      <c r="M287" s="131"/>
      <c r="N287" s="132"/>
      <c r="O287" s="63"/>
      <c r="P287" s="64"/>
      <c r="Q287" s="64"/>
      <c r="R287" s="65"/>
    </row>
    <row r="288" spans="1:19" ht="18" customHeight="1" x14ac:dyDescent="0.25">
      <c r="A288" s="28"/>
      <c r="B288" s="165" t="s">
        <v>83</v>
      </c>
      <c r="C288" s="165"/>
      <c r="D288" s="165"/>
      <c r="E288" s="165"/>
      <c r="F288" s="165"/>
      <c r="G288" s="165"/>
      <c r="H288" s="165"/>
      <c r="I288" s="165"/>
      <c r="J288" s="165"/>
      <c r="K288" s="66">
        <f>SUM(K279:K283)</f>
        <v>6</v>
      </c>
      <c r="L288" s="67">
        <f>IF(K279=0,"",K279/B271)</f>
        <v>0.1875</v>
      </c>
      <c r="M288" s="67">
        <f>IF(K288=0,"",K288/B271)</f>
        <v>0.375</v>
      </c>
      <c r="N288" s="67">
        <f>IF(K280=0,"",M288-L288)</f>
        <v>0.1875</v>
      </c>
      <c r="O288" s="2"/>
      <c r="P288" s="1"/>
      <c r="Q288" s="25"/>
      <c r="R288" s="2"/>
    </row>
    <row r="289" spans="1:19" ht="12.75" customHeight="1" x14ac:dyDescent="0.2"/>
    <row r="290" spans="1:19" ht="12.75" customHeight="1" x14ac:dyDescent="0.2"/>
    <row r="291" spans="1:19" ht="26.25" customHeight="1" x14ac:dyDescent="0.4">
      <c r="B291" s="166" t="s">
        <v>72</v>
      </c>
      <c r="C291" s="167"/>
      <c r="D291" s="167"/>
      <c r="E291" s="167"/>
      <c r="F291" s="167"/>
      <c r="G291" s="167"/>
      <c r="H291" s="167"/>
      <c r="I291" s="167"/>
      <c r="J291" s="167"/>
      <c r="K291" s="105" t="s">
        <v>87</v>
      </c>
      <c r="L291" s="2"/>
      <c r="M291" s="2"/>
      <c r="N291" s="1"/>
      <c r="O291" s="2"/>
      <c r="P291" s="1"/>
      <c r="Q291" s="1"/>
      <c r="R291" s="1"/>
    </row>
    <row r="292" spans="1:19" ht="20.25" customHeight="1" x14ac:dyDescent="0.2">
      <c r="A292" s="168" t="s">
        <v>9</v>
      </c>
      <c r="B292" s="169" t="s">
        <v>73</v>
      </c>
      <c r="C292" s="170"/>
      <c r="D292" s="170"/>
      <c r="E292" s="170"/>
      <c r="F292" s="170"/>
      <c r="G292" s="170"/>
      <c r="H292" s="170"/>
      <c r="I292" s="170"/>
      <c r="J292" s="171"/>
      <c r="K292" s="172" t="s">
        <v>10</v>
      </c>
      <c r="L292" s="164" t="s">
        <v>2</v>
      </c>
      <c r="M292" s="164" t="s">
        <v>3</v>
      </c>
      <c r="N292" s="174" t="s">
        <v>4</v>
      </c>
      <c r="O292" s="164" t="s">
        <v>5</v>
      </c>
      <c r="P292" s="162" t="s">
        <v>6</v>
      </c>
      <c r="Q292" s="162" t="s">
        <v>7</v>
      </c>
      <c r="R292" s="164" t="s">
        <v>8</v>
      </c>
    </row>
    <row r="293" spans="1:19" ht="15.75" customHeight="1" x14ac:dyDescent="0.25">
      <c r="A293" s="163"/>
      <c r="B293" s="39" t="s">
        <v>74</v>
      </c>
      <c r="C293" s="39" t="s">
        <v>75</v>
      </c>
      <c r="D293" s="39" t="s">
        <v>76</v>
      </c>
      <c r="E293" s="39" t="s">
        <v>77</v>
      </c>
      <c r="F293" s="39" t="s">
        <v>78</v>
      </c>
      <c r="G293" s="39" t="s">
        <v>79</v>
      </c>
      <c r="H293" s="39" t="s">
        <v>80</v>
      </c>
      <c r="I293" s="39" t="s">
        <v>81</v>
      </c>
      <c r="J293" s="39" t="s">
        <v>82</v>
      </c>
      <c r="K293" s="173"/>
      <c r="L293" s="163"/>
      <c r="M293" s="163"/>
      <c r="N293" s="163"/>
      <c r="O293" s="163"/>
      <c r="P293" s="163"/>
      <c r="Q293" s="163"/>
      <c r="R293" s="163"/>
    </row>
    <row r="294" spans="1:19" ht="15.75" customHeight="1" x14ac:dyDescent="0.25">
      <c r="A294" s="39">
        <v>1702</v>
      </c>
      <c r="B294" s="40">
        <v>54</v>
      </c>
      <c r="C294" s="40"/>
      <c r="D294" s="40"/>
      <c r="E294" s="40"/>
      <c r="F294" s="40"/>
      <c r="G294" s="40"/>
      <c r="H294" s="40"/>
      <c r="I294" s="40"/>
      <c r="J294" s="40"/>
      <c r="K294" s="78"/>
      <c r="L294" s="124"/>
      <c r="M294" s="125"/>
      <c r="N294" s="126"/>
      <c r="O294" s="108"/>
      <c r="P294" s="43">
        <f>B294</f>
        <v>54</v>
      </c>
      <c r="Q294" s="109"/>
      <c r="R294" s="108"/>
    </row>
    <row r="295" spans="1:19" ht="15.75" customHeight="1" x14ac:dyDescent="0.25">
      <c r="A295" s="39">
        <v>1801</v>
      </c>
      <c r="B295" s="40"/>
      <c r="C295" s="40">
        <v>37</v>
      </c>
      <c r="D295" s="40"/>
      <c r="E295" s="40"/>
      <c r="F295" s="40"/>
      <c r="G295" s="40"/>
      <c r="H295" s="40"/>
      <c r="I295" s="40"/>
      <c r="J295" s="40"/>
      <c r="K295" s="78"/>
      <c r="L295" s="127"/>
      <c r="M295" s="118"/>
      <c r="N295" s="128"/>
      <c r="O295" s="45">
        <f>IF(C295=0,"",C295/B294)</f>
        <v>0.68518518518518523</v>
      </c>
      <c r="P295" s="46">
        <v>37</v>
      </c>
      <c r="Q295" s="110">
        <f t="shared" ref="Q295:Q302" si="24">IF(P295=0,"",P295/P294)</f>
        <v>0.68518518518518523</v>
      </c>
      <c r="R295" s="110">
        <f t="shared" ref="R295:R302" si="25">IF(P295=0,"",100%-Q295)</f>
        <v>0.31481481481481477</v>
      </c>
    </row>
    <row r="296" spans="1:19" ht="15.75" customHeight="1" x14ac:dyDescent="0.25">
      <c r="A296" s="39">
        <v>1802</v>
      </c>
      <c r="B296" s="40"/>
      <c r="C296" s="40"/>
      <c r="D296" s="40">
        <v>33</v>
      </c>
      <c r="E296" s="40"/>
      <c r="F296" s="40"/>
      <c r="G296" s="40"/>
      <c r="H296" s="40"/>
      <c r="I296" s="40"/>
      <c r="J296" s="40"/>
      <c r="K296" s="78"/>
      <c r="L296" s="127"/>
      <c r="M296" s="118"/>
      <c r="N296" s="128"/>
      <c r="O296" s="45">
        <f>IF(D296=0,"",D296/C295)</f>
        <v>0.89189189189189189</v>
      </c>
      <c r="P296" s="46">
        <v>33</v>
      </c>
      <c r="Q296" s="110">
        <f t="shared" si="24"/>
        <v>0.89189189189189189</v>
      </c>
      <c r="R296" s="110">
        <f t="shared" si="25"/>
        <v>0.10810810810810811</v>
      </c>
      <c r="S296" s="8">
        <f>P296/P294</f>
        <v>0.61111111111111116</v>
      </c>
    </row>
    <row r="297" spans="1:19" ht="15.75" customHeight="1" x14ac:dyDescent="0.25">
      <c r="A297" s="39">
        <v>1901</v>
      </c>
      <c r="B297" s="40"/>
      <c r="C297" s="40"/>
      <c r="D297" s="40"/>
      <c r="E297" s="40">
        <v>23</v>
      </c>
      <c r="F297" s="40"/>
      <c r="G297" s="40"/>
      <c r="H297" s="40"/>
      <c r="I297" s="40"/>
      <c r="J297" s="40"/>
      <c r="K297" s="78"/>
      <c r="L297" s="127"/>
      <c r="M297" s="118"/>
      <c r="N297" s="128"/>
      <c r="O297" s="45">
        <f>IF(E297=0,"",E297/D296)</f>
        <v>0.69696969696969702</v>
      </c>
      <c r="P297" s="46">
        <v>23</v>
      </c>
      <c r="Q297" s="110">
        <f t="shared" si="24"/>
        <v>0.69696969696969702</v>
      </c>
      <c r="R297" s="110">
        <f t="shared" si="25"/>
        <v>0.30303030303030298</v>
      </c>
    </row>
    <row r="298" spans="1:19" ht="15.75" customHeight="1" x14ac:dyDescent="0.25">
      <c r="A298" s="39">
        <v>1902</v>
      </c>
      <c r="B298" s="40"/>
      <c r="C298" s="40"/>
      <c r="D298" s="40"/>
      <c r="E298" s="40"/>
      <c r="F298" s="40">
        <v>22</v>
      </c>
      <c r="G298" s="40"/>
      <c r="H298" s="40"/>
      <c r="I298" s="40"/>
      <c r="J298" s="40"/>
      <c r="K298" s="78"/>
      <c r="L298" s="127"/>
      <c r="M298" s="118"/>
      <c r="N298" s="128"/>
      <c r="O298" s="45">
        <f>IF(F298=0,"",F298/E297)</f>
        <v>0.95652173913043481</v>
      </c>
      <c r="P298" s="46">
        <v>22</v>
      </c>
      <c r="Q298" s="110">
        <f t="shared" si="24"/>
        <v>0.95652173913043481</v>
      </c>
      <c r="R298" s="110">
        <f t="shared" si="25"/>
        <v>4.3478260869565188E-2</v>
      </c>
    </row>
    <row r="299" spans="1:19" ht="15.75" customHeight="1" x14ac:dyDescent="0.25">
      <c r="A299" s="39">
        <v>2001</v>
      </c>
      <c r="B299" s="40"/>
      <c r="C299" s="40"/>
      <c r="D299" s="40"/>
      <c r="E299" s="40"/>
      <c r="F299" s="40"/>
      <c r="G299" s="40">
        <v>18</v>
      </c>
      <c r="H299" s="40"/>
      <c r="I299" s="40"/>
      <c r="J299" s="40"/>
      <c r="K299" s="78"/>
      <c r="L299" s="127"/>
      <c r="M299" s="118"/>
      <c r="N299" s="128"/>
      <c r="O299" s="45">
        <f>IF(G299=0,"",G299/F298)</f>
        <v>0.81818181818181823</v>
      </c>
      <c r="P299" s="46">
        <v>18</v>
      </c>
      <c r="Q299" s="110">
        <f t="shared" si="24"/>
        <v>0.81818181818181823</v>
      </c>
      <c r="R299" s="110">
        <f t="shared" si="25"/>
        <v>0.18181818181818177</v>
      </c>
    </row>
    <row r="300" spans="1:19" ht="15.75" customHeight="1" x14ac:dyDescent="0.25">
      <c r="A300" s="39">
        <v>2002</v>
      </c>
      <c r="B300" s="40"/>
      <c r="C300" s="40"/>
      <c r="D300" s="40"/>
      <c r="E300" s="40"/>
      <c r="F300" s="40"/>
      <c r="G300" s="40"/>
      <c r="H300" s="40">
        <v>18</v>
      </c>
      <c r="I300" s="40"/>
      <c r="J300" s="40"/>
      <c r="K300" s="78"/>
      <c r="L300" s="127"/>
      <c r="M300" s="118"/>
      <c r="N300" s="128"/>
      <c r="O300" s="45">
        <f>IF(H300=0,"",H300/G299)</f>
        <v>1</v>
      </c>
      <c r="P300" s="46">
        <v>18</v>
      </c>
      <c r="Q300" s="110">
        <f t="shared" si="24"/>
        <v>1</v>
      </c>
      <c r="R300" s="110">
        <f t="shared" si="25"/>
        <v>0</v>
      </c>
    </row>
    <row r="301" spans="1:19" ht="15.75" customHeight="1" x14ac:dyDescent="0.25">
      <c r="A301" s="39">
        <v>2101</v>
      </c>
      <c r="B301" s="40"/>
      <c r="C301" s="40"/>
      <c r="D301" s="40"/>
      <c r="E301" s="40"/>
      <c r="F301" s="40"/>
      <c r="G301" s="40"/>
      <c r="H301" s="40"/>
      <c r="I301" s="40">
        <v>18</v>
      </c>
      <c r="J301" s="40"/>
      <c r="K301" s="78"/>
      <c r="L301" s="127"/>
      <c r="M301" s="118"/>
      <c r="N301" s="128"/>
      <c r="O301" s="45">
        <f>IF(I301=0,"",I301/H300)</f>
        <v>1</v>
      </c>
      <c r="P301" s="46">
        <v>18</v>
      </c>
      <c r="Q301" s="110">
        <f t="shared" si="24"/>
        <v>1</v>
      </c>
      <c r="R301" s="110">
        <f t="shared" si="25"/>
        <v>0</v>
      </c>
    </row>
    <row r="302" spans="1:19" ht="15.75" customHeight="1" x14ac:dyDescent="0.25">
      <c r="A302" s="39">
        <v>2102</v>
      </c>
      <c r="B302" s="40"/>
      <c r="C302" s="40"/>
      <c r="D302" s="40"/>
      <c r="E302" s="40"/>
      <c r="F302" s="40"/>
      <c r="G302" s="40"/>
      <c r="H302" s="40"/>
      <c r="I302" s="40"/>
      <c r="J302" s="40">
        <v>18</v>
      </c>
      <c r="K302" s="78">
        <v>15</v>
      </c>
      <c r="L302" s="127"/>
      <c r="M302" s="118"/>
      <c r="N302" s="128"/>
      <c r="O302" s="48">
        <f>IF(J302=0,"",J302/I301)</f>
        <v>1</v>
      </c>
      <c r="P302" s="46">
        <v>18</v>
      </c>
      <c r="Q302" s="48">
        <f t="shared" si="24"/>
        <v>1</v>
      </c>
      <c r="R302" s="48">
        <f t="shared" si="25"/>
        <v>0</v>
      </c>
    </row>
    <row r="303" spans="1:19" ht="15.75" customHeight="1" x14ac:dyDescent="0.25">
      <c r="A303" s="39">
        <v>2201</v>
      </c>
      <c r="B303" s="40"/>
      <c r="C303" s="40"/>
      <c r="D303" s="40"/>
      <c r="E303" s="40"/>
      <c r="F303" s="40"/>
      <c r="G303" s="40"/>
      <c r="H303" s="40"/>
      <c r="I303" s="40"/>
      <c r="J303" s="40">
        <v>3</v>
      </c>
      <c r="K303" s="78">
        <v>2</v>
      </c>
      <c r="L303" s="127"/>
      <c r="M303" s="118"/>
      <c r="N303" s="119"/>
      <c r="O303" s="100"/>
      <c r="P303" s="46">
        <v>3</v>
      </c>
      <c r="Q303" s="100"/>
      <c r="R303" s="140"/>
    </row>
    <row r="304" spans="1:19" ht="15.75" customHeight="1" x14ac:dyDescent="0.25">
      <c r="A304" s="39">
        <v>2202</v>
      </c>
      <c r="B304" s="40"/>
      <c r="C304" s="40"/>
      <c r="D304" s="40"/>
      <c r="E304" s="40"/>
      <c r="F304" s="40"/>
      <c r="G304" s="40"/>
      <c r="H304" s="40"/>
      <c r="I304" s="40"/>
      <c r="J304" s="40"/>
      <c r="K304" s="78"/>
      <c r="L304" s="127"/>
      <c r="M304" s="118"/>
      <c r="N304" s="119"/>
      <c r="O304" s="121"/>
      <c r="P304" s="74"/>
      <c r="Q304" s="134"/>
      <c r="R304" s="121"/>
    </row>
    <row r="305" spans="1:18" ht="15.75" customHeight="1" x14ac:dyDescent="0.25">
      <c r="A305" s="39">
        <v>2301</v>
      </c>
      <c r="B305" s="40"/>
      <c r="C305" s="40"/>
      <c r="D305" s="40"/>
      <c r="E305" s="40"/>
      <c r="F305" s="40"/>
      <c r="G305" s="40"/>
      <c r="H305" s="40"/>
      <c r="I305" s="40"/>
      <c r="J305" s="40"/>
      <c r="K305" s="78"/>
      <c r="L305" s="127"/>
      <c r="M305" s="118"/>
      <c r="N305" s="119"/>
      <c r="O305" s="121"/>
      <c r="P305" s="74"/>
      <c r="Q305" s="134"/>
      <c r="R305" s="121"/>
    </row>
    <row r="306" spans="1:18" ht="15.75" customHeight="1" x14ac:dyDescent="0.25">
      <c r="A306" s="39">
        <v>2302</v>
      </c>
      <c r="B306" s="40"/>
      <c r="C306" s="40"/>
      <c r="D306" s="40"/>
      <c r="E306" s="40"/>
      <c r="F306" s="40"/>
      <c r="G306" s="40"/>
      <c r="H306" s="40"/>
      <c r="I306" s="40"/>
      <c r="J306" s="40"/>
      <c r="K306" s="78"/>
      <c r="L306" s="127"/>
      <c r="M306" s="118"/>
      <c r="N306" s="119"/>
      <c r="O306" s="121"/>
      <c r="P306" s="74"/>
      <c r="Q306" s="134"/>
      <c r="R306" s="121"/>
    </row>
    <row r="307" spans="1:18" ht="15.75" customHeight="1" x14ac:dyDescent="0.25">
      <c r="A307" s="39">
        <v>2401</v>
      </c>
      <c r="B307" s="40"/>
      <c r="C307" s="40"/>
      <c r="D307" s="40"/>
      <c r="E307" s="40"/>
      <c r="F307" s="40"/>
      <c r="G307" s="40"/>
      <c r="H307" s="40"/>
      <c r="I307" s="40"/>
      <c r="J307" s="40"/>
      <c r="K307" s="78"/>
      <c r="L307" s="127"/>
      <c r="M307" s="118"/>
      <c r="N307" s="119"/>
      <c r="O307" s="118"/>
      <c r="P307" s="119"/>
      <c r="Q307" s="120"/>
      <c r="R307" s="121"/>
    </row>
    <row r="308" spans="1:18" ht="15.75" customHeight="1" x14ac:dyDescent="0.25">
      <c r="A308" s="39">
        <v>2402</v>
      </c>
      <c r="B308" s="40"/>
      <c r="C308" s="40"/>
      <c r="D308" s="40"/>
      <c r="E308" s="40"/>
      <c r="F308" s="40"/>
      <c r="G308" s="40"/>
      <c r="H308" s="40"/>
      <c r="I308" s="40"/>
      <c r="J308" s="40"/>
      <c r="K308" s="78"/>
      <c r="L308" s="127"/>
      <c r="M308" s="118"/>
      <c r="N308" s="119"/>
      <c r="O308" s="54" t="s">
        <v>58</v>
      </c>
      <c r="P308" s="55">
        <v>2</v>
      </c>
      <c r="Q308" s="56">
        <f>IF(SUM(K296:K308)=0,"",SUM(K296:K308))</f>
        <v>17</v>
      </c>
      <c r="R308" s="57" t="s">
        <v>10</v>
      </c>
    </row>
    <row r="309" spans="1:18" ht="15.75" customHeight="1" x14ac:dyDescent="0.25">
      <c r="A309" s="39">
        <v>2501</v>
      </c>
      <c r="B309" s="40"/>
      <c r="C309" s="40"/>
      <c r="D309" s="40"/>
      <c r="E309" s="40"/>
      <c r="F309" s="40"/>
      <c r="G309" s="40"/>
      <c r="H309" s="40"/>
      <c r="I309" s="40"/>
      <c r="J309" s="40"/>
      <c r="K309" s="78"/>
      <c r="L309" s="127"/>
      <c r="M309" s="118"/>
      <c r="N309" s="119"/>
      <c r="O309" s="58" t="s">
        <v>60</v>
      </c>
      <c r="P309" s="59">
        <f>IF(P308/B294=0,"",P308/B294)</f>
        <v>3.7037037037037035E-2</v>
      </c>
      <c r="Q309" s="60">
        <f>IF(P308/Q308=0,"",P308/Q308)</f>
        <v>0.11764705882352941</v>
      </c>
      <c r="R309" s="61" t="s">
        <v>61</v>
      </c>
    </row>
    <row r="310" spans="1:18" ht="15.75" customHeight="1" x14ac:dyDescent="0.25">
      <c r="A310" s="39">
        <v>2502</v>
      </c>
      <c r="B310" s="40"/>
      <c r="C310" s="40"/>
      <c r="D310" s="40"/>
      <c r="E310" s="40"/>
      <c r="F310" s="40"/>
      <c r="G310" s="40"/>
      <c r="H310" s="40"/>
      <c r="I310" s="40"/>
      <c r="J310" s="40"/>
      <c r="K310" s="78"/>
      <c r="L310" s="130"/>
      <c r="M310" s="131"/>
      <c r="N310" s="132"/>
      <c r="O310" s="63"/>
      <c r="P310" s="64"/>
      <c r="Q310" s="64"/>
      <c r="R310" s="65"/>
    </row>
    <row r="311" spans="1:18" ht="18" customHeight="1" x14ac:dyDescent="0.25">
      <c r="A311" s="28"/>
      <c r="B311" s="165" t="s">
        <v>83</v>
      </c>
      <c r="C311" s="165"/>
      <c r="D311" s="165"/>
      <c r="E311" s="165"/>
      <c r="F311" s="165"/>
      <c r="G311" s="165"/>
      <c r="H311" s="165"/>
      <c r="I311" s="165"/>
      <c r="J311" s="165"/>
      <c r="K311" s="66">
        <f>SUM(K294:K307)</f>
        <v>17</v>
      </c>
      <c r="L311" s="67">
        <f>IF(K302=0,"",K302/B294)</f>
        <v>0.27777777777777779</v>
      </c>
      <c r="M311" s="67">
        <f>IF(K311=0,"",K311/B294)</f>
        <v>0.31481481481481483</v>
      </c>
      <c r="N311" s="67">
        <f>IF(K302=0,"",M311-L311)</f>
        <v>3.7037037037037035E-2</v>
      </c>
      <c r="O311" s="2"/>
      <c r="P311" s="1"/>
      <c r="Q311" s="25"/>
      <c r="R311" s="2"/>
    </row>
    <row r="312" spans="1:18" ht="12.75" customHeight="1" x14ac:dyDescent="0.2"/>
    <row r="313" spans="1:18" ht="12.75" customHeight="1" x14ac:dyDescent="0.2">
      <c r="A313" s="80" t="s">
        <v>107</v>
      </c>
    </row>
    <row r="314" spans="1:18" ht="12.75" customHeight="1" x14ac:dyDescent="0.2"/>
    <row r="315" spans="1:18" ht="12.75" customHeight="1" x14ac:dyDescent="0.2"/>
    <row r="316" spans="1:18" ht="12.75" customHeight="1" x14ac:dyDescent="0.2"/>
    <row r="317" spans="1:18" ht="12.75" customHeight="1" x14ac:dyDescent="0.2"/>
    <row r="318" spans="1:18" ht="12.75" customHeight="1" x14ac:dyDescent="0.2"/>
    <row r="319" spans="1:18" ht="12.75" customHeight="1" x14ac:dyDescent="0.2"/>
    <row r="320" spans="1:18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</sheetData>
  <mergeCells count="156">
    <mergeCell ref="N223:N224"/>
    <mergeCell ref="O223:O224"/>
    <mergeCell ref="P223:P224"/>
    <mergeCell ref="Q223:Q224"/>
    <mergeCell ref="R223:R224"/>
    <mergeCell ref="B222:J222"/>
    <mergeCell ref="A223:A224"/>
    <mergeCell ref="B223:J223"/>
    <mergeCell ref="K223:K224"/>
    <mergeCell ref="L223:L224"/>
    <mergeCell ref="M223:M224"/>
    <mergeCell ref="N200:N201"/>
    <mergeCell ref="O200:O201"/>
    <mergeCell ref="P200:P201"/>
    <mergeCell ref="Q200:Q201"/>
    <mergeCell ref="R200:R201"/>
    <mergeCell ref="B199:J199"/>
    <mergeCell ref="A200:A201"/>
    <mergeCell ref="B200:J200"/>
    <mergeCell ref="K200:K201"/>
    <mergeCell ref="L200:L201"/>
    <mergeCell ref="M200:M201"/>
    <mergeCell ref="N177:N178"/>
    <mergeCell ref="O177:O178"/>
    <mergeCell ref="P177:P178"/>
    <mergeCell ref="Q177:Q178"/>
    <mergeCell ref="R177:R178"/>
    <mergeCell ref="B176:J176"/>
    <mergeCell ref="A177:A178"/>
    <mergeCell ref="B177:J177"/>
    <mergeCell ref="K177:K178"/>
    <mergeCell ref="L177:L178"/>
    <mergeCell ref="M177:M178"/>
    <mergeCell ref="N154:N155"/>
    <mergeCell ref="O154:O155"/>
    <mergeCell ref="P154:P155"/>
    <mergeCell ref="Q154:Q155"/>
    <mergeCell ref="R154:R155"/>
    <mergeCell ref="B153:J153"/>
    <mergeCell ref="A154:A155"/>
    <mergeCell ref="B154:J154"/>
    <mergeCell ref="K154:K155"/>
    <mergeCell ref="L154:L155"/>
    <mergeCell ref="M154:M155"/>
    <mergeCell ref="N131:N132"/>
    <mergeCell ref="O131:O132"/>
    <mergeCell ref="P131:P132"/>
    <mergeCell ref="Q131:Q132"/>
    <mergeCell ref="R131:R132"/>
    <mergeCell ref="B130:J130"/>
    <mergeCell ref="A131:A132"/>
    <mergeCell ref="B131:J131"/>
    <mergeCell ref="K131:K132"/>
    <mergeCell ref="L131:L132"/>
    <mergeCell ref="M131:M132"/>
    <mergeCell ref="N108:N109"/>
    <mergeCell ref="O108:O109"/>
    <mergeCell ref="P108:P109"/>
    <mergeCell ref="Q108:Q109"/>
    <mergeCell ref="R108:R109"/>
    <mergeCell ref="B107:J107"/>
    <mergeCell ref="A108:A109"/>
    <mergeCell ref="B108:J108"/>
    <mergeCell ref="K108:K109"/>
    <mergeCell ref="L108:L109"/>
    <mergeCell ref="M108:M109"/>
    <mergeCell ref="N85:N86"/>
    <mergeCell ref="O85:O86"/>
    <mergeCell ref="P85:P86"/>
    <mergeCell ref="Q85:Q86"/>
    <mergeCell ref="R85:R86"/>
    <mergeCell ref="B84:J84"/>
    <mergeCell ref="A85:A86"/>
    <mergeCell ref="B85:J85"/>
    <mergeCell ref="K85:K86"/>
    <mergeCell ref="L85:L86"/>
    <mergeCell ref="M85:M86"/>
    <mergeCell ref="N292:N293"/>
    <mergeCell ref="O292:O293"/>
    <mergeCell ref="P292:P293"/>
    <mergeCell ref="Q292:Q293"/>
    <mergeCell ref="R292:R293"/>
    <mergeCell ref="B291:J291"/>
    <mergeCell ref="A292:A293"/>
    <mergeCell ref="B292:J292"/>
    <mergeCell ref="K292:K293"/>
    <mergeCell ref="L292:L293"/>
    <mergeCell ref="M292:M293"/>
    <mergeCell ref="N62:N63"/>
    <mergeCell ref="O62:O63"/>
    <mergeCell ref="P62:P63"/>
    <mergeCell ref="Q62:Q63"/>
    <mergeCell ref="R62:R63"/>
    <mergeCell ref="B61:J61"/>
    <mergeCell ref="A62:A63"/>
    <mergeCell ref="B62:J62"/>
    <mergeCell ref="K62:K63"/>
    <mergeCell ref="L62:L63"/>
    <mergeCell ref="M62:M63"/>
    <mergeCell ref="N39:N40"/>
    <mergeCell ref="O39:O40"/>
    <mergeCell ref="P39:P40"/>
    <mergeCell ref="Q39:Q40"/>
    <mergeCell ref="R39:R40"/>
    <mergeCell ref="B38:J38"/>
    <mergeCell ref="A39:A40"/>
    <mergeCell ref="B39:J39"/>
    <mergeCell ref="K39:K40"/>
    <mergeCell ref="L39:L40"/>
    <mergeCell ref="M39:M40"/>
    <mergeCell ref="O16:O17"/>
    <mergeCell ref="P16:P17"/>
    <mergeCell ref="Q16:Q17"/>
    <mergeCell ref="R16:R17"/>
    <mergeCell ref="B15:J15"/>
    <mergeCell ref="A16:A17"/>
    <mergeCell ref="B16:J16"/>
    <mergeCell ref="K16:K17"/>
    <mergeCell ref="L16:L17"/>
    <mergeCell ref="M16:M17"/>
    <mergeCell ref="N16:N17"/>
    <mergeCell ref="N269:N270"/>
    <mergeCell ref="O269:O270"/>
    <mergeCell ref="P269:P270"/>
    <mergeCell ref="Q269:Q270"/>
    <mergeCell ref="R269:R270"/>
    <mergeCell ref="A269:A270"/>
    <mergeCell ref="B269:J269"/>
    <mergeCell ref="K269:K270"/>
    <mergeCell ref="L269:L270"/>
    <mergeCell ref="N246:N247"/>
    <mergeCell ref="O246:O247"/>
    <mergeCell ref="P246:P247"/>
    <mergeCell ref="Q246:Q247"/>
    <mergeCell ref="R246:R247"/>
    <mergeCell ref="A246:A247"/>
    <mergeCell ref="B246:J246"/>
    <mergeCell ref="K246:K247"/>
    <mergeCell ref="L246:L247"/>
    <mergeCell ref="B311:J311"/>
    <mergeCell ref="B35:J35"/>
    <mergeCell ref="B58:J58"/>
    <mergeCell ref="B81:J81"/>
    <mergeCell ref="B104:J104"/>
    <mergeCell ref="B127:J127"/>
    <mergeCell ref="B150:J150"/>
    <mergeCell ref="B173:J173"/>
    <mergeCell ref="M246:M247"/>
    <mergeCell ref="B245:J245"/>
    <mergeCell ref="B242:J242"/>
    <mergeCell ref="M269:M270"/>
    <mergeCell ref="B268:J268"/>
    <mergeCell ref="B265:J265"/>
    <mergeCell ref="B288:J288"/>
    <mergeCell ref="B196:J196"/>
    <mergeCell ref="B219:J219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69696"/>
  </sheetPr>
  <dimension ref="A12:W1005"/>
  <sheetViews>
    <sheetView topLeftCell="A115" workbookViewId="0">
      <selection activeCell="K135" sqref="K135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1" customWidth="1"/>
    <col min="12" max="18" width="12.85546875" customWidth="1"/>
    <col min="19" max="26" width="10" customWidth="1"/>
  </cols>
  <sheetData>
    <row r="12" spans="1:18" ht="12.75" customHeight="1" x14ac:dyDescent="0.2"/>
    <row r="13" spans="1:18" ht="12.75" customHeight="1" x14ac:dyDescent="0.2"/>
    <row r="14" spans="1:18" ht="12.75" customHeight="1" x14ac:dyDescent="0.2"/>
    <row r="15" spans="1:18" ht="26.25" customHeight="1" x14ac:dyDescent="0.4">
      <c r="B15" s="166" t="s">
        <v>72</v>
      </c>
      <c r="C15" s="167"/>
      <c r="D15" s="167"/>
      <c r="E15" s="167"/>
      <c r="F15" s="167"/>
      <c r="G15" s="167"/>
      <c r="H15" s="167"/>
      <c r="I15" s="167"/>
      <c r="J15" s="167"/>
      <c r="K15" s="105" t="s">
        <v>88</v>
      </c>
      <c r="L15" s="2"/>
      <c r="M15" s="2"/>
      <c r="N15" s="1"/>
      <c r="O15" s="2"/>
      <c r="P15" s="1"/>
      <c r="Q15" s="1"/>
      <c r="R15" s="1"/>
    </row>
    <row r="16" spans="1:18" ht="20.25" customHeight="1" x14ac:dyDescent="0.2">
      <c r="A16" s="168" t="s">
        <v>9</v>
      </c>
      <c r="B16" s="169" t="s">
        <v>73</v>
      </c>
      <c r="C16" s="170"/>
      <c r="D16" s="170"/>
      <c r="E16" s="170"/>
      <c r="F16" s="170"/>
      <c r="G16" s="170"/>
      <c r="H16" s="170"/>
      <c r="I16" s="170"/>
      <c r="J16" s="171"/>
      <c r="K16" s="172" t="s">
        <v>10</v>
      </c>
      <c r="L16" s="164" t="s">
        <v>2</v>
      </c>
      <c r="M16" s="164" t="s">
        <v>3</v>
      </c>
      <c r="N16" s="174" t="s">
        <v>4</v>
      </c>
      <c r="O16" s="164" t="s">
        <v>5</v>
      </c>
      <c r="P16" s="162" t="s">
        <v>6</v>
      </c>
      <c r="Q16" s="162" t="s">
        <v>7</v>
      </c>
      <c r="R16" s="164" t="s">
        <v>8</v>
      </c>
    </row>
    <row r="17" spans="1:19" ht="15.75" customHeight="1" x14ac:dyDescent="0.25">
      <c r="A17" s="163"/>
      <c r="B17" s="39" t="s">
        <v>74</v>
      </c>
      <c r="C17" s="39" t="s">
        <v>75</v>
      </c>
      <c r="D17" s="39" t="s">
        <v>76</v>
      </c>
      <c r="E17" s="39" t="s">
        <v>77</v>
      </c>
      <c r="F17" s="39" t="s">
        <v>78</v>
      </c>
      <c r="G17" s="39" t="s">
        <v>79</v>
      </c>
      <c r="H17" s="39" t="s">
        <v>80</v>
      </c>
      <c r="I17" s="39" t="s">
        <v>81</v>
      </c>
      <c r="J17" s="39" t="s">
        <v>82</v>
      </c>
      <c r="K17" s="173"/>
      <c r="L17" s="163"/>
      <c r="M17" s="163"/>
      <c r="N17" s="163"/>
      <c r="O17" s="163"/>
      <c r="P17" s="163"/>
      <c r="Q17" s="163"/>
      <c r="R17" s="163"/>
    </row>
    <row r="18" spans="1:19" ht="15.75" customHeight="1" x14ac:dyDescent="0.25">
      <c r="A18" s="39">
        <v>1801</v>
      </c>
      <c r="B18" s="40">
        <v>18</v>
      </c>
      <c r="C18" s="40"/>
      <c r="D18" s="40"/>
      <c r="E18" s="40"/>
      <c r="F18" s="40"/>
      <c r="G18" s="40"/>
      <c r="H18" s="40"/>
      <c r="I18" s="40"/>
      <c r="J18" s="40"/>
      <c r="K18" s="78"/>
      <c r="L18" s="124"/>
      <c r="M18" s="125"/>
      <c r="N18" s="126"/>
      <c r="O18" s="108"/>
      <c r="P18" s="43">
        <f>B18</f>
        <v>18</v>
      </c>
      <c r="Q18" s="109"/>
      <c r="R18" s="108"/>
    </row>
    <row r="19" spans="1:19" ht="15.75" customHeight="1" x14ac:dyDescent="0.25">
      <c r="A19" s="39">
        <v>1802</v>
      </c>
      <c r="B19" s="40"/>
      <c r="C19" s="40">
        <v>16</v>
      </c>
      <c r="D19" s="40"/>
      <c r="E19" s="40"/>
      <c r="F19" s="40"/>
      <c r="G19" s="40"/>
      <c r="H19" s="40"/>
      <c r="I19" s="40"/>
      <c r="J19" s="40"/>
      <c r="K19" s="78"/>
      <c r="L19" s="127"/>
      <c r="M19" s="118"/>
      <c r="N19" s="128"/>
      <c r="O19" s="45">
        <f>IF(C19=0,"",C19/B18)</f>
        <v>0.88888888888888884</v>
      </c>
      <c r="P19" s="46">
        <v>16</v>
      </c>
      <c r="Q19" s="110">
        <f t="shared" ref="Q19:Q26" si="0">IF(P19=0,"",P19/P18)</f>
        <v>0.88888888888888884</v>
      </c>
      <c r="R19" s="110">
        <f t="shared" ref="R19:R26" si="1">IF(P19=0,"",100%-Q19)</f>
        <v>0.11111111111111116</v>
      </c>
    </row>
    <row r="20" spans="1:19" ht="15.75" customHeight="1" x14ac:dyDescent="0.25">
      <c r="A20" s="39">
        <v>1901</v>
      </c>
      <c r="B20" s="40"/>
      <c r="C20" s="40"/>
      <c r="D20" s="40">
        <v>11</v>
      </c>
      <c r="E20" s="40"/>
      <c r="F20" s="40"/>
      <c r="G20" s="40"/>
      <c r="H20" s="40"/>
      <c r="I20" s="40"/>
      <c r="J20" s="40"/>
      <c r="K20" s="78"/>
      <c r="L20" s="127"/>
      <c r="M20" s="118"/>
      <c r="N20" s="128"/>
      <c r="O20" s="45">
        <f>IF(D20=0,"",D20/C19)</f>
        <v>0.6875</v>
      </c>
      <c r="P20" s="46">
        <v>12</v>
      </c>
      <c r="Q20" s="110">
        <f t="shared" si="0"/>
        <v>0.75</v>
      </c>
      <c r="R20" s="110">
        <f t="shared" si="1"/>
        <v>0.25</v>
      </c>
      <c r="S20" s="8">
        <f>P20/P18</f>
        <v>0.66666666666666663</v>
      </c>
    </row>
    <row r="21" spans="1:19" ht="15.75" customHeight="1" x14ac:dyDescent="0.25">
      <c r="A21" s="39">
        <v>1902</v>
      </c>
      <c r="B21" s="40"/>
      <c r="C21" s="40"/>
      <c r="D21" s="40"/>
      <c r="E21" s="40">
        <v>8</v>
      </c>
      <c r="F21" s="40"/>
      <c r="G21" s="40"/>
      <c r="H21" s="40"/>
      <c r="I21" s="40"/>
      <c r="J21" s="40"/>
      <c r="K21" s="78"/>
      <c r="L21" s="127"/>
      <c r="M21" s="118"/>
      <c r="N21" s="128"/>
      <c r="O21" s="45">
        <f>IF(E21=0,"",E21/D20)</f>
        <v>0.72727272727272729</v>
      </c>
      <c r="P21" s="46">
        <v>9</v>
      </c>
      <c r="Q21" s="110">
        <f t="shared" si="0"/>
        <v>0.75</v>
      </c>
      <c r="R21" s="110">
        <f t="shared" si="1"/>
        <v>0.25</v>
      </c>
    </row>
    <row r="22" spans="1:19" ht="15.75" customHeight="1" x14ac:dyDescent="0.25">
      <c r="A22" s="39">
        <v>2001</v>
      </c>
      <c r="B22" s="40"/>
      <c r="C22" s="40"/>
      <c r="D22" s="40"/>
      <c r="E22" s="40"/>
      <c r="F22" s="40">
        <v>6</v>
      </c>
      <c r="G22" s="40"/>
      <c r="H22" s="40"/>
      <c r="I22" s="40"/>
      <c r="J22" s="40"/>
      <c r="K22" s="78"/>
      <c r="L22" s="127"/>
      <c r="M22" s="118"/>
      <c r="N22" s="128"/>
      <c r="O22" s="45">
        <f>IF(F22=0,"",F22/E21)</f>
        <v>0.75</v>
      </c>
      <c r="P22" s="46">
        <v>8</v>
      </c>
      <c r="Q22" s="110">
        <f t="shared" si="0"/>
        <v>0.88888888888888884</v>
      </c>
      <c r="R22" s="110">
        <f t="shared" si="1"/>
        <v>0.11111111111111116</v>
      </c>
    </row>
    <row r="23" spans="1:19" ht="15.75" customHeight="1" x14ac:dyDescent="0.25">
      <c r="A23" s="39">
        <v>2002</v>
      </c>
      <c r="B23" s="40"/>
      <c r="C23" s="40"/>
      <c r="D23" s="40"/>
      <c r="E23" s="40"/>
      <c r="F23" s="40"/>
      <c r="G23" s="40">
        <v>6</v>
      </c>
      <c r="H23" s="40"/>
      <c r="I23" s="40"/>
      <c r="J23" s="40"/>
      <c r="K23" s="78"/>
      <c r="L23" s="127"/>
      <c r="M23" s="118"/>
      <c r="N23" s="128"/>
      <c r="O23" s="45">
        <f>IF(G23=0,"",G23/F22)</f>
        <v>1</v>
      </c>
      <c r="P23" s="46">
        <v>7</v>
      </c>
      <c r="Q23" s="110">
        <f t="shared" si="0"/>
        <v>0.875</v>
      </c>
      <c r="R23" s="110">
        <f t="shared" si="1"/>
        <v>0.125</v>
      </c>
    </row>
    <row r="24" spans="1:19" ht="15.75" customHeight="1" x14ac:dyDescent="0.25">
      <c r="A24" s="39">
        <v>2101</v>
      </c>
      <c r="B24" s="40"/>
      <c r="C24" s="40"/>
      <c r="D24" s="40"/>
      <c r="E24" s="40"/>
      <c r="F24" s="40"/>
      <c r="G24" s="40"/>
      <c r="H24" s="40">
        <v>6</v>
      </c>
      <c r="I24" s="40"/>
      <c r="J24" s="40"/>
      <c r="K24" s="78"/>
      <c r="L24" s="127"/>
      <c r="M24" s="118"/>
      <c r="N24" s="128"/>
      <c r="O24" s="45">
        <f>IF(H24=0,"",H24/G23)</f>
        <v>1</v>
      </c>
      <c r="P24" s="46">
        <v>7</v>
      </c>
      <c r="Q24" s="110">
        <f t="shared" si="0"/>
        <v>1</v>
      </c>
      <c r="R24" s="110">
        <f t="shared" si="1"/>
        <v>0</v>
      </c>
    </row>
    <row r="25" spans="1:19" ht="15.75" customHeight="1" x14ac:dyDescent="0.25">
      <c r="A25" s="39">
        <v>2102</v>
      </c>
      <c r="B25" s="40"/>
      <c r="C25" s="40"/>
      <c r="D25" s="40"/>
      <c r="E25" s="40"/>
      <c r="F25" s="40"/>
      <c r="G25" s="40"/>
      <c r="H25" s="40"/>
      <c r="I25" s="40">
        <v>5</v>
      </c>
      <c r="J25" s="40"/>
      <c r="K25" s="78"/>
      <c r="L25" s="127"/>
      <c r="M25" s="118"/>
      <c r="N25" s="128"/>
      <c r="O25" s="45">
        <f>IF(I25=0,"",I25/H24)</f>
        <v>0.83333333333333337</v>
      </c>
      <c r="P25" s="46">
        <v>7</v>
      </c>
      <c r="Q25" s="110">
        <f t="shared" si="0"/>
        <v>1</v>
      </c>
      <c r="R25" s="110">
        <f t="shared" si="1"/>
        <v>0</v>
      </c>
    </row>
    <row r="26" spans="1:19" ht="15.75" customHeight="1" x14ac:dyDescent="0.25">
      <c r="A26" s="39">
        <v>2201</v>
      </c>
      <c r="B26" s="40"/>
      <c r="C26" s="40"/>
      <c r="D26" s="40"/>
      <c r="E26" s="40"/>
      <c r="F26" s="40"/>
      <c r="G26" s="40"/>
      <c r="H26" s="40"/>
      <c r="I26" s="40"/>
      <c r="J26" s="40">
        <v>5</v>
      </c>
      <c r="K26" s="78">
        <v>0</v>
      </c>
      <c r="L26" s="127"/>
      <c r="M26" s="118"/>
      <c r="N26" s="128"/>
      <c r="O26" s="48">
        <f>IF(J26=0,"",J26/I25)</f>
        <v>1</v>
      </c>
      <c r="P26" s="46">
        <v>7</v>
      </c>
      <c r="Q26" s="48">
        <f t="shared" si="0"/>
        <v>1</v>
      </c>
      <c r="R26" s="48">
        <f t="shared" si="1"/>
        <v>0</v>
      </c>
    </row>
    <row r="27" spans="1:19" ht="15.75" customHeight="1" x14ac:dyDescent="0.25">
      <c r="A27" s="39">
        <v>2202</v>
      </c>
      <c r="B27" s="40"/>
      <c r="C27" s="40"/>
      <c r="D27" s="40"/>
      <c r="E27" s="40"/>
      <c r="F27" s="40"/>
      <c r="G27" s="40"/>
      <c r="H27" s="40"/>
      <c r="I27" s="40"/>
      <c r="J27" s="40">
        <v>2</v>
      </c>
      <c r="K27" s="78">
        <v>1</v>
      </c>
      <c r="L27" s="127"/>
      <c r="M27" s="118"/>
      <c r="N27" s="119"/>
      <c r="O27" s="100"/>
      <c r="P27" s="46">
        <v>2</v>
      </c>
      <c r="Q27" s="100"/>
      <c r="R27" s="140"/>
    </row>
    <row r="28" spans="1:19" ht="15.75" customHeight="1" x14ac:dyDescent="0.25">
      <c r="A28" s="39">
        <v>2301</v>
      </c>
      <c r="B28" s="40"/>
      <c r="C28" s="40"/>
      <c r="D28" s="40"/>
      <c r="E28" s="40"/>
      <c r="F28" s="40"/>
      <c r="G28" s="40"/>
      <c r="H28" s="40"/>
      <c r="I28" s="40"/>
      <c r="J28" s="40">
        <v>1</v>
      </c>
      <c r="K28" s="78">
        <v>1</v>
      </c>
      <c r="L28" s="127"/>
      <c r="M28" s="118"/>
      <c r="N28" s="119"/>
      <c r="O28" s="121"/>
      <c r="P28" s="74">
        <v>1</v>
      </c>
      <c r="Q28" s="134"/>
      <c r="R28" s="121"/>
    </row>
    <row r="29" spans="1:19" ht="15.75" customHeight="1" x14ac:dyDescent="0.25">
      <c r="A29" s="39">
        <v>2302</v>
      </c>
      <c r="B29" s="40"/>
      <c r="C29" s="40"/>
      <c r="D29" s="40"/>
      <c r="E29" s="40"/>
      <c r="F29" s="40"/>
      <c r="G29" s="40"/>
      <c r="H29" s="40"/>
      <c r="I29" s="40"/>
      <c r="J29" s="40"/>
      <c r="K29" s="78"/>
      <c r="L29" s="127"/>
      <c r="M29" s="118"/>
      <c r="N29" s="119"/>
      <c r="O29" s="121"/>
      <c r="P29" s="74"/>
      <c r="Q29" s="134"/>
      <c r="R29" s="121"/>
    </row>
    <row r="30" spans="1:19" ht="15.75" customHeight="1" x14ac:dyDescent="0.25">
      <c r="A30" s="39">
        <v>2401</v>
      </c>
      <c r="B30" s="40"/>
      <c r="C30" s="40"/>
      <c r="D30" s="40"/>
      <c r="E30" s="40"/>
      <c r="F30" s="40"/>
      <c r="G30" s="40"/>
      <c r="H30" s="40"/>
      <c r="I30" s="40"/>
      <c r="J30" s="40"/>
      <c r="K30" s="78"/>
      <c r="L30" s="127"/>
      <c r="M30" s="118"/>
      <c r="N30" s="119"/>
      <c r="O30" s="121"/>
      <c r="P30" s="74"/>
      <c r="Q30" s="134"/>
      <c r="R30" s="121"/>
    </row>
    <row r="31" spans="1:19" ht="15.75" customHeight="1" x14ac:dyDescent="0.25">
      <c r="A31" s="39">
        <v>2402</v>
      </c>
      <c r="B31" s="40"/>
      <c r="C31" s="40"/>
      <c r="D31" s="40"/>
      <c r="E31" s="40"/>
      <c r="F31" s="40"/>
      <c r="G31" s="40"/>
      <c r="H31" s="40"/>
      <c r="I31" s="40"/>
      <c r="J31" s="40"/>
      <c r="K31" s="78"/>
      <c r="L31" s="127"/>
      <c r="M31" s="118"/>
      <c r="N31" s="119"/>
      <c r="O31" s="118"/>
      <c r="P31" s="119"/>
      <c r="Q31" s="120"/>
      <c r="R31" s="121"/>
    </row>
    <row r="32" spans="1:19" ht="15.75" customHeight="1" x14ac:dyDescent="0.25">
      <c r="A32" s="39">
        <v>2501</v>
      </c>
      <c r="B32" s="40"/>
      <c r="C32" s="40"/>
      <c r="D32" s="40"/>
      <c r="E32" s="40"/>
      <c r="F32" s="40"/>
      <c r="G32" s="40"/>
      <c r="H32" s="40"/>
      <c r="I32" s="40"/>
      <c r="J32" s="40"/>
      <c r="K32" s="78"/>
      <c r="L32" s="127"/>
      <c r="M32" s="118"/>
      <c r="N32" s="119"/>
      <c r="O32" s="54" t="s">
        <v>58</v>
      </c>
      <c r="P32" s="55">
        <v>6</v>
      </c>
      <c r="Q32" s="96">
        <f>IF(SUM(K20:K32)=0,"",SUM(K20:K32))</f>
        <v>2</v>
      </c>
      <c r="R32" s="57" t="s">
        <v>10</v>
      </c>
    </row>
    <row r="33" spans="1:19" ht="15.75" customHeight="1" x14ac:dyDescent="0.25">
      <c r="A33" s="39">
        <v>2502</v>
      </c>
      <c r="B33" s="40"/>
      <c r="C33" s="40"/>
      <c r="D33" s="40"/>
      <c r="E33" s="40"/>
      <c r="F33" s="40"/>
      <c r="G33" s="40"/>
      <c r="H33" s="40"/>
      <c r="I33" s="40"/>
      <c r="J33" s="40"/>
      <c r="K33" s="78"/>
      <c r="L33" s="127"/>
      <c r="M33" s="118"/>
      <c r="N33" s="119"/>
      <c r="O33" s="58" t="s">
        <v>60</v>
      </c>
      <c r="P33" s="59">
        <f>IF(P32/B18=0,"",P32/B18)</f>
        <v>0.33333333333333331</v>
      </c>
      <c r="Q33" s="97">
        <f>IF(P32/Q32=0,"",P32/Q32)</f>
        <v>3</v>
      </c>
      <c r="R33" s="61" t="s">
        <v>61</v>
      </c>
    </row>
    <row r="34" spans="1:19" ht="15.75" customHeight="1" x14ac:dyDescent="0.25">
      <c r="A34" s="39">
        <v>2601</v>
      </c>
      <c r="B34" s="40"/>
      <c r="C34" s="40"/>
      <c r="D34" s="40"/>
      <c r="E34" s="40"/>
      <c r="F34" s="40"/>
      <c r="G34" s="40"/>
      <c r="H34" s="40"/>
      <c r="I34" s="40"/>
      <c r="J34" s="40"/>
      <c r="K34" s="78"/>
      <c r="L34" s="130"/>
      <c r="M34" s="131"/>
      <c r="N34" s="132"/>
      <c r="O34" s="63"/>
      <c r="P34" s="64"/>
      <c r="Q34" s="64"/>
      <c r="R34" s="65"/>
    </row>
    <row r="35" spans="1:19" ht="18" customHeight="1" x14ac:dyDescent="0.25">
      <c r="A35" s="28"/>
      <c r="B35" s="165" t="s">
        <v>83</v>
      </c>
      <c r="C35" s="165"/>
      <c r="D35" s="165"/>
      <c r="E35" s="165"/>
      <c r="F35" s="165"/>
      <c r="G35" s="165"/>
      <c r="H35" s="165"/>
      <c r="I35" s="165"/>
      <c r="J35" s="165"/>
      <c r="K35" s="66">
        <f>SUM(K18:K31)</f>
        <v>2</v>
      </c>
      <c r="L35" s="67">
        <v>0</v>
      </c>
      <c r="M35" s="67">
        <f>IF(K35=0,"",K35/B18)</f>
        <v>0.1111111111111111</v>
      </c>
      <c r="N35" s="67">
        <f>M35-L35</f>
        <v>0.1111111111111111</v>
      </c>
      <c r="O35" s="2"/>
      <c r="P35" s="1"/>
      <c r="Q35" s="25"/>
      <c r="R35" s="2"/>
    </row>
    <row r="36" spans="1:19" ht="12.75" customHeight="1" x14ac:dyDescent="0.2"/>
    <row r="37" spans="1:19" ht="12.75" customHeight="1" x14ac:dyDescent="0.2"/>
    <row r="38" spans="1:19" ht="26.25" customHeight="1" x14ac:dyDescent="0.4">
      <c r="B38" s="166" t="s">
        <v>72</v>
      </c>
      <c r="C38" s="167"/>
      <c r="D38" s="167"/>
      <c r="E38" s="167"/>
      <c r="F38" s="167"/>
      <c r="G38" s="167"/>
      <c r="H38" s="167"/>
      <c r="I38" s="167"/>
      <c r="J38" s="167"/>
      <c r="K38" s="105" t="s">
        <v>89</v>
      </c>
      <c r="L38" s="2"/>
      <c r="M38" s="2"/>
      <c r="N38" s="1"/>
      <c r="O38" s="2"/>
      <c r="P38" s="1"/>
      <c r="Q38" s="1"/>
      <c r="R38" s="1"/>
    </row>
    <row r="39" spans="1:19" ht="20.25" customHeight="1" x14ac:dyDescent="0.2">
      <c r="A39" s="168" t="s">
        <v>9</v>
      </c>
      <c r="B39" s="169" t="s">
        <v>73</v>
      </c>
      <c r="C39" s="170"/>
      <c r="D39" s="170"/>
      <c r="E39" s="170"/>
      <c r="F39" s="170"/>
      <c r="G39" s="170"/>
      <c r="H39" s="170"/>
      <c r="I39" s="170"/>
      <c r="J39" s="171"/>
      <c r="K39" s="172" t="s">
        <v>10</v>
      </c>
      <c r="L39" s="164" t="s">
        <v>2</v>
      </c>
      <c r="M39" s="164" t="s">
        <v>3</v>
      </c>
      <c r="N39" s="174" t="s">
        <v>4</v>
      </c>
      <c r="O39" s="164" t="s">
        <v>5</v>
      </c>
      <c r="P39" s="162" t="s">
        <v>6</v>
      </c>
      <c r="Q39" s="162" t="s">
        <v>7</v>
      </c>
      <c r="R39" s="164" t="s">
        <v>8</v>
      </c>
    </row>
    <row r="40" spans="1:19" ht="15.75" customHeight="1" x14ac:dyDescent="0.25">
      <c r="A40" s="163"/>
      <c r="B40" s="39" t="s">
        <v>74</v>
      </c>
      <c r="C40" s="39" t="s">
        <v>75</v>
      </c>
      <c r="D40" s="39" t="s">
        <v>76</v>
      </c>
      <c r="E40" s="39" t="s">
        <v>77</v>
      </c>
      <c r="F40" s="39" t="s">
        <v>78</v>
      </c>
      <c r="G40" s="39" t="s">
        <v>79</v>
      </c>
      <c r="H40" s="39" t="s">
        <v>80</v>
      </c>
      <c r="I40" s="39" t="s">
        <v>81</v>
      </c>
      <c r="J40" s="39" t="s">
        <v>82</v>
      </c>
      <c r="K40" s="173"/>
      <c r="L40" s="163"/>
      <c r="M40" s="163"/>
      <c r="N40" s="163"/>
      <c r="O40" s="163"/>
      <c r="P40" s="163"/>
      <c r="Q40" s="163"/>
      <c r="R40" s="163"/>
    </row>
    <row r="41" spans="1:19" ht="15.75" customHeight="1" x14ac:dyDescent="0.25">
      <c r="A41" s="39">
        <v>1802</v>
      </c>
      <c r="B41" s="40">
        <v>35</v>
      </c>
      <c r="C41" s="40"/>
      <c r="D41" s="40"/>
      <c r="E41" s="40"/>
      <c r="F41" s="40"/>
      <c r="G41" s="40"/>
      <c r="H41" s="40"/>
      <c r="I41" s="40"/>
      <c r="J41" s="40"/>
      <c r="K41" s="78"/>
      <c r="L41" s="124"/>
      <c r="M41" s="125"/>
      <c r="N41" s="126"/>
      <c r="O41" s="108"/>
      <c r="P41" s="43">
        <f>B41</f>
        <v>35</v>
      </c>
      <c r="Q41" s="109"/>
      <c r="R41" s="108"/>
    </row>
    <row r="42" spans="1:19" ht="15.75" customHeight="1" x14ac:dyDescent="0.25">
      <c r="A42" s="39">
        <v>1901</v>
      </c>
      <c r="B42" s="40"/>
      <c r="C42" s="40">
        <v>27</v>
      </c>
      <c r="D42" s="40"/>
      <c r="E42" s="40"/>
      <c r="F42" s="40"/>
      <c r="G42" s="40"/>
      <c r="H42" s="40"/>
      <c r="I42" s="40"/>
      <c r="J42" s="40"/>
      <c r="K42" s="78"/>
      <c r="L42" s="127"/>
      <c r="M42" s="118"/>
      <c r="N42" s="128"/>
      <c r="O42" s="45">
        <f>IF(C42=0,"",C42/B41)</f>
        <v>0.77142857142857146</v>
      </c>
      <c r="P42" s="46">
        <v>27</v>
      </c>
      <c r="Q42" s="110">
        <f t="shared" ref="Q42:Q49" si="2">IF(P42=0,"",P42/P41)</f>
        <v>0.77142857142857146</v>
      </c>
      <c r="R42" s="110">
        <f t="shared" ref="R42:R49" si="3">IF(P42=0,"",100%-Q42)</f>
        <v>0.22857142857142854</v>
      </c>
    </row>
    <row r="43" spans="1:19" ht="15.75" customHeight="1" x14ac:dyDescent="0.25">
      <c r="A43" s="39">
        <v>1902</v>
      </c>
      <c r="B43" s="40"/>
      <c r="C43" s="40"/>
      <c r="D43" s="40">
        <v>26</v>
      </c>
      <c r="E43" s="40"/>
      <c r="F43" s="40"/>
      <c r="G43" s="40"/>
      <c r="H43" s="40"/>
      <c r="I43" s="40"/>
      <c r="J43" s="40"/>
      <c r="K43" s="78"/>
      <c r="L43" s="127"/>
      <c r="M43" s="118"/>
      <c r="N43" s="128"/>
      <c r="O43" s="45">
        <f>IF(D43=0,"",D43/C42)</f>
        <v>0.96296296296296291</v>
      </c>
      <c r="P43" s="46">
        <v>26</v>
      </c>
      <c r="Q43" s="110">
        <f t="shared" si="2"/>
        <v>0.96296296296296291</v>
      </c>
      <c r="R43" s="110">
        <f t="shared" si="3"/>
        <v>3.703703703703709E-2</v>
      </c>
      <c r="S43" s="8">
        <f>P43/P41</f>
        <v>0.74285714285714288</v>
      </c>
    </row>
    <row r="44" spans="1:19" ht="15.75" customHeight="1" x14ac:dyDescent="0.25">
      <c r="A44" s="39">
        <v>2001</v>
      </c>
      <c r="B44" s="40"/>
      <c r="C44" s="40"/>
      <c r="D44" s="40"/>
      <c r="E44" s="40">
        <v>20</v>
      </c>
      <c r="F44" s="40"/>
      <c r="G44" s="40"/>
      <c r="H44" s="40"/>
      <c r="I44" s="40"/>
      <c r="J44" s="40"/>
      <c r="K44" s="78"/>
      <c r="L44" s="127"/>
      <c r="M44" s="118"/>
      <c r="N44" s="128"/>
      <c r="O44" s="45">
        <f>IF(E44=0,"",E44/D43)</f>
        <v>0.76923076923076927</v>
      </c>
      <c r="P44" s="46">
        <v>21</v>
      </c>
      <c r="Q44" s="110">
        <f t="shared" si="2"/>
        <v>0.80769230769230771</v>
      </c>
      <c r="R44" s="110">
        <f t="shared" si="3"/>
        <v>0.19230769230769229</v>
      </c>
    </row>
    <row r="45" spans="1:19" ht="15.75" customHeight="1" x14ac:dyDescent="0.25">
      <c r="A45" s="39">
        <v>2002</v>
      </c>
      <c r="B45" s="40"/>
      <c r="C45" s="40"/>
      <c r="D45" s="40"/>
      <c r="E45" s="40"/>
      <c r="F45" s="40">
        <v>18</v>
      </c>
      <c r="G45" s="40"/>
      <c r="H45" s="40"/>
      <c r="I45" s="40"/>
      <c r="J45" s="40"/>
      <c r="K45" s="78"/>
      <c r="L45" s="127"/>
      <c r="M45" s="118"/>
      <c r="N45" s="128"/>
      <c r="O45" s="45">
        <f>IF(F45=0,"",F45/E44)</f>
        <v>0.9</v>
      </c>
      <c r="P45" s="46">
        <v>19</v>
      </c>
      <c r="Q45" s="110">
        <f t="shared" si="2"/>
        <v>0.90476190476190477</v>
      </c>
      <c r="R45" s="110">
        <f t="shared" si="3"/>
        <v>9.5238095238095233E-2</v>
      </c>
    </row>
    <row r="46" spans="1:19" ht="15.75" customHeight="1" x14ac:dyDescent="0.25">
      <c r="A46" s="39">
        <v>2101</v>
      </c>
      <c r="B46" s="40"/>
      <c r="C46" s="40"/>
      <c r="D46" s="40"/>
      <c r="E46" s="40"/>
      <c r="F46" s="40"/>
      <c r="G46" s="40">
        <v>17</v>
      </c>
      <c r="H46" s="40"/>
      <c r="I46" s="40"/>
      <c r="J46" s="40"/>
      <c r="K46" s="78"/>
      <c r="L46" s="127"/>
      <c r="M46" s="118"/>
      <c r="N46" s="128"/>
      <c r="O46" s="45">
        <f>IF(G46=0,"",G46/F45)</f>
        <v>0.94444444444444442</v>
      </c>
      <c r="P46" s="46">
        <v>18</v>
      </c>
      <c r="Q46" s="110">
        <f t="shared" si="2"/>
        <v>0.94736842105263153</v>
      </c>
      <c r="R46" s="110">
        <f t="shared" si="3"/>
        <v>5.2631578947368474E-2</v>
      </c>
    </row>
    <row r="47" spans="1:19" ht="15.75" customHeight="1" x14ac:dyDescent="0.25">
      <c r="A47" s="39">
        <v>2102</v>
      </c>
      <c r="B47" s="40"/>
      <c r="C47" s="40"/>
      <c r="D47" s="40"/>
      <c r="E47" s="40"/>
      <c r="F47" s="40"/>
      <c r="G47" s="40"/>
      <c r="H47" s="40">
        <v>17</v>
      </c>
      <c r="I47" s="40"/>
      <c r="J47" s="40"/>
      <c r="K47" s="78"/>
      <c r="L47" s="127"/>
      <c r="M47" s="118"/>
      <c r="N47" s="128"/>
      <c r="O47" s="45">
        <f>IF(H47=0,"",H47/G46)</f>
        <v>1</v>
      </c>
      <c r="P47" s="46">
        <v>18</v>
      </c>
      <c r="Q47" s="110">
        <f t="shared" si="2"/>
        <v>1</v>
      </c>
      <c r="R47" s="110">
        <f t="shared" si="3"/>
        <v>0</v>
      </c>
    </row>
    <row r="48" spans="1:19" ht="15.75" customHeight="1" x14ac:dyDescent="0.25">
      <c r="A48" s="39">
        <v>2201</v>
      </c>
      <c r="B48" s="40"/>
      <c r="C48" s="40"/>
      <c r="D48" s="40"/>
      <c r="E48" s="40"/>
      <c r="F48" s="40"/>
      <c r="G48" s="40"/>
      <c r="H48" s="40"/>
      <c r="I48" s="40">
        <v>17</v>
      </c>
      <c r="J48" s="40"/>
      <c r="K48" s="78"/>
      <c r="L48" s="127"/>
      <c r="M48" s="118"/>
      <c r="N48" s="128"/>
      <c r="O48" s="45">
        <f>IF(I48=0,"",I48/H47)</f>
        <v>1</v>
      </c>
      <c r="P48" s="46">
        <v>18</v>
      </c>
      <c r="Q48" s="110">
        <f t="shared" si="2"/>
        <v>1</v>
      </c>
      <c r="R48" s="110">
        <f t="shared" si="3"/>
        <v>0</v>
      </c>
    </row>
    <row r="49" spans="1:18" ht="15.75" customHeight="1" x14ac:dyDescent="0.25">
      <c r="A49" s="39">
        <v>2202</v>
      </c>
      <c r="B49" s="40"/>
      <c r="C49" s="40"/>
      <c r="D49" s="40"/>
      <c r="E49" s="40"/>
      <c r="F49" s="40"/>
      <c r="G49" s="40"/>
      <c r="H49" s="40"/>
      <c r="I49" s="40"/>
      <c r="J49" s="40">
        <v>16</v>
      </c>
      <c r="K49" s="78">
        <v>8</v>
      </c>
      <c r="L49" s="127"/>
      <c r="M49" s="118"/>
      <c r="N49" s="128"/>
      <c r="O49" s="48">
        <f>IF(J49=0,"",J49/I48)</f>
        <v>0.94117647058823528</v>
      </c>
      <c r="P49" s="46">
        <v>17</v>
      </c>
      <c r="Q49" s="48">
        <f t="shared" si="2"/>
        <v>0.94444444444444442</v>
      </c>
      <c r="R49" s="48">
        <f t="shared" si="3"/>
        <v>5.555555555555558E-2</v>
      </c>
    </row>
    <row r="50" spans="1:18" ht="15.75" customHeight="1" x14ac:dyDescent="0.25">
      <c r="A50" s="39">
        <v>2301</v>
      </c>
      <c r="B50" s="40"/>
      <c r="C50" s="40"/>
      <c r="D50" s="40"/>
      <c r="E50" s="40"/>
      <c r="F50" s="40"/>
      <c r="G50" s="40"/>
      <c r="H50" s="40"/>
      <c r="I50" s="40"/>
      <c r="J50" s="40">
        <v>10</v>
      </c>
      <c r="K50" s="78">
        <v>6</v>
      </c>
      <c r="L50" s="127"/>
      <c r="M50" s="118"/>
      <c r="N50" s="119"/>
      <c r="O50" s="100"/>
      <c r="P50" s="46">
        <v>10</v>
      </c>
      <c r="Q50" s="100"/>
      <c r="R50" s="140"/>
    </row>
    <row r="51" spans="1:18" ht="15.75" customHeight="1" x14ac:dyDescent="0.25">
      <c r="A51" s="39">
        <v>2302</v>
      </c>
      <c r="B51" s="40"/>
      <c r="C51" s="40"/>
      <c r="D51" s="40"/>
      <c r="E51" s="40"/>
      <c r="F51" s="40"/>
      <c r="G51" s="40"/>
      <c r="H51" s="40"/>
      <c r="I51" s="40"/>
      <c r="J51" s="40">
        <v>3</v>
      </c>
      <c r="K51" s="78"/>
      <c r="L51" s="127"/>
      <c r="M51" s="118"/>
      <c r="N51" s="119"/>
      <c r="O51" s="121"/>
      <c r="P51" s="138">
        <v>3</v>
      </c>
      <c r="Q51" s="134"/>
      <c r="R51" s="121"/>
    </row>
    <row r="52" spans="1:18" ht="15.75" customHeight="1" x14ac:dyDescent="0.25">
      <c r="A52" s="39">
        <v>2401</v>
      </c>
      <c r="B52" s="40"/>
      <c r="C52" s="40"/>
      <c r="D52" s="40"/>
      <c r="E52" s="40"/>
      <c r="F52" s="40"/>
      <c r="G52" s="40"/>
      <c r="H52" s="40"/>
      <c r="I52" s="40"/>
      <c r="J52" s="40">
        <v>1</v>
      </c>
      <c r="K52" s="78"/>
      <c r="L52" s="127"/>
      <c r="M52" s="118"/>
      <c r="N52" s="119"/>
      <c r="O52" s="136"/>
      <c r="P52" s="139">
        <v>1</v>
      </c>
      <c r="Q52" s="137"/>
      <c r="R52" s="121"/>
    </row>
    <row r="53" spans="1:18" ht="15.75" customHeight="1" x14ac:dyDescent="0.25">
      <c r="A53" s="39">
        <v>2402</v>
      </c>
      <c r="B53" s="40"/>
      <c r="C53" s="40"/>
      <c r="D53" s="40"/>
      <c r="E53" s="40"/>
      <c r="F53" s="40"/>
      <c r="G53" s="40"/>
      <c r="H53" s="40"/>
      <c r="I53" s="40"/>
      <c r="J53" s="40">
        <v>1</v>
      </c>
      <c r="K53" s="78"/>
      <c r="L53" s="127"/>
      <c r="M53" s="118"/>
      <c r="N53" s="119"/>
      <c r="O53" s="136"/>
      <c r="P53" s="139">
        <v>1</v>
      </c>
      <c r="Q53" s="137"/>
      <c r="R53" s="121"/>
    </row>
    <row r="54" spans="1:18" ht="15.75" customHeight="1" x14ac:dyDescent="0.25">
      <c r="A54" s="39">
        <v>2501</v>
      </c>
      <c r="B54" s="40"/>
      <c r="C54" s="40"/>
      <c r="D54" s="40"/>
      <c r="E54" s="40"/>
      <c r="F54" s="40"/>
      <c r="G54" s="40"/>
      <c r="H54" s="40"/>
      <c r="I54" s="40"/>
      <c r="J54" s="40">
        <v>1</v>
      </c>
      <c r="K54" s="78"/>
      <c r="L54" s="127"/>
      <c r="M54" s="118"/>
      <c r="N54" s="119"/>
      <c r="O54" s="111" t="s">
        <v>58</v>
      </c>
      <c r="P54" s="128">
        <v>10</v>
      </c>
      <c r="Q54" s="113">
        <f>K57</f>
        <v>15</v>
      </c>
      <c r="R54" s="114" t="s">
        <v>10</v>
      </c>
    </row>
    <row r="55" spans="1:18" ht="15.75" customHeight="1" x14ac:dyDescent="0.25">
      <c r="A55" s="39">
        <v>2502</v>
      </c>
      <c r="B55" s="40"/>
      <c r="C55" s="40"/>
      <c r="D55" s="40"/>
      <c r="E55" s="40"/>
      <c r="F55" s="40"/>
      <c r="G55" s="40"/>
      <c r="H55" s="40"/>
      <c r="I55" s="40"/>
      <c r="J55" s="40">
        <v>1</v>
      </c>
      <c r="K55" s="78">
        <v>1</v>
      </c>
      <c r="L55" s="127"/>
      <c r="M55" s="118"/>
      <c r="N55" s="119"/>
      <c r="O55" s="115" t="s">
        <v>60</v>
      </c>
      <c r="P55" s="59">
        <f>IF(P54/B41=0,"",P54/B41)</f>
        <v>0.2857142857142857</v>
      </c>
      <c r="Q55" s="116">
        <f>IF(P54/Q54=0,"",P54/Q54)</f>
        <v>0.66666666666666663</v>
      </c>
      <c r="R55" s="117" t="s">
        <v>61</v>
      </c>
    </row>
    <row r="56" spans="1:18" ht="15.75" customHeight="1" x14ac:dyDescent="0.25">
      <c r="A56" s="39">
        <v>2601</v>
      </c>
      <c r="B56" s="40"/>
      <c r="C56" s="40"/>
      <c r="D56" s="40"/>
      <c r="E56" s="40"/>
      <c r="F56" s="40"/>
      <c r="G56" s="40"/>
      <c r="H56" s="40"/>
      <c r="I56" s="40"/>
      <c r="J56" s="40"/>
      <c r="K56" s="78"/>
      <c r="L56" s="130"/>
      <c r="M56" s="131"/>
      <c r="N56" s="132"/>
      <c r="O56" s="87"/>
      <c r="P56" s="122"/>
      <c r="Q56" s="122"/>
      <c r="R56" s="123"/>
    </row>
    <row r="57" spans="1:18" ht="18" customHeight="1" x14ac:dyDescent="0.25">
      <c r="A57" s="28"/>
      <c r="B57" s="165" t="s">
        <v>83</v>
      </c>
      <c r="C57" s="165"/>
      <c r="D57" s="165"/>
      <c r="E57" s="165"/>
      <c r="F57" s="165"/>
      <c r="G57" s="165"/>
      <c r="H57" s="165"/>
      <c r="I57" s="165"/>
      <c r="J57" s="165"/>
      <c r="K57" s="66">
        <f>SUM(K41:K56)</f>
        <v>15</v>
      </c>
      <c r="L57" s="67">
        <f>IF(K49=0,"",K49/B41)</f>
        <v>0.22857142857142856</v>
      </c>
      <c r="M57" s="67">
        <f>IF(K57=0,"",K57/B41)</f>
        <v>0.42857142857142855</v>
      </c>
      <c r="N57" s="67">
        <f>IF(K49=0,"",M57-L57)</f>
        <v>0.19999999999999998</v>
      </c>
      <c r="O57" s="2"/>
      <c r="P57" s="1"/>
      <c r="Q57" s="25"/>
      <c r="R57" s="2"/>
    </row>
    <row r="58" spans="1:18" ht="12.75" customHeight="1" x14ac:dyDescent="0.2"/>
    <row r="59" spans="1:18" ht="12.75" customHeight="1" x14ac:dyDescent="0.2"/>
    <row r="60" spans="1:18" ht="26.25" customHeight="1" x14ac:dyDescent="0.4">
      <c r="B60" s="166" t="s">
        <v>72</v>
      </c>
      <c r="C60" s="167"/>
      <c r="D60" s="167"/>
      <c r="E60" s="167"/>
      <c r="F60" s="167"/>
      <c r="G60" s="167"/>
      <c r="H60" s="167"/>
      <c r="I60" s="167"/>
      <c r="J60" s="167"/>
      <c r="K60" s="105" t="s">
        <v>90</v>
      </c>
      <c r="L60" s="2"/>
      <c r="M60" s="2"/>
      <c r="N60" s="1"/>
      <c r="O60" s="2"/>
      <c r="P60" s="1"/>
      <c r="Q60" s="1"/>
      <c r="R60" s="1"/>
    </row>
    <row r="61" spans="1:18" ht="20.25" customHeight="1" x14ac:dyDescent="0.2">
      <c r="A61" s="168" t="s">
        <v>9</v>
      </c>
      <c r="B61" s="169" t="s">
        <v>73</v>
      </c>
      <c r="C61" s="170"/>
      <c r="D61" s="170"/>
      <c r="E61" s="170"/>
      <c r="F61" s="170"/>
      <c r="G61" s="170"/>
      <c r="H61" s="170"/>
      <c r="I61" s="170"/>
      <c r="J61" s="171"/>
      <c r="K61" s="172" t="s">
        <v>10</v>
      </c>
      <c r="L61" s="164" t="s">
        <v>2</v>
      </c>
      <c r="M61" s="164" t="s">
        <v>3</v>
      </c>
      <c r="N61" s="174" t="s">
        <v>4</v>
      </c>
      <c r="O61" s="164" t="s">
        <v>5</v>
      </c>
      <c r="P61" s="162" t="s">
        <v>6</v>
      </c>
      <c r="Q61" s="162" t="s">
        <v>7</v>
      </c>
      <c r="R61" s="164" t="s">
        <v>8</v>
      </c>
    </row>
    <row r="62" spans="1:18" ht="15.75" customHeight="1" x14ac:dyDescent="0.25">
      <c r="A62" s="163"/>
      <c r="B62" s="39" t="s">
        <v>74</v>
      </c>
      <c r="C62" s="39" t="s">
        <v>75</v>
      </c>
      <c r="D62" s="39" t="s">
        <v>76</v>
      </c>
      <c r="E62" s="39" t="s">
        <v>77</v>
      </c>
      <c r="F62" s="39" t="s">
        <v>78</v>
      </c>
      <c r="G62" s="39" t="s">
        <v>79</v>
      </c>
      <c r="H62" s="39" t="s">
        <v>80</v>
      </c>
      <c r="I62" s="39" t="s">
        <v>81</v>
      </c>
      <c r="J62" s="39" t="s">
        <v>82</v>
      </c>
      <c r="K62" s="173"/>
      <c r="L62" s="163"/>
      <c r="M62" s="163"/>
      <c r="N62" s="163"/>
      <c r="O62" s="163"/>
      <c r="P62" s="163"/>
      <c r="Q62" s="163"/>
      <c r="R62" s="163"/>
    </row>
    <row r="63" spans="1:18" ht="15.75" customHeight="1" x14ac:dyDescent="0.25">
      <c r="A63" s="39">
        <v>1901</v>
      </c>
      <c r="B63" s="40">
        <v>15</v>
      </c>
      <c r="C63" s="40"/>
      <c r="D63" s="40"/>
      <c r="E63" s="40"/>
      <c r="F63" s="40"/>
      <c r="G63" s="40"/>
      <c r="H63" s="40"/>
      <c r="I63" s="40"/>
      <c r="J63" s="40"/>
      <c r="K63" s="78"/>
      <c r="L63" s="124"/>
      <c r="M63" s="125"/>
      <c r="N63" s="126"/>
      <c r="O63" s="108"/>
      <c r="P63" s="43">
        <f>B63</f>
        <v>15</v>
      </c>
      <c r="Q63" s="109"/>
      <c r="R63" s="108"/>
    </row>
    <row r="64" spans="1:18" ht="15.75" customHeight="1" x14ac:dyDescent="0.25">
      <c r="A64" s="39">
        <v>1902</v>
      </c>
      <c r="B64" s="40"/>
      <c r="C64" s="40">
        <v>14</v>
      </c>
      <c r="D64" s="40"/>
      <c r="E64" s="40"/>
      <c r="F64" s="40"/>
      <c r="G64" s="40"/>
      <c r="H64" s="40"/>
      <c r="I64" s="40"/>
      <c r="J64" s="40"/>
      <c r="K64" s="78"/>
      <c r="L64" s="127"/>
      <c r="M64" s="118"/>
      <c r="N64" s="128"/>
      <c r="O64" s="45">
        <f>IF(C64=0,"",C64/B63)</f>
        <v>0.93333333333333335</v>
      </c>
      <c r="P64" s="46">
        <v>14</v>
      </c>
      <c r="Q64" s="110">
        <f t="shared" ref="Q64:Q71" si="4">IF(P64=0,"",P64/P63)</f>
        <v>0.93333333333333335</v>
      </c>
      <c r="R64" s="110">
        <f t="shared" ref="R64:R71" si="5">IF(P64=0,"",100%-Q64)</f>
        <v>6.6666666666666652E-2</v>
      </c>
    </row>
    <row r="65" spans="1:19" ht="15.75" customHeight="1" x14ac:dyDescent="0.25">
      <c r="A65" s="39">
        <v>2001</v>
      </c>
      <c r="B65" s="40"/>
      <c r="C65" s="40"/>
      <c r="D65" s="40">
        <v>14</v>
      </c>
      <c r="E65" s="40"/>
      <c r="F65" s="40"/>
      <c r="G65" s="40"/>
      <c r="H65" s="40"/>
      <c r="I65" s="40"/>
      <c r="J65" s="40"/>
      <c r="K65" s="78"/>
      <c r="L65" s="127"/>
      <c r="M65" s="118"/>
      <c r="N65" s="128"/>
      <c r="O65" s="45">
        <f>IF(D65=0,"",D65/C64)</f>
        <v>1</v>
      </c>
      <c r="P65" s="46">
        <v>14</v>
      </c>
      <c r="Q65" s="110">
        <f t="shared" si="4"/>
        <v>1</v>
      </c>
      <c r="R65" s="110">
        <f t="shared" si="5"/>
        <v>0</v>
      </c>
      <c r="S65" s="8">
        <f>P65/P63</f>
        <v>0.93333333333333335</v>
      </c>
    </row>
    <row r="66" spans="1:19" ht="15.75" customHeight="1" x14ac:dyDescent="0.25">
      <c r="A66" s="39">
        <v>2002</v>
      </c>
      <c r="B66" s="40"/>
      <c r="C66" s="40"/>
      <c r="D66" s="40"/>
      <c r="E66" s="40">
        <v>11</v>
      </c>
      <c r="F66" s="40"/>
      <c r="G66" s="40"/>
      <c r="H66" s="40"/>
      <c r="I66" s="40"/>
      <c r="J66" s="40"/>
      <c r="K66" s="78"/>
      <c r="L66" s="127"/>
      <c r="M66" s="118"/>
      <c r="N66" s="128"/>
      <c r="O66" s="45">
        <f>IF(E66=0,"",E66/D65)</f>
        <v>0.7857142857142857</v>
      </c>
      <c r="P66" s="46">
        <v>13</v>
      </c>
      <c r="Q66" s="110">
        <f t="shared" si="4"/>
        <v>0.9285714285714286</v>
      </c>
      <c r="R66" s="110">
        <f t="shared" si="5"/>
        <v>7.1428571428571397E-2</v>
      </c>
    </row>
    <row r="67" spans="1:19" ht="15.75" customHeight="1" x14ac:dyDescent="0.25">
      <c r="A67" s="39">
        <v>2101</v>
      </c>
      <c r="B67" s="40"/>
      <c r="C67" s="40"/>
      <c r="D67" s="40"/>
      <c r="E67" s="40"/>
      <c r="F67" s="40">
        <v>9</v>
      </c>
      <c r="G67" s="40"/>
      <c r="H67" s="40"/>
      <c r="I67" s="40"/>
      <c r="J67" s="40"/>
      <c r="K67" s="78"/>
      <c r="L67" s="127"/>
      <c r="M67" s="118"/>
      <c r="N67" s="128"/>
      <c r="O67" s="45">
        <f>IF(F67=0,"",F67/E66)</f>
        <v>0.81818181818181823</v>
      </c>
      <c r="P67" s="46">
        <v>11</v>
      </c>
      <c r="Q67" s="110">
        <f t="shared" si="4"/>
        <v>0.84615384615384615</v>
      </c>
      <c r="R67" s="110">
        <f t="shared" si="5"/>
        <v>0.15384615384615385</v>
      </c>
    </row>
    <row r="68" spans="1:19" ht="15.75" customHeight="1" x14ac:dyDescent="0.25">
      <c r="A68" s="39">
        <v>2102</v>
      </c>
      <c r="B68" s="40"/>
      <c r="C68" s="40"/>
      <c r="D68" s="40"/>
      <c r="E68" s="40"/>
      <c r="F68" s="40"/>
      <c r="G68" s="40">
        <v>8</v>
      </c>
      <c r="H68" s="40"/>
      <c r="I68" s="40"/>
      <c r="J68" s="40"/>
      <c r="K68" s="78"/>
      <c r="L68" s="127"/>
      <c r="M68" s="118"/>
      <c r="N68" s="128"/>
      <c r="O68" s="45">
        <f>IF(G68=0,"",G68/F67)</f>
        <v>0.88888888888888884</v>
      </c>
      <c r="P68" s="46">
        <v>10</v>
      </c>
      <c r="Q68" s="110">
        <f t="shared" si="4"/>
        <v>0.90909090909090906</v>
      </c>
      <c r="R68" s="110">
        <f t="shared" si="5"/>
        <v>9.0909090909090939E-2</v>
      </c>
    </row>
    <row r="69" spans="1:19" ht="15.75" customHeight="1" x14ac:dyDescent="0.25">
      <c r="A69" s="39">
        <v>2201</v>
      </c>
      <c r="B69" s="40"/>
      <c r="C69" s="40"/>
      <c r="D69" s="40"/>
      <c r="E69" s="40"/>
      <c r="F69" s="40"/>
      <c r="G69" s="40"/>
      <c r="H69" s="40">
        <v>6</v>
      </c>
      <c r="I69" s="40"/>
      <c r="J69" s="40"/>
      <c r="K69" s="78"/>
      <c r="L69" s="127"/>
      <c r="M69" s="118"/>
      <c r="N69" s="128"/>
      <c r="O69" s="45">
        <f>IF(H69=0,"",H69/G68)</f>
        <v>0.75</v>
      </c>
      <c r="P69" s="46">
        <v>11</v>
      </c>
      <c r="Q69" s="110">
        <f t="shared" si="4"/>
        <v>1.1000000000000001</v>
      </c>
      <c r="R69" s="110">
        <f t="shared" si="5"/>
        <v>-0.10000000000000009</v>
      </c>
    </row>
    <row r="70" spans="1:19" ht="15.75" customHeight="1" x14ac:dyDescent="0.25">
      <c r="A70" s="39">
        <v>2202</v>
      </c>
      <c r="B70" s="40"/>
      <c r="C70" s="40"/>
      <c r="D70" s="40"/>
      <c r="E70" s="40"/>
      <c r="F70" s="40"/>
      <c r="G70" s="40"/>
      <c r="H70" s="40"/>
      <c r="I70" s="40">
        <v>5</v>
      </c>
      <c r="J70" s="40"/>
      <c r="K70" s="78"/>
      <c r="L70" s="127"/>
      <c r="M70" s="118"/>
      <c r="N70" s="128"/>
      <c r="O70" s="45">
        <f>IF(I70=0,"",I70/H69)</f>
        <v>0.83333333333333337</v>
      </c>
      <c r="P70" s="46">
        <v>10</v>
      </c>
      <c r="Q70" s="110">
        <f t="shared" si="4"/>
        <v>0.90909090909090906</v>
      </c>
      <c r="R70" s="110">
        <f t="shared" si="5"/>
        <v>9.0909090909090939E-2</v>
      </c>
    </row>
    <row r="71" spans="1:19" ht="15.75" customHeight="1" x14ac:dyDescent="0.25">
      <c r="A71" s="39">
        <v>2301</v>
      </c>
      <c r="B71" s="40"/>
      <c r="C71" s="40"/>
      <c r="D71" s="40"/>
      <c r="E71" s="40"/>
      <c r="F71" s="40"/>
      <c r="G71" s="40"/>
      <c r="H71" s="40"/>
      <c r="I71" s="40"/>
      <c r="J71" s="40">
        <v>5</v>
      </c>
      <c r="K71" s="78">
        <v>4</v>
      </c>
      <c r="L71" s="127"/>
      <c r="M71" s="118"/>
      <c r="N71" s="128"/>
      <c r="O71" s="48">
        <f>IF(J71=0,"",J71/I70)</f>
        <v>1</v>
      </c>
      <c r="P71" s="46">
        <v>9</v>
      </c>
      <c r="Q71" s="48">
        <f t="shared" si="4"/>
        <v>0.9</v>
      </c>
      <c r="R71" s="48">
        <f t="shared" si="5"/>
        <v>9.9999999999999978E-2</v>
      </c>
    </row>
    <row r="72" spans="1:19" ht="15.75" customHeight="1" x14ac:dyDescent="0.25">
      <c r="A72" s="39">
        <v>2302</v>
      </c>
      <c r="B72" s="40"/>
      <c r="C72" s="40"/>
      <c r="D72" s="40"/>
      <c r="E72" s="40"/>
      <c r="F72" s="40"/>
      <c r="G72" s="40"/>
      <c r="H72" s="40"/>
      <c r="I72" s="40"/>
      <c r="J72" s="40">
        <v>4</v>
      </c>
      <c r="K72" s="78">
        <v>1</v>
      </c>
      <c r="L72" s="127"/>
      <c r="M72" s="118"/>
      <c r="N72" s="119"/>
      <c r="O72" s="100"/>
      <c r="P72" s="46">
        <v>6</v>
      </c>
      <c r="Q72" s="100"/>
      <c r="R72" s="140"/>
    </row>
    <row r="73" spans="1:19" ht="15.75" customHeight="1" x14ac:dyDescent="0.25">
      <c r="A73" s="39">
        <v>2401</v>
      </c>
      <c r="B73" s="40"/>
      <c r="C73" s="40"/>
      <c r="D73" s="40"/>
      <c r="E73" s="40"/>
      <c r="F73" s="40"/>
      <c r="G73" s="40"/>
      <c r="H73" s="40"/>
      <c r="I73" s="40"/>
      <c r="J73" s="40">
        <v>2</v>
      </c>
      <c r="K73" s="78">
        <v>1</v>
      </c>
      <c r="L73" s="127"/>
      <c r="M73" s="118"/>
      <c r="N73" s="119"/>
      <c r="O73" s="121"/>
      <c r="P73" s="74">
        <v>3</v>
      </c>
      <c r="Q73" s="134"/>
      <c r="R73" s="121"/>
    </row>
    <row r="74" spans="1:19" ht="15.75" customHeight="1" x14ac:dyDescent="0.25">
      <c r="A74" s="39">
        <v>2402</v>
      </c>
      <c r="B74" s="40"/>
      <c r="C74" s="40"/>
      <c r="D74" s="40"/>
      <c r="E74" s="40"/>
      <c r="F74" s="40"/>
      <c r="G74" s="40"/>
      <c r="H74" s="40"/>
      <c r="I74" s="40"/>
      <c r="J74" s="40">
        <v>2</v>
      </c>
      <c r="K74" s="78">
        <v>2</v>
      </c>
      <c r="L74" s="127"/>
      <c r="M74" s="118"/>
      <c r="N74" s="119"/>
      <c r="O74" s="121"/>
      <c r="P74" s="138">
        <v>2</v>
      </c>
      <c r="Q74" s="134"/>
      <c r="R74" s="121"/>
    </row>
    <row r="75" spans="1:19" ht="15.75" customHeight="1" x14ac:dyDescent="0.25">
      <c r="A75" s="39">
        <v>2501</v>
      </c>
      <c r="B75" s="40"/>
      <c r="C75" s="40"/>
      <c r="D75" s="40"/>
      <c r="E75" s="40"/>
      <c r="F75" s="40"/>
      <c r="G75" s="40"/>
      <c r="H75" s="40"/>
      <c r="I75" s="40"/>
      <c r="J75" s="40">
        <v>1</v>
      </c>
      <c r="K75" s="78">
        <v>1</v>
      </c>
      <c r="L75" s="127"/>
      <c r="M75" s="118"/>
      <c r="N75" s="119"/>
      <c r="O75" s="118"/>
      <c r="P75" s="139">
        <v>1</v>
      </c>
      <c r="Q75" s="120"/>
      <c r="R75" s="121"/>
    </row>
    <row r="76" spans="1:19" ht="15.75" customHeight="1" x14ac:dyDescent="0.25">
      <c r="A76" s="39">
        <v>2502</v>
      </c>
      <c r="B76" s="40"/>
      <c r="C76" s="40"/>
      <c r="D76" s="40"/>
      <c r="E76" s="40"/>
      <c r="F76" s="40"/>
      <c r="G76" s="40"/>
      <c r="H76" s="40"/>
      <c r="I76" s="40"/>
      <c r="J76" s="40"/>
      <c r="K76" s="78"/>
      <c r="L76" s="127"/>
      <c r="M76" s="118"/>
      <c r="N76" s="119"/>
      <c r="O76" s="111" t="s">
        <v>58</v>
      </c>
      <c r="P76" s="128">
        <v>2</v>
      </c>
      <c r="Q76" s="113">
        <f>IF(SUM(K65:K76)=0,"",SUM(K65:K76))</f>
        <v>9</v>
      </c>
      <c r="R76" s="114" t="s">
        <v>10</v>
      </c>
    </row>
    <row r="77" spans="1:19" ht="15.75" customHeight="1" x14ac:dyDescent="0.25">
      <c r="A77" s="39">
        <v>2601</v>
      </c>
      <c r="B77" s="40"/>
      <c r="C77" s="40"/>
      <c r="D77" s="40"/>
      <c r="E77" s="40"/>
      <c r="F77" s="40"/>
      <c r="G77" s="40"/>
      <c r="H77" s="40"/>
      <c r="I77" s="40"/>
      <c r="J77" s="40"/>
      <c r="K77" s="78"/>
      <c r="L77" s="127"/>
      <c r="M77" s="118"/>
      <c r="N77" s="119"/>
      <c r="O77" s="115" t="s">
        <v>60</v>
      </c>
      <c r="P77" s="59">
        <f>IF(P76/B63=0,"",P76/B63)</f>
        <v>0.13333333333333333</v>
      </c>
      <c r="Q77" s="116">
        <f>IF(P76/Q76=0,"",P76/Q76)</f>
        <v>0.22222222222222221</v>
      </c>
      <c r="R77" s="117" t="s">
        <v>61</v>
      </c>
    </row>
    <row r="78" spans="1:19" ht="15.75" customHeight="1" x14ac:dyDescent="0.25">
      <c r="A78" s="39">
        <v>2602</v>
      </c>
      <c r="B78" s="40"/>
      <c r="C78" s="40"/>
      <c r="D78" s="40"/>
      <c r="E78" s="40"/>
      <c r="F78" s="40"/>
      <c r="G78" s="40"/>
      <c r="H78" s="40"/>
      <c r="I78" s="40"/>
      <c r="J78" s="40"/>
      <c r="K78" s="78"/>
      <c r="L78" s="130"/>
      <c r="M78" s="131"/>
      <c r="N78" s="132"/>
      <c r="O78" s="87"/>
      <c r="P78" s="122"/>
      <c r="Q78" s="122"/>
      <c r="R78" s="123"/>
    </row>
    <row r="79" spans="1:19" ht="18" customHeight="1" x14ac:dyDescent="0.25">
      <c r="A79" s="28"/>
      <c r="B79" s="165" t="s">
        <v>83</v>
      </c>
      <c r="C79" s="165"/>
      <c r="D79" s="165"/>
      <c r="E79" s="165"/>
      <c r="F79" s="165"/>
      <c r="G79" s="165"/>
      <c r="H79" s="165"/>
      <c r="I79" s="165"/>
      <c r="J79" s="165"/>
      <c r="K79" s="66">
        <f>SUM(K63:K75)</f>
        <v>9</v>
      </c>
      <c r="L79" s="67">
        <f>IF(K71=0,"",K71/B63)</f>
        <v>0.26666666666666666</v>
      </c>
      <c r="M79" s="67">
        <f>IF(K79=0,"",K79/B63)</f>
        <v>0.6</v>
      </c>
      <c r="N79" s="67">
        <f>IF(K71=0,"",M79-L79)</f>
        <v>0.33333333333333331</v>
      </c>
      <c r="O79" s="2"/>
      <c r="P79" s="1"/>
      <c r="Q79" s="25"/>
      <c r="R79" s="2"/>
    </row>
    <row r="80" spans="1:19" ht="12.75" customHeight="1" x14ac:dyDescent="0.2"/>
    <row r="81" spans="1:19" ht="12.75" customHeight="1" x14ac:dyDescent="0.2"/>
    <row r="82" spans="1:19" ht="26.25" customHeight="1" x14ac:dyDescent="0.4">
      <c r="B82" s="166" t="s">
        <v>72</v>
      </c>
      <c r="C82" s="167"/>
      <c r="D82" s="167"/>
      <c r="E82" s="167"/>
      <c r="F82" s="167"/>
      <c r="G82" s="167"/>
      <c r="H82" s="167"/>
      <c r="I82" s="167"/>
      <c r="J82" s="167"/>
      <c r="K82" s="105" t="s">
        <v>91</v>
      </c>
      <c r="L82" s="2"/>
      <c r="M82" s="2"/>
      <c r="N82" s="1"/>
      <c r="O82" s="2"/>
      <c r="P82" s="1"/>
      <c r="Q82" s="1"/>
      <c r="R82" s="1"/>
    </row>
    <row r="83" spans="1:19" ht="20.25" customHeight="1" x14ac:dyDescent="0.2">
      <c r="A83" s="168" t="s">
        <v>9</v>
      </c>
      <c r="B83" s="169" t="s">
        <v>73</v>
      </c>
      <c r="C83" s="170"/>
      <c r="D83" s="170"/>
      <c r="E83" s="170"/>
      <c r="F83" s="170"/>
      <c r="G83" s="170"/>
      <c r="H83" s="170"/>
      <c r="I83" s="170"/>
      <c r="J83" s="171"/>
      <c r="K83" s="172" t="s">
        <v>10</v>
      </c>
      <c r="L83" s="164" t="s">
        <v>2</v>
      </c>
      <c r="M83" s="164" t="s">
        <v>3</v>
      </c>
      <c r="N83" s="174" t="s">
        <v>4</v>
      </c>
      <c r="O83" s="164" t="s">
        <v>5</v>
      </c>
      <c r="P83" s="162" t="s">
        <v>6</v>
      </c>
      <c r="Q83" s="162" t="s">
        <v>7</v>
      </c>
      <c r="R83" s="164" t="s">
        <v>8</v>
      </c>
    </row>
    <row r="84" spans="1:19" ht="15.75" customHeight="1" x14ac:dyDescent="0.25">
      <c r="A84" s="163"/>
      <c r="B84" s="39" t="s">
        <v>74</v>
      </c>
      <c r="C84" s="39" t="s">
        <v>75</v>
      </c>
      <c r="D84" s="39" t="s">
        <v>76</v>
      </c>
      <c r="E84" s="39" t="s">
        <v>77</v>
      </c>
      <c r="F84" s="39" t="s">
        <v>78</v>
      </c>
      <c r="G84" s="39" t="s">
        <v>79</v>
      </c>
      <c r="H84" s="39" t="s">
        <v>80</v>
      </c>
      <c r="I84" s="39" t="s">
        <v>81</v>
      </c>
      <c r="J84" s="39" t="s">
        <v>82</v>
      </c>
      <c r="K84" s="173"/>
      <c r="L84" s="163"/>
      <c r="M84" s="163"/>
      <c r="N84" s="163"/>
      <c r="O84" s="163"/>
      <c r="P84" s="163"/>
      <c r="Q84" s="163"/>
      <c r="R84" s="163"/>
    </row>
    <row r="85" spans="1:19" ht="15.75" customHeight="1" x14ac:dyDescent="0.25">
      <c r="A85" s="39">
        <v>1902</v>
      </c>
      <c r="B85" s="40">
        <v>27</v>
      </c>
      <c r="C85" s="40"/>
      <c r="D85" s="40"/>
      <c r="E85" s="40"/>
      <c r="F85" s="40"/>
      <c r="G85" s="40"/>
      <c r="H85" s="40"/>
      <c r="I85" s="40"/>
      <c r="J85" s="40"/>
      <c r="K85" s="78"/>
      <c r="L85" s="124"/>
      <c r="M85" s="125"/>
      <c r="N85" s="126"/>
      <c r="O85" s="108"/>
      <c r="P85" s="43">
        <f>B85</f>
        <v>27</v>
      </c>
      <c r="Q85" s="109"/>
      <c r="R85" s="108"/>
    </row>
    <row r="86" spans="1:19" ht="15.75" customHeight="1" x14ac:dyDescent="0.25">
      <c r="A86" s="39">
        <v>2001</v>
      </c>
      <c r="B86" s="40"/>
      <c r="C86" s="40">
        <v>21</v>
      </c>
      <c r="D86" s="40"/>
      <c r="E86" s="40"/>
      <c r="F86" s="40"/>
      <c r="G86" s="40"/>
      <c r="H86" s="40"/>
      <c r="I86" s="40"/>
      <c r="J86" s="40"/>
      <c r="K86" s="78"/>
      <c r="L86" s="127"/>
      <c r="M86" s="118"/>
      <c r="N86" s="128"/>
      <c r="O86" s="45">
        <f>IF(C86=0,"",C86/B85)</f>
        <v>0.77777777777777779</v>
      </c>
      <c r="P86" s="46">
        <v>21</v>
      </c>
      <c r="Q86" s="110">
        <f t="shared" ref="Q86:Q93" si="6">IF(P86=0,"",P86/P85)</f>
        <v>0.77777777777777779</v>
      </c>
      <c r="R86" s="110">
        <f t="shared" ref="R86:R93" si="7">IF(P86=0,"",100%-Q86)</f>
        <v>0.22222222222222221</v>
      </c>
    </row>
    <row r="87" spans="1:19" ht="15.75" customHeight="1" x14ac:dyDescent="0.25">
      <c r="A87" s="39">
        <v>2002</v>
      </c>
      <c r="B87" s="40"/>
      <c r="C87" s="40"/>
      <c r="D87" s="40">
        <v>16</v>
      </c>
      <c r="E87" s="40"/>
      <c r="F87" s="40"/>
      <c r="G87" s="40"/>
      <c r="H87" s="40"/>
      <c r="I87" s="40"/>
      <c r="J87" s="40"/>
      <c r="K87" s="78"/>
      <c r="L87" s="127"/>
      <c r="M87" s="118"/>
      <c r="N87" s="128"/>
      <c r="O87" s="45">
        <f>IF(D87=0,"",D87/C86)</f>
        <v>0.76190476190476186</v>
      </c>
      <c r="P87" s="46">
        <v>18</v>
      </c>
      <c r="Q87" s="110">
        <f t="shared" si="6"/>
        <v>0.8571428571428571</v>
      </c>
      <c r="R87" s="110">
        <f t="shared" si="7"/>
        <v>0.1428571428571429</v>
      </c>
      <c r="S87" s="8">
        <f>P87/P85</f>
        <v>0.66666666666666663</v>
      </c>
    </row>
    <row r="88" spans="1:19" ht="15.75" customHeight="1" x14ac:dyDescent="0.25">
      <c r="A88" s="39">
        <v>2101</v>
      </c>
      <c r="B88" s="40"/>
      <c r="C88" s="40"/>
      <c r="D88" s="40"/>
      <c r="E88" s="40">
        <v>12</v>
      </c>
      <c r="F88" s="40"/>
      <c r="G88" s="40"/>
      <c r="H88" s="40"/>
      <c r="I88" s="40"/>
      <c r="J88" s="40"/>
      <c r="K88" s="78"/>
      <c r="L88" s="127"/>
      <c r="M88" s="118"/>
      <c r="N88" s="128"/>
      <c r="O88" s="45">
        <f>IF(E88=0,"",E88/D87)</f>
        <v>0.75</v>
      </c>
      <c r="P88" s="46">
        <v>14</v>
      </c>
      <c r="Q88" s="110">
        <f t="shared" si="6"/>
        <v>0.77777777777777779</v>
      </c>
      <c r="R88" s="110">
        <f t="shared" si="7"/>
        <v>0.22222222222222221</v>
      </c>
    </row>
    <row r="89" spans="1:19" ht="15.75" customHeight="1" x14ac:dyDescent="0.25">
      <c r="A89" s="39">
        <v>2102</v>
      </c>
      <c r="B89" s="40"/>
      <c r="C89" s="40"/>
      <c r="D89" s="40"/>
      <c r="E89" s="40"/>
      <c r="F89" s="40">
        <v>9</v>
      </c>
      <c r="G89" s="40"/>
      <c r="H89" s="40"/>
      <c r="I89" s="40"/>
      <c r="J89" s="40"/>
      <c r="K89" s="78"/>
      <c r="L89" s="127"/>
      <c r="M89" s="118"/>
      <c r="N89" s="128"/>
      <c r="O89" s="45">
        <f>IF(F89=0,"",F89/E88)</f>
        <v>0.75</v>
      </c>
      <c r="P89" s="46">
        <v>13</v>
      </c>
      <c r="Q89" s="110">
        <f t="shared" si="6"/>
        <v>0.9285714285714286</v>
      </c>
      <c r="R89" s="110">
        <f t="shared" si="7"/>
        <v>7.1428571428571397E-2</v>
      </c>
    </row>
    <row r="90" spans="1:19" ht="15.75" customHeight="1" x14ac:dyDescent="0.25">
      <c r="A90" s="39">
        <v>2201</v>
      </c>
      <c r="B90" s="40"/>
      <c r="C90" s="40"/>
      <c r="D90" s="40"/>
      <c r="E90" s="40"/>
      <c r="F90" s="40"/>
      <c r="G90" s="40">
        <v>7</v>
      </c>
      <c r="H90" s="40"/>
      <c r="I90" s="40"/>
      <c r="J90" s="40"/>
      <c r="K90" s="78"/>
      <c r="L90" s="127"/>
      <c r="M90" s="118"/>
      <c r="N90" s="128"/>
      <c r="O90" s="45">
        <f>IF(G90=0,"",G90/F89)</f>
        <v>0.77777777777777779</v>
      </c>
      <c r="P90" s="46">
        <v>10</v>
      </c>
      <c r="Q90" s="110">
        <f t="shared" si="6"/>
        <v>0.76923076923076927</v>
      </c>
      <c r="R90" s="110">
        <f t="shared" si="7"/>
        <v>0.23076923076923073</v>
      </c>
    </row>
    <row r="91" spans="1:19" ht="15.75" customHeight="1" x14ac:dyDescent="0.25">
      <c r="A91" s="39">
        <v>2202</v>
      </c>
      <c r="B91" s="40"/>
      <c r="C91" s="40"/>
      <c r="D91" s="40"/>
      <c r="E91" s="40"/>
      <c r="F91" s="40"/>
      <c r="G91" s="40"/>
      <c r="H91" s="40">
        <v>6</v>
      </c>
      <c r="I91" s="40"/>
      <c r="J91" s="40"/>
      <c r="K91" s="78"/>
      <c r="L91" s="127"/>
      <c r="M91" s="118"/>
      <c r="N91" s="128"/>
      <c r="O91" s="45">
        <f>IF(H91=0,"",H91/G90)</f>
        <v>0.8571428571428571</v>
      </c>
      <c r="P91" s="46">
        <v>10</v>
      </c>
      <c r="Q91" s="110">
        <f t="shared" si="6"/>
        <v>1</v>
      </c>
      <c r="R91" s="110">
        <f t="shared" si="7"/>
        <v>0</v>
      </c>
    </row>
    <row r="92" spans="1:19" ht="15.75" customHeight="1" x14ac:dyDescent="0.25">
      <c r="A92" s="39">
        <v>2301</v>
      </c>
      <c r="B92" s="40"/>
      <c r="C92" s="40"/>
      <c r="D92" s="40"/>
      <c r="E92" s="40"/>
      <c r="F92" s="40"/>
      <c r="G92" s="40"/>
      <c r="H92" s="40"/>
      <c r="I92" s="40">
        <v>5</v>
      </c>
      <c r="J92" s="40"/>
      <c r="K92" s="78"/>
      <c r="L92" s="127"/>
      <c r="M92" s="118"/>
      <c r="N92" s="128"/>
      <c r="O92" s="45">
        <f>IF(I92=0,"",I92/H91)</f>
        <v>0.83333333333333337</v>
      </c>
      <c r="P92" s="46">
        <v>10</v>
      </c>
      <c r="Q92" s="110">
        <f t="shared" si="6"/>
        <v>1</v>
      </c>
      <c r="R92" s="110">
        <f t="shared" si="7"/>
        <v>0</v>
      </c>
    </row>
    <row r="93" spans="1:19" ht="15.75" customHeight="1" x14ac:dyDescent="0.25">
      <c r="A93" s="39">
        <v>2302</v>
      </c>
      <c r="B93" s="40"/>
      <c r="C93" s="40"/>
      <c r="D93" s="40"/>
      <c r="E93" s="40"/>
      <c r="F93" s="40"/>
      <c r="G93" s="40"/>
      <c r="H93" s="40"/>
      <c r="I93" s="40"/>
      <c r="J93" s="40">
        <v>5</v>
      </c>
      <c r="K93" s="78">
        <v>3</v>
      </c>
      <c r="L93" s="127"/>
      <c r="M93" s="118"/>
      <c r="N93" s="128"/>
      <c r="O93" s="48">
        <f>IF(J93=0,"",J93/I92)</f>
        <v>1</v>
      </c>
      <c r="P93" s="46">
        <v>10</v>
      </c>
      <c r="Q93" s="48">
        <f t="shared" si="6"/>
        <v>1</v>
      </c>
      <c r="R93" s="48">
        <f t="shared" si="7"/>
        <v>0</v>
      </c>
    </row>
    <row r="94" spans="1:19" ht="15.75" customHeight="1" x14ac:dyDescent="0.25">
      <c r="A94" s="39">
        <v>2401</v>
      </c>
      <c r="B94" s="40"/>
      <c r="C94" s="40"/>
      <c r="D94" s="40"/>
      <c r="E94" s="40"/>
      <c r="F94" s="40"/>
      <c r="G94" s="40"/>
      <c r="H94" s="40"/>
      <c r="I94" s="40"/>
      <c r="J94" s="40">
        <v>4</v>
      </c>
      <c r="K94" s="78">
        <v>3</v>
      </c>
      <c r="L94" s="127"/>
      <c r="M94" s="118"/>
      <c r="N94" s="119"/>
      <c r="O94" s="100"/>
      <c r="P94" s="46">
        <v>7</v>
      </c>
      <c r="Q94" s="100"/>
      <c r="R94" s="140"/>
    </row>
    <row r="95" spans="1:19" ht="15.75" customHeight="1" x14ac:dyDescent="0.25">
      <c r="A95" s="39">
        <v>2402</v>
      </c>
      <c r="B95" s="40"/>
      <c r="C95" s="40"/>
      <c r="D95" s="40"/>
      <c r="E95" s="40"/>
      <c r="F95" s="40"/>
      <c r="G95" s="40"/>
      <c r="H95" s="40"/>
      <c r="I95" s="40"/>
      <c r="J95" s="40">
        <v>3</v>
      </c>
      <c r="K95" s="78"/>
      <c r="L95" s="127"/>
      <c r="M95" s="118"/>
      <c r="N95" s="119"/>
      <c r="O95" s="121"/>
      <c r="P95" s="74">
        <v>3</v>
      </c>
      <c r="Q95" s="134"/>
      <c r="R95" s="121"/>
    </row>
    <row r="96" spans="1:19" ht="15.75" customHeight="1" x14ac:dyDescent="0.25">
      <c r="A96" s="39">
        <v>2501</v>
      </c>
      <c r="B96" s="40"/>
      <c r="C96" s="40"/>
      <c r="D96" s="40"/>
      <c r="E96" s="40"/>
      <c r="F96" s="40"/>
      <c r="G96" s="40"/>
      <c r="H96" s="40"/>
      <c r="I96" s="40"/>
      <c r="J96" s="40">
        <v>2</v>
      </c>
      <c r="K96" s="78">
        <v>1</v>
      </c>
      <c r="L96" s="127"/>
      <c r="M96" s="118"/>
      <c r="N96" s="119"/>
      <c r="O96" s="121"/>
      <c r="P96" s="74">
        <v>3</v>
      </c>
      <c r="Q96" s="134"/>
      <c r="R96" s="121"/>
    </row>
    <row r="97" spans="1:19" ht="15.75" customHeight="1" x14ac:dyDescent="0.25">
      <c r="A97" s="39">
        <v>2502</v>
      </c>
      <c r="B97" s="40"/>
      <c r="C97" s="40"/>
      <c r="D97" s="40"/>
      <c r="E97" s="40"/>
      <c r="F97" s="40"/>
      <c r="G97" s="40"/>
      <c r="H97" s="40"/>
      <c r="I97" s="40"/>
      <c r="J97" s="40">
        <v>1</v>
      </c>
      <c r="K97" s="78">
        <v>1</v>
      </c>
      <c r="L97" s="127"/>
      <c r="M97" s="118"/>
      <c r="N97" s="119"/>
      <c r="O97" s="118"/>
      <c r="P97" s="119"/>
      <c r="Q97" s="120"/>
      <c r="R97" s="121"/>
    </row>
    <row r="98" spans="1:19" ht="15.75" customHeight="1" x14ac:dyDescent="0.25">
      <c r="A98" s="39">
        <v>2601</v>
      </c>
      <c r="B98" s="40"/>
      <c r="C98" s="40"/>
      <c r="D98" s="40"/>
      <c r="E98" s="40"/>
      <c r="F98" s="40"/>
      <c r="G98" s="40"/>
      <c r="H98" s="40"/>
      <c r="I98" s="40"/>
      <c r="J98" s="40"/>
      <c r="K98" s="78"/>
      <c r="L98" s="127"/>
      <c r="M98" s="118"/>
      <c r="N98" s="119"/>
      <c r="O98" s="111" t="s">
        <v>58</v>
      </c>
      <c r="P98" s="112">
        <v>2</v>
      </c>
      <c r="Q98" s="113">
        <f>IF(SUM(K87:K98)=0,"",SUM(K87:K98))</f>
        <v>8</v>
      </c>
      <c r="R98" s="114" t="s">
        <v>10</v>
      </c>
    </row>
    <row r="99" spans="1:19" ht="15.75" customHeight="1" x14ac:dyDescent="0.25">
      <c r="A99" s="39">
        <v>2602</v>
      </c>
      <c r="B99" s="40"/>
      <c r="C99" s="40"/>
      <c r="D99" s="40"/>
      <c r="E99" s="40"/>
      <c r="F99" s="40"/>
      <c r="G99" s="40"/>
      <c r="H99" s="40"/>
      <c r="I99" s="40"/>
      <c r="J99" s="40"/>
      <c r="K99" s="78"/>
      <c r="L99" s="127"/>
      <c r="M99" s="118"/>
      <c r="N99" s="119"/>
      <c r="O99" s="115" t="s">
        <v>60</v>
      </c>
      <c r="P99" s="59">
        <f>IF(P98/B85=0,"",P98/B85)</f>
        <v>7.407407407407407E-2</v>
      </c>
      <c r="Q99" s="116">
        <f>IF(P98/Q98=0,"",P98/Q98)</f>
        <v>0.25</v>
      </c>
      <c r="R99" s="117" t="s">
        <v>61</v>
      </c>
    </row>
    <row r="100" spans="1:19" ht="15.75" customHeight="1" x14ac:dyDescent="0.25">
      <c r="A100" s="39">
        <v>2701</v>
      </c>
      <c r="B100" s="40"/>
      <c r="C100" s="40"/>
      <c r="D100" s="40"/>
      <c r="E100" s="40"/>
      <c r="F100" s="40"/>
      <c r="G100" s="40"/>
      <c r="H100" s="40"/>
      <c r="I100" s="40"/>
      <c r="J100" s="40"/>
      <c r="K100" s="78"/>
      <c r="L100" s="130"/>
      <c r="M100" s="131"/>
      <c r="N100" s="132"/>
      <c r="O100" s="87"/>
      <c r="P100" s="122"/>
      <c r="Q100" s="122"/>
      <c r="R100" s="123"/>
    </row>
    <row r="101" spans="1:19" ht="18" customHeight="1" x14ac:dyDescent="0.25">
      <c r="A101" s="28"/>
      <c r="B101" s="165" t="s">
        <v>83</v>
      </c>
      <c r="C101" s="165"/>
      <c r="D101" s="165"/>
      <c r="E101" s="165"/>
      <c r="F101" s="165"/>
      <c r="G101" s="165"/>
      <c r="H101" s="165"/>
      <c r="I101" s="165"/>
      <c r="J101" s="165"/>
      <c r="K101" s="66">
        <f>SUM(K85:K97)</f>
        <v>8</v>
      </c>
      <c r="L101" s="67">
        <f>IF(K93=0,"",K93/B85)</f>
        <v>0.1111111111111111</v>
      </c>
      <c r="M101" s="67">
        <f>IF(K101=0,"",K101/B85)</f>
        <v>0.29629629629629628</v>
      </c>
      <c r="N101" s="67">
        <f>IF(K93=0,"",M101-L101)</f>
        <v>0.18518518518518517</v>
      </c>
      <c r="O101" s="2"/>
      <c r="P101" s="1"/>
      <c r="Q101" s="25"/>
      <c r="R101" s="2"/>
    </row>
    <row r="102" spans="1:19" ht="12.75" customHeight="1" x14ac:dyDescent="0.2"/>
    <row r="103" spans="1:19" ht="12.75" customHeight="1" x14ac:dyDescent="0.2"/>
    <row r="104" spans="1:19" ht="26.25" customHeight="1" x14ac:dyDescent="0.4">
      <c r="B104" s="166" t="s">
        <v>72</v>
      </c>
      <c r="C104" s="167"/>
      <c r="D104" s="167"/>
      <c r="E104" s="167"/>
      <c r="F104" s="167"/>
      <c r="G104" s="167"/>
      <c r="H104" s="167"/>
      <c r="I104" s="167"/>
      <c r="J104" s="167"/>
      <c r="K104" s="105" t="s">
        <v>92</v>
      </c>
      <c r="L104" s="2"/>
      <c r="M104" s="2"/>
      <c r="N104" s="1"/>
      <c r="O104" s="2"/>
      <c r="P104" s="1"/>
      <c r="Q104" s="1"/>
      <c r="R104" s="1"/>
    </row>
    <row r="105" spans="1:19" ht="20.25" customHeight="1" x14ac:dyDescent="0.2">
      <c r="A105" s="168" t="s">
        <v>9</v>
      </c>
      <c r="B105" s="169" t="s">
        <v>73</v>
      </c>
      <c r="C105" s="170"/>
      <c r="D105" s="170"/>
      <c r="E105" s="170"/>
      <c r="F105" s="170"/>
      <c r="G105" s="170"/>
      <c r="H105" s="170"/>
      <c r="I105" s="170"/>
      <c r="J105" s="171"/>
      <c r="K105" s="172" t="s">
        <v>10</v>
      </c>
      <c r="L105" s="164" t="s">
        <v>2</v>
      </c>
      <c r="M105" s="164" t="s">
        <v>3</v>
      </c>
      <c r="N105" s="174" t="s">
        <v>4</v>
      </c>
      <c r="O105" s="164" t="s">
        <v>5</v>
      </c>
      <c r="P105" s="162" t="s">
        <v>6</v>
      </c>
      <c r="Q105" s="162" t="s">
        <v>7</v>
      </c>
      <c r="R105" s="164" t="s">
        <v>8</v>
      </c>
    </row>
    <row r="106" spans="1:19" ht="15.75" customHeight="1" x14ac:dyDescent="0.25">
      <c r="A106" s="163"/>
      <c r="B106" s="39" t="s">
        <v>74</v>
      </c>
      <c r="C106" s="39" t="s">
        <v>75</v>
      </c>
      <c r="D106" s="39" t="s">
        <v>76</v>
      </c>
      <c r="E106" s="39" t="s">
        <v>77</v>
      </c>
      <c r="F106" s="39" t="s">
        <v>78</v>
      </c>
      <c r="G106" s="39" t="s">
        <v>79</v>
      </c>
      <c r="H106" s="39" t="s">
        <v>80</v>
      </c>
      <c r="I106" s="39" t="s">
        <v>81</v>
      </c>
      <c r="J106" s="39" t="s">
        <v>82</v>
      </c>
      <c r="K106" s="173"/>
      <c r="L106" s="163"/>
      <c r="M106" s="163"/>
      <c r="N106" s="163"/>
      <c r="O106" s="163"/>
      <c r="P106" s="163"/>
      <c r="Q106" s="163"/>
      <c r="R106" s="163"/>
    </row>
    <row r="107" spans="1:19" ht="15.75" customHeight="1" x14ac:dyDescent="0.25">
      <c r="A107" s="39">
        <v>2001</v>
      </c>
      <c r="B107" s="40">
        <v>17</v>
      </c>
      <c r="C107" s="40"/>
      <c r="D107" s="40"/>
      <c r="E107" s="40"/>
      <c r="F107" s="40"/>
      <c r="G107" s="40"/>
      <c r="H107" s="40"/>
      <c r="I107" s="40"/>
      <c r="J107" s="40"/>
      <c r="K107" s="78"/>
      <c r="L107" s="124"/>
      <c r="M107" s="125"/>
      <c r="N107" s="126"/>
      <c r="O107" s="108"/>
      <c r="P107" s="43">
        <f>B107</f>
        <v>17</v>
      </c>
      <c r="Q107" s="109"/>
      <c r="R107" s="108"/>
    </row>
    <row r="108" spans="1:19" ht="15.75" customHeight="1" x14ac:dyDescent="0.25">
      <c r="A108" s="39">
        <v>2002</v>
      </c>
      <c r="B108" s="40"/>
      <c r="C108" s="40">
        <v>15</v>
      </c>
      <c r="D108" s="40"/>
      <c r="E108" s="40"/>
      <c r="F108" s="40"/>
      <c r="G108" s="40"/>
      <c r="H108" s="40"/>
      <c r="I108" s="40"/>
      <c r="J108" s="40"/>
      <c r="K108" s="78"/>
      <c r="L108" s="127"/>
      <c r="M108" s="118"/>
      <c r="N108" s="128"/>
      <c r="O108" s="45">
        <f>IF(C108=0,"",C108/B107)</f>
        <v>0.88235294117647056</v>
      </c>
      <c r="P108" s="46">
        <v>15</v>
      </c>
      <c r="Q108" s="110">
        <f t="shared" ref="Q108:Q115" si="8">IF(P108=0,"",P108/P107)</f>
        <v>0.88235294117647056</v>
      </c>
      <c r="R108" s="110">
        <f t="shared" ref="R108:R115" si="9">IF(P108=0,"",100%-Q108)</f>
        <v>0.11764705882352944</v>
      </c>
    </row>
    <row r="109" spans="1:19" ht="15.75" customHeight="1" x14ac:dyDescent="0.25">
      <c r="A109" s="39">
        <v>2101</v>
      </c>
      <c r="B109" s="40"/>
      <c r="C109" s="40"/>
      <c r="D109" s="40">
        <v>12</v>
      </c>
      <c r="E109" s="40"/>
      <c r="F109" s="40"/>
      <c r="G109" s="40"/>
      <c r="H109" s="40"/>
      <c r="I109" s="40"/>
      <c r="J109" s="40"/>
      <c r="K109" s="78"/>
      <c r="L109" s="127"/>
      <c r="M109" s="118"/>
      <c r="N109" s="128"/>
      <c r="O109" s="45">
        <f>IF(D109=0,"",D109/C108)</f>
        <v>0.8</v>
      </c>
      <c r="P109" s="46">
        <v>13</v>
      </c>
      <c r="Q109" s="110">
        <f t="shared" si="8"/>
        <v>0.8666666666666667</v>
      </c>
      <c r="R109" s="110">
        <f t="shared" si="9"/>
        <v>0.1333333333333333</v>
      </c>
      <c r="S109" s="8">
        <f>P109/P107</f>
        <v>0.76470588235294112</v>
      </c>
    </row>
    <row r="110" spans="1:19" ht="15.75" customHeight="1" x14ac:dyDescent="0.25">
      <c r="A110" s="39">
        <v>2102</v>
      </c>
      <c r="B110" s="40"/>
      <c r="C110" s="40"/>
      <c r="D110" s="40"/>
      <c r="E110" s="40">
        <v>9</v>
      </c>
      <c r="F110" s="40"/>
      <c r="G110" s="40"/>
      <c r="H110" s="40"/>
      <c r="I110" s="40"/>
      <c r="J110" s="40"/>
      <c r="K110" s="78"/>
      <c r="L110" s="127"/>
      <c r="M110" s="118"/>
      <c r="N110" s="128"/>
      <c r="O110" s="45">
        <f>IF(E110=0,"",E110/D109)</f>
        <v>0.75</v>
      </c>
      <c r="P110" s="46">
        <v>10</v>
      </c>
      <c r="Q110" s="110">
        <f t="shared" si="8"/>
        <v>0.76923076923076927</v>
      </c>
      <c r="R110" s="110">
        <f t="shared" si="9"/>
        <v>0.23076923076923073</v>
      </c>
    </row>
    <row r="111" spans="1:19" ht="15.75" customHeight="1" x14ac:dyDescent="0.25">
      <c r="A111" s="39">
        <v>2201</v>
      </c>
      <c r="B111" s="40"/>
      <c r="C111" s="40"/>
      <c r="D111" s="40"/>
      <c r="E111" s="40"/>
      <c r="F111" s="40">
        <v>7</v>
      </c>
      <c r="G111" s="40"/>
      <c r="H111" s="40"/>
      <c r="I111" s="40"/>
      <c r="J111" s="40"/>
      <c r="K111" s="78"/>
      <c r="L111" s="127"/>
      <c r="M111" s="118"/>
      <c r="N111" s="128"/>
      <c r="O111" s="45">
        <f>IF(F111=0,"",F111/E110)</f>
        <v>0.77777777777777779</v>
      </c>
      <c r="P111" s="46">
        <v>11</v>
      </c>
      <c r="Q111" s="110">
        <f t="shared" si="8"/>
        <v>1.1000000000000001</v>
      </c>
      <c r="R111" s="110">
        <f t="shared" si="9"/>
        <v>-0.10000000000000009</v>
      </c>
    </row>
    <row r="112" spans="1:19" ht="15.75" customHeight="1" x14ac:dyDescent="0.25">
      <c r="A112" s="39">
        <v>2202</v>
      </c>
      <c r="B112" s="40"/>
      <c r="C112" s="40"/>
      <c r="D112" s="40"/>
      <c r="E112" s="40"/>
      <c r="F112" s="40"/>
      <c r="G112" s="40">
        <v>7</v>
      </c>
      <c r="H112" s="40"/>
      <c r="I112" s="40"/>
      <c r="J112" s="40"/>
      <c r="K112" s="78"/>
      <c r="L112" s="127"/>
      <c r="M112" s="118"/>
      <c r="N112" s="128"/>
      <c r="O112" s="45">
        <f>IF(G112=0,"",G112/F111)</f>
        <v>1</v>
      </c>
      <c r="P112" s="46">
        <v>10</v>
      </c>
      <c r="Q112" s="110">
        <f t="shared" si="8"/>
        <v>0.90909090909090906</v>
      </c>
      <c r="R112" s="110">
        <f t="shared" si="9"/>
        <v>9.0909090909090939E-2</v>
      </c>
    </row>
    <row r="113" spans="1:18" ht="15.75" customHeight="1" x14ac:dyDescent="0.25">
      <c r="A113" s="39">
        <v>2301</v>
      </c>
      <c r="B113" s="40"/>
      <c r="C113" s="40"/>
      <c r="D113" s="40"/>
      <c r="E113" s="40"/>
      <c r="F113" s="40"/>
      <c r="G113" s="40"/>
      <c r="H113" s="40">
        <v>4</v>
      </c>
      <c r="I113" s="40"/>
      <c r="J113" s="40"/>
      <c r="K113" s="78"/>
      <c r="L113" s="127"/>
      <c r="M113" s="118"/>
      <c r="N113" s="128"/>
      <c r="O113" s="45">
        <f>IF(H113=0,"",H113/G112)</f>
        <v>0.5714285714285714</v>
      </c>
      <c r="P113" s="46">
        <v>6</v>
      </c>
      <c r="Q113" s="110">
        <f t="shared" si="8"/>
        <v>0.6</v>
      </c>
      <c r="R113" s="110">
        <f t="shared" si="9"/>
        <v>0.4</v>
      </c>
    </row>
    <row r="114" spans="1:18" ht="15.75" customHeight="1" x14ac:dyDescent="0.25">
      <c r="A114" s="39">
        <v>2302</v>
      </c>
      <c r="B114" s="40"/>
      <c r="C114" s="40"/>
      <c r="D114" s="40"/>
      <c r="E114" s="40"/>
      <c r="F114" s="40"/>
      <c r="G114" s="40"/>
      <c r="H114" s="40"/>
      <c r="I114" s="40">
        <v>4</v>
      </c>
      <c r="J114" s="40"/>
      <c r="K114" s="78"/>
      <c r="L114" s="127"/>
      <c r="M114" s="118"/>
      <c r="N114" s="128"/>
      <c r="O114" s="45">
        <f>IF(I114=0,"",I114/H113)</f>
        <v>1</v>
      </c>
      <c r="P114" s="46">
        <v>6</v>
      </c>
      <c r="Q114" s="110">
        <f t="shared" si="8"/>
        <v>1</v>
      </c>
      <c r="R114" s="110">
        <f t="shared" si="9"/>
        <v>0</v>
      </c>
    </row>
    <row r="115" spans="1:18" ht="15.75" customHeight="1" x14ac:dyDescent="0.25">
      <c r="A115" s="39">
        <v>2401</v>
      </c>
      <c r="B115" s="40"/>
      <c r="C115" s="40"/>
      <c r="D115" s="40"/>
      <c r="E115" s="40"/>
      <c r="F115" s="40"/>
      <c r="G115" s="40"/>
      <c r="H115" s="40"/>
      <c r="I115" s="40"/>
      <c r="J115" s="40">
        <v>4</v>
      </c>
      <c r="K115" s="78">
        <v>1</v>
      </c>
      <c r="L115" s="127"/>
      <c r="M115" s="118"/>
      <c r="N115" s="128"/>
      <c r="O115" s="48">
        <f>IF(J115=0,"",J115/I114)</f>
        <v>1</v>
      </c>
      <c r="P115" s="46">
        <v>6</v>
      </c>
      <c r="Q115" s="48">
        <f t="shared" si="8"/>
        <v>1</v>
      </c>
      <c r="R115" s="48">
        <f t="shared" si="9"/>
        <v>0</v>
      </c>
    </row>
    <row r="116" spans="1:18" ht="15.75" customHeight="1" x14ac:dyDescent="0.25">
      <c r="A116" s="39">
        <v>2402</v>
      </c>
      <c r="B116" s="40"/>
      <c r="C116" s="40"/>
      <c r="D116" s="40"/>
      <c r="E116" s="40"/>
      <c r="F116" s="40"/>
      <c r="G116" s="40"/>
      <c r="H116" s="40"/>
      <c r="I116" s="40"/>
      <c r="J116" s="40">
        <v>4</v>
      </c>
      <c r="K116" s="78">
        <v>2</v>
      </c>
      <c r="L116" s="127"/>
      <c r="M116" s="118"/>
      <c r="N116" s="119"/>
      <c r="O116" s="100"/>
      <c r="P116" s="46">
        <v>5</v>
      </c>
      <c r="Q116" s="100"/>
      <c r="R116" s="140"/>
    </row>
    <row r="117" spans="1:18" ht="15.75" customHeight="1" x14ac:dyDescent="0.25">
      <c r="A117" s="39">
        <v>2501</v>
      </c>
      <c r="B117" s="40"/>
      <c r="C117" s="40"/>
      <c r="D117" s="40"/>
      <c r="E117" s="40"/>
      <c r="F117" s="40"/>
      <c r="G117" s="40"/>
      <c r="H117" s="40"/>
      <c r="I117" s="40"/>
      <c r="J117" s="40">
        <v>2</v>
      </c>
      <c r="K117" s="78"/>
      <c r="L117" s="127"/>
      <c r="M117" s="118"/>
      <c r="N117" s="119"/>
      <c r="O117" s="121"/>
      <c r="P117" s="74">
        <v>3</v>
      </c>
      <c r="Q117" s="134"/>
      <c r="R117" s="121"/>
    </row>
    <row r="118" spans="1:18" ht="15.75" customHeight="1" x14ac:dyDescent="0.25">
      <c r="A118" s="39">
        <v>2502</v>
      </c>
      <c r="B118" s="40"/>
      <c r="C118" s="40"/>
      <c r="D118" s="40"/>
      <c r="E118" s="40"/>
      <c r="F118" s="40"/>
      <c r="G118" s="40"/>
      <c r="H118" s="40"/>
      <c r="I118" s="40"/>
      <c r="J118" s="40">
        <v>1</v>
      </c>
      <c r="K118" s="78"/>
      <c r="L118" s="127"/>
      <c r="M118" s="118"/>
      <c r="N118" s="119"/>
      <c r="O118" s="121"/>
      <c r="P118" s="74">
        <v>1</v>
      </c>
      <c r="Q118" s="134"/>
      <c r="R118" s="121"/>
    </row>
    <row r="119" spans="1:18" ht="15.75" customHeight="1" x14ac:dyDescent="0.25">
      <c r="A119" s="39">
        <v>2601</v>
      </c>
      <c r="B119" s="40"/>
      <c r="C119" s="40"/>
      <c r="D119" s="40"/>
      <c r="E119" s="40"/>
      <c r="F119" s="40"/>
      <c r="G119" s="40"/>
      <c r="H119" s="40"/>
      <c r="I119" s="40"/>
      <c r="J119" s="40"/>
      <c r="K119" s="78"/>
      <c r="L119" s="127"/>
      <c r="M119" s="118"/>
      <c r="N119" s="119"/>
      <c r="O119" s="118"/>
      <c r="P119" s="119"/>
      <c r="Q119" s="120"/>
      <c r="R119" s="121"/>
    </row>
    <row r="120" spans="1:18" ht="15.75" customHeight="1" x14ac:dyDescent="0.25">
      <c r="A120" s="39">
        <v>2602</v>
      </c>
      <c r="B120" s="40"/>
      <c r="C120" s="40"/>
      <c r="D120" s="40"/>
      <c r="E120" s="40"/>
      <c r="F120" s="40"/>
      <c r="G120" s="40"/>
      <c r="H120" s="40"/>
      <c r="I120" s="40"/>
      <c r="J120" s="40"/>
      <c r="K120" s="78"/>
      <c r="L120" s="127"/>
      <c r="M120" s="118"/>
      <c r="N120" s="119"/>
      <c r="O120" s="111" t="s">
        <v>58</v>
      </c>
      <c r="P120" s="112"/>
      <c r="Q120" s="113">
        <f>IF(SUM(K109:K120)=0,"",SUM(K109:K120))</f>
        <v>3</v>
      </c>
      <c r="R120" s="114" t="s">
        <v>10</v>
      </c>
    </row>
    <row r="121" spans="1:18" ht="15.75" customHeight="1" x14ac:dyDescent="0.25">
      <c r="A121" s="39">
        <v>2701</v>
      </c>
      <c r="B121" s="40"/>
      <c r="C121" s="40"/>
      <c r="D121" s="40"/>
      <c r="E121" s="40"/>
      <c r="F121" s="40"/>
      <c r="G121" s="40"/>
      <c r="H121" s="40"/>
      <c r="I121" s="40"/>
      <c r="J121" s="40"/>
      <c r="K121" s="78"/>
      <c r="L121" s="127"/>
      <c r="M121" s="118"/>
      <c r="N121" s="119"/>
      <c r="O121" s="115" t="s">
        <v>60</v>
      </c>
      <c r="P121" s="59" t="str">
        <f>IF(P120/B107=0,"",P120/B107)</f>
        <v/>
      </c>
      <c r="Q121" s="116" t="str">
        <f>IF(P120/Q120=0,"",P120/Q120)</f>
        <v/>
      </c>
      <c r="R121" s="117" t="s">
        <v>61</v>
      </c>
    </row>
    <row r="122" spans="1:18" ht="15.75" customHeight="1" x14ac:dyDescent="0.25">
      <c r="A122" s="39">
        <v>2702</v>
      </c>
      <c r="B122" s="40"/>
      <c r="C122" s="40"/>
      <c r="D122" s="40"/>
      <c r="E122" s="40"/>
      <c r="F122" s="40"/>
      <c r="G122" s="40"/>
      <c r="H122" s="40"/>
      <c r="I122" s="40"/>
      <c r="J122" s="40"/>
      <c r="K122" s="78"/>
      <c r="L122" s="130"/>
      <c r="M122" s="131"/>
      <c r="N122" s="132"/>
      <c r="O122" s="87"/>
      <c r="P122" s="122"/>
      <c r="Q122" s="122"/>
      <c r="R122" s="123"/>
    </row>
    <row r="123" spans="1:18" ht="18" customHeight="1" x14ac:dyDescent="0.25">
      <c r="A123" s="28"/>
      <c r="B123" s="165" t="s">
        <v>83</v>
      </c>
      <c r="C123" s="165"/>
      <c r="D123" s="165"/>
      <c r="E123" s="165"/>
      <c r="F123" s="165"/>
      <c r="G123" s="165"/>
      <c r="H123" s="165"/>
      <c r="I123" s="165"/>
      <c r="J123" s="165"/>
      <c r="K123" s="66">
        <f>SUM(K107:K119)</f>
        <v>3</v>
      </c>
      <c r="L123" s="67">
        <f>IF(K115=0,"",K115/B107)</f>
        <v>5.8823529411764705E-2</v>
      </c>
      <c r="M123" s="67">
        <f>IF(K123=0,"",K123/B107)</f>
        <v>0.17647058823529413</v>
      </c>
      <c r="N123" s="67">
        <f>IF(K115=0,"",M123-L123)</f>
        <v>0.11764705882352942</v>
      </c>
      <c r="O123" s="2"/>
      <c r="P123" s="1"/>
      <c r="Q123" s="25"/>
      <c r="R123" s="2"/>
    </row>
    <row r="124" spans="1:18" ht="12.75" customHeight="1" x14ac:dyDescent="0.2"/>
    <row r="125" spans="1:18" ht="12.75" customHeight="1" x14ac:dyDescent="0.2"/>
    <row r="126" spans="1:18" ht="26.25" customHeight="1" x14ac:dyDescent="0.4">
      <c r="B126" s="166" t="s">
        <v>72</v>
      </c>
      <c r="C126" s="167"/>
      <c r="D126" s="167"/>
      <c r="E126" s="167"/>
      <c r="F126" s="167"/>
      <c r="G126" s="167"/>
      <c r="H126" s="167"/>
      <c r="I126" s="167"/>
      <c r="J126" s="167"/>
      <c r="K126" s="105" t="s">
        <v>93</v>
      </c>
      <c r="L126" s="2"/>
      <c r="M126" s="2"/>
      <c r="N126" s="1"/>
      <c r="O126" s="2"/>
      <c r="P126" s="1"/>
      <c r="Q126" s="1"/>
      <c r="R126" s="1"/>
    </row>
    <row r="127" spans="1:18" ht="20.25" customHeight="1" x14ac:dyDescent="0.2">
      <c r="A127" s="168" t="s">
        <v>9</v>
      </c>
      <c r="B127" s="169" t="s">
        <v>73</v>
      </c>
      <c r="C127" s="170"/>
      <c r="D127" s="170"/>
      <c r="E127" s="170"/>
      <c r="F127" s="170"/>
      <c r="G127" s="170"/>
      <c r="H127" s="170"/>
      <c r="I127" s="170"/>
      <c r="J127" s="171"/>
      <c r="K127" s="172" t="s">
        <v>10</v>
      </c>
      <c r="L127" s="164" t="s">
        <v>2</v>
      </c>
      <c r="M127" s="164" t="s">
        <v>3</v>
      </c>
      <c r="N127" s="174" t="s">
        <v>4</v>
      </c>
      <c r="O127" s="164" t="s">
        <v>5</v>
      </c>
      <c r="P127" s="162" t="s">
        <v>6</v>
      </c>
      <c r="Q127" s="162" t="s">
        <v>7</v>
      </c>
      <c r="R127" s="164" t="s">
        <v>8</v>
      </c>
    </row>
    <row r="128" spans="1:18" ht="15.75" customHeight="1" x14ac:dyDescent="0.25">
      <c r="A128" s="163"/>
      <c r="B128" s="39" t="s">
        <v>74</v>
      </c>
      <c r="C128" s="39" t="s">
        <v>75</v>
      </c>
      <c r="D128" s="39" t="s">
        <v>76</v>
      </c>
      <c r="E128" s="39" t="s">
        <v>77</v>
      </c>
      <c r="F128" s="39" t="s">
        <v>78</v>
      </c>
      <c r="G128" s="39" t="s">
        <v>79</v>
      </c>
      <c r="H128" s="39" t="s">
        <v>80</v>
      </c>
      <c r="I128" s="39" t="s">
        <v>81</v>
      </c>
      <c r="J128" s="39" t="s">
        <v>82</v>
      </c>
      <c r="K128" s="173"/>
      <c r="L128" s="163"/>
      <c r="M128" s="163"/>
      <c r="N128" s="163"/>
      <c r="O128" s="163"/>
      <c r="P128" s="163"/>
      <c r="Q128" s="163"/>
      <c r="R128" s="163"/>
    </row>
    <row r="129" spans="1:19" ht="15.75" customHeight="1" x14ac:dyDescent="0.25">
      <c r="A129" s="39">
        <v>2002</v>
      </c>
      <c r="B129" s="40">
        <v>24</v>
      </c>
      <c r="C129" s="40"/>
      <c r="D129" s="40"/>
      <c r="E129" s="40"/>
      <c r="F129" s="40"/>
      <c r="G129" s="40"/>
      <c r="H129" s="40"/>
      <c r="I129" s="40"/>
      <c r="J129" s="40"/>
      <c r="K129" s="78"/>
      <c r="L129" s="124"/>
      <c r="M129" s="125"/>
      <c r="N129" s="126"/>
      <c r="O129" s="108"/>
      <c r="P129" s="43">
        <f>B129</f>
        <v>24</v>
      </c>
      <c r="Q129" s="109"/>
      <c r="R129" s="108"/>
    </row>
    <row r="130" spans="1:19" ht="15.75" customHeight="1" x14ac:dyDescent="0.25">
      <c r="A130" s="39">
        <v>2101</v>
      </c>
      <c r="B130" s="40"/>
      <c r="C130" s="40">
        <v>22</v>
      </c>
      <c r="D130" s="40"/>
      <c r="E130" s="40"/>
      <c r="F130" s="40"/>
      <c r="G130" s="40"/>
      <c r="H130" s="40"/>
      <c r="I130" s="40"/>
      <c r="J130" s="40"/>
      <c r="K130" s="78"/>
      <c r="L130" s="127"/>
      <c r="M130" s="118"/>
      <c r="N130" s="128"/>
      <c r="O130" s="45">
        <f>IF(C130=0,"",C130/B129)</f>
        <v>0.91666666666666663</v>
      </c>
      <c r="P130" s="46">
        <v>22</v>
      </c>
      <c r="Q130" s="110">
        <f t="shared" ref="Q130:Q137" si="10">IF(P130=0,"",P130/P129)</f>
        <v>0.91666666666666663</v>
      </c>
      <c r="R130" s="110">
        <f t="shared" ref="R130:R137" si="11">IF(P130=0,"",100%-Q130)</f>
        <v>8.333333333333337E-2</v>
      </c>
    </row>
    <row r="131" spans="1:19" ht="15.75" customHeight="1" x14ac:dyDescent="0.25">
      <c r="A131" s="39">
        <v>2102</v>
      </c>
      <c r="B131" s="40"/>
      <c r="C131" s="40"/>
      <c r="D131" s="40">
        <v>19</v>
      </c>
      <c r="E131" s="40"/>
      <c r="F131" s="40"/>
      <c r="G131" s="40"/>
      <c r="H131" s="40"/>
      <c r="I131" s="40"/>
      <c r="J131" s="40"/>
      <c r="K131" s="78"/>
      <c r="L131" s="127"/>
      <c r="M131" s="118"/>
      <c r="N131" s="128"/>
      <c r="O131" s="45">
        <f>IF(D131=0,"",D131/C130)</f>
        <v>0.86363636363636365</v>
      </c>
      <c r="P131" s="46">
        <v>20</v>
      </c>
      <c r="Q131" s="110">
        <f t="shared" si="10"/>
        <v>0.90909090909090906</v>
      </c>
      <c r="R131" s="110">
        <f t="shared" si="11"/>
        <v>9.0909090909090939E-2</v>
      </c>
      <c r="S131" s="8">
        <f>P131/P129</f>
        <v>0.83333333333333337</v>
      </c>
    </row>
    <row r="132" spans="1:19" ht="15.75" customHeight="1" x14ac:dyDescent="0.25">
      <c r="A132" s="39">
        <v>2201</v>
      </c>
      <c r="B132" s="40"/>
      <c r="C132" s="40"/>
      <c r="D132" s="40"/>
      <c r="E132" s="40">
        <v>15</v>
      </c>
      <c r="F132" s="40"/>
      <c r="G132" s="40"/>
      <c r="H132" s="40"/>
      <c r="I132" s="40"/>
      <c r="J132" s="40"/>
      <c r="K132" s="78"/>
      <c r="L132" s="127"/>
      <c r="M132" s="118"/>
      <c r="N132" s="128"/>
      <c r="O132" s="45">
        <f>IF(E132=0,"",E132/D131)</f>
        <v>0.78947368421052633</v>
      </c>
      <c r="P132" s="46">
        <v>16</v>
      </c>
      <c r="Q132" s="110">
        <f t="shared" si="10"/>
        <v>0.8</v>
      </c>
      <c r="R132" s="110">
        <f t="shared" si="11"/>
        <v>0.19999999999999996</v>
      </c>
    </row>
    <row r="133" spans="1:19" ht="15.75" customHeight="1" x14ac:dyDescent="0.25">
      <c r="A133" s="39">
        <v>2202</v>
      </c>
      <c r="B133" s="40"/>
      <c r="C133" s="40"/>
      <c r="D133" s="40"/>
      <c r="E133" s="40"/>
      <c r="F133" s="40">
        <v>13</v>
      </c>
      <c r="G133" s="40"/>
      <c r="H133" s="40"/>
      <c r="I133" s="40"/>
      <c r="J133" s="40"/>
      <c r="K133" s="78"/>
      <c r="L133" s="127"/>
      <c r="M133" s="118"/>
      <c r="N133" s="128"/>
      <c r="O133" s="45">
        <f>IF(F133=0,"",F133/E132)</f>
        <v>0.8666666666666667</v>
      </c>
      <c r="P133" s="46">
        <v>14</v>
      </c>
      <c r="Q133" s="110">
        <f t="shared" si="10"/>
        <v>0.875</v>
      </c>
      <c r="R133" s="110">
        <f t="shared" si="11"/>
        <v>0.125</v>
      </c>
    </row>
    <row r="134" spans="1:19" ht="15.75" customHeight="1" x14ac:dyDescent="0.25">
      <c r="A134" s="39">
        <v>2301</v>
      </c>
      <c r="B134" s="40"/>
      <c r="C134" s="40"/>
      <c r="D134" s="40"/>
      <c r="E134" s="40"/>
      <c r="F134" s="40"/>
      <c r="G134" s="40">
        <v>13</v>
      </c>
      <c r="H134" s="40"/>
      <c r="I134" s="40"/>
      <c r="J134" s="40"/>
      <c r="K134" s="78"/>
      <c r="L134" s="127"/>
      <c r="M134" s="118"/>
      <c r="N134" s="128"/>
      <c r="O134" s="45">
        <f>IF(G134=0,"",G134/F133)</f>
        <v>1</v>
      </c>
      <c r="P134" s="46">
        <v>14</v>
      </c>
      <c r="Q134" s="110">
        <f t="shared" si="10"/>
        <v>1</v>
      </c>
      <c r="R134" s="110">
        <f t="shared" si="11"/>
        <v>0</v>
      </c>
    </row>
    <row r="135" spans="1:19" ht="15.75" customHeight="1" x14ac:dyDescent="0.25">
      <c r="A135" s="39">
        <v>2302</v>
      </c>
      <c r="B135" s="40"/>
      <c r="C135" s="40"/>
      <c r="D135" s="40"/>
      <c r="E135" s="40"/>
      <c r="F135" s="40"/>
      <c r="G135" s="40"/>
      <c r="H135" s="40">
        <v>13</v>
      </c>
      <c r="I135" s="40"/>
      <c r="J135" s="40"/>
      <c r="K135" s="78"/>
      <c r="L135" s="127"/>
      <c r="M135" s="118"/>
      <c r="N135" s="128"/>
      <c r="O135" s="45">
        <f>IF(H135=0,"",H135/G134)</f>
        <v>1</v>
      </c>
      <c r="P135" s="46">
        <v>14</v>
      </c>
      <c r="Q135" s="110">
        <f t="shared" si="10"/>
        <v>1</v>
      </c>
      <c r="R135" s="110">
        <f t="shared" si="11"/>
        <v>0</v>
      </c>
    </row>
    <row r="136" spans="1:19" ht="15.75" customHeight="1" x14ac:dyDescent="0.25">
      <c r="A136" s="39">
        <v>2401</v>
      </c>
      <c r="B136" s="40"/>
      <c r="C136" s="40"/>
      <c r="D136" s="40"/>
      <c r="E136" s="40"/>
      <c r="F136" s="40"/>
      <c r="G136" s="40"/>
      <c r="H136" s="40"/>
      <c r="I136" s="40">
        <v>13</v>
      </c>
      <c r="J136" s="40"/>
      <c r="K136" s="78"/>
      <c r="L136" s="127"/>
      <c r="M136" s="118"/>
      <c r="N136" s="128"/>
      <c r="O136" s="45">
        <f>IF(I136=0,"",I136/H135)</f>
        <v>1</v>
      </c>
      <c r="P136" s="46">
        <v>14</v>
      </c>
      <c r="Q136" s="110">
        <f t="shared" si="10"/>
        <v>1</v>
      </c>
      <c r="R136" s="110">
        <f t="shared" si="11"/>
        <v>0</v>
      </c>
    </row>
    <row r="137" spans="1:19" ht="15.75" customHeight="1" x14ac:dyDescent="0.25">
      <c r="A137" s="39">
        <v>2402</v>
      </c>
      <c r="B137" s="40"/>
      <c r="C137" s="40"/>
      <c r="D137" s="40"/>
      <c r="E137" s="40"/>
      <c r="F137" s="40"/>
      <c r="G137" s="40"/>
      <c r="H137" s="40"/>
      <c r="I137" s="40"/>
      <c r="J137" s="40">
        <v>13</v>
      </c>
      <c r="K137" s="78">
        <v>10</v>
      </c>
      <c r="L137" s="127"/>
      <c r="M137" s="118"/>
      <c r="N137" s="128"/>
      <c r="O137" s="48">
        <f>IF(J137=0,"",J137/I136)</f>
        <v>1</v>
      </c>
      <c r="P137" s="46">
        <v>14</v>
      </c>
      <c r="Q137" s="48">
        <f t="shared" si="10"/>
        <v>1</v>
      </c>
      <c r="R137" s="48">
        <f t="shared" si="11"/>
        <v>0</v>
      </c>
    </row>
    <row r="138" spans="1:19" ht="15.75" customHeight="1" x14ac:dyDescent="0.25">
      <c r="A138" s="39">
        <v>2501</v>
      </c>
      <c r="B138" s="40"/>
      <c r="C138" s="40"/>
      <c r="D138" s="40"/>
      <c r="E138" s="40"/>
      <c r="F138" s="40"/>
      <c r="G138" s="40"/>
      <c r="H138" s="40"/>
      <c r="I138" s="40"/>
      <c r="J138" s="40">
        <v>3</v>
      </c>
      <c r="K138" s="78">
        <v>2</v>
      </c>
      <c r="L138" s="127"/>
      <c r="M138" s="118"/>
      <c r="N138" s="119"/>
      <c r="O138" s="100"/>
      <c r="P138" s="46">
        <v>4</v>
      </c>
      <c r="Q138" s="100"/>
      <c r="R138" s="140"/>
    </row>
    <row r="139" spans="1:19" ht="15.75" customHeight="1" x14ac:dyDescent="0.25">
      <c r="A139" s="39">
        <v>2502</v>
      </c>
      <c r="B139" s="40"/>
      <c r="C139" s="40"/>
      <c r="D139" s="40"/>
      <c r="E139" s="40"/>
      <c r="F139" s="40"/>
      <c r="G139" s="40"/>
      <c r="H139" s="40"/>
      <c r="I139" s="40"/>
      <c r="J139" s="40">
        <v>2</v>
      </c>
      <c r="K139" s="78">
        <v>2</v>
      </c>
      <c r="L139" s="127"/>
      <c r="M139" s="118"/>
      <c r="N139" s="119"/>
      <c r="O139" s="121"/>
      <c r="P139" s="74">
        <v>2</v>
      </c>
      <c r="Q139" s="134"/>
      <c r="R139" s="121"/>
    </row>
    <row r="140" spans="1:19" ht="15.75" customHeight="1" x14ac:dyDescent="0.25">
      <c r="A140" s="39">
        <v>2601</v>
      </c>
      <c r="B140" s="40"/>
      <c r="C140" s="40"/>
      <c r="D140" s="40"/>
      <c r="E140" s="40"/>
      <c r="F140" s="40"/>
      <c r="G140" s="40"/>
      <c r="H140" s="40"/>
      <c r="I140" s="40"/>
      <c r="J140" s="40"/>
      <c r="K140" s="78"/>
      <c r="L140" s="127"/>
      <c r="M140" s="118"/>
      <c r="N140" s="119"/>
      <c r="O140" s="121"/>
      <c r="P140" s="74"/>
      <c r="Q140" s="134"/>
      <c r="R140" s="121"/>
    </row>
    <row r="141" spans="1:19" ht="15.75" customHeight="1" x14ac:dyDescent="0.25">
      <c r="A141" s="39">
        <v>2602</v>
      </c>
      <c r="B141" s="40"/>
      <c r="C141" s="40"/>
      <c r="D141" s="40"/>
      <c r="E141" s="40"/>
      <c r="F141" s="40"/>
      <c r="G141" s="40"/>
      <c r="H141" s="40"/>
      <c r="I141" s="40"/>
      <c r="J141" s="40"/>
      <c r="K141" s="78"/>
      <c r="L141" s="127"/>
      <c r="M141" s="118"/>
      <c r="N141" s="119"/>
      <c r="O141" s="118"/>
      <c r="P141" s="119"/>
      <c r="Q141" s="120"/>
      <c r="R141" s="121"/>
    </row>
    <row r="142" spans="1:19" ht="15.75" customHeight="1" x14ac:dyDescent="0.25">
      <c r="A142" s="39">
        <v>2701</v>
      </c>
      <c r="B142" s="40"/>
      <c r="C142" s="40"/>
      <c r="D142" s="40"/>
      <c r="E142" s="40"/>
      <c r="F142" s="40"/>
      <c r="G142" s="40"/>
      <c r="H142" s="40"/>
      <c r="I142" s="40"/>
      <c r="J142" s="40"/>
      <c r="K142" s="78"/>
      <c r="L142" s="127"/>
      <c r="M142" s="118"/>
      <c r="N142" s="119"/>
      <c r="O142" s="111" t="s">
        <v>58</v>
      </c>
      <c r="P142" s="112">
        <v>1</v>
      </c>
      <c r="Q142" s="113">
        <f>IF(SUM(K131:K142)=0,"",SUM(K131:K142))</f>
        <v>14</v>
      </c>
      <c r="R142" s="114" t="s">
        <v>10</v>
      </c>
    </row>
    <row r="143" spans="1:19" ht="15.75" customHeight="1" x14ac:dyDescent="0.25">
      <c r="A143" s="39">
        <v>2702</v>
      </c>
      <c r="B143" s="40"/>
      <c r="C143" s="40"/>
      <c r="D143" s="40"/>
      <c r="E143" s="40"/>
      <c r="F143" s="40"/>
      <c r="G143" s="40"/>
      <c r="H143" s="40"/>
      <c r="I143" s="40"/>
      <c r="J143" s="40"/>
      <c r="K143" s="78"/>
      <c r="L143" s="127"/>
      <c r="M143" s="118"/>
      <c r="N143" s="119"/>
      <c r="O143" s="115" t="s">
        <v>60</v>
      </c>
      <c r="P143" s="59">
        <f>IF(P142/B129=0,"",P142/B129)</f>
        <v>4.1666666666666664E-2</v>
      </c>
      <c r="Q143" s="116">
        <f>IF(P142/Q142=0,"",P142/Q142)</f>
        <v>7.1428571428571425E-2</v>
      </c>
      <c r="R143" s="117" t="s">
        <v>61</v>
      </c>
    </row>
    <row r="144" spans="1:19" ht="15.75" customHeight="1" x14ac:dyDescent="0.25">
      <c r="A144" s="39">
        <v>2801</v>
      </c>
      <c r="B144" s="40"/>
      <c r="C144" s="40"/>
      <c r="D144" s="40"/>
      <c r="E144" s="40"/>
      <c r="F144" s="40"/>
      <c r="G144" s="40"/>
      <c r="H144" s="40"/>
      <c r="I144" s="40"/>
      <c r="J144" s="40"/>
      <c r="K144" s="78"/>
      <c r="L144" s="130"/>
      <c r="M144" s="131"/>
      <c r="N144" s="132"/>
      <c r="O144" s="87"/>
      <c r="P144" s="122"/>
      <c r="Q144" s="122"/>
      <c r="R144" s="123"/>
    </row>
    <row r="145" spans="1:19" ht="18" customHeight="1" x14ac:dyDescent="0.25">
      <c r="A145" s="28"/>
      <c r="B145" s="165" t="s">
        <v>83</v>
      </c>
      <c r="C145" s="165"/>
      <c r="D145" s="165"/>
      <c r="E145" s="165"/>
      <c r="F145" s="165"/>
      <c r="G145" s="165"/>
      <c r="H145" s="165"/>
      <c r="I145" s="165"/>
      <c r="J145" s="165"/>
      <c r="K145" s="66">
        <f>SUM(K129:K141)</f>
        <v>14</v>
      </c>
      <c r="L145" s="67">
        <f>IF(K137=0,"",K137/B129)</f>
        <v>0.41666666666666669</v>
      </c>
      <c r="M145" s="67">
        <f>IF(K145=0,"",K145/B129)</f>
        <v>0.58333333333333337</v>
      </c>
      <c r="N145" s="67">
        <f>IF(K137=0,"",M145-L145)</f>
        <v>0.16666666666666669</v>
      </c>
      <c r="O145" s="2"/>
      <c r="P145" s="1"/>
      <c r="Q145" s="25"/>
      <c r="R145" s="2"/>
    </row>
    <row r="146" spans="1:19" ht="12.75" customHeight="1" x14ac:dyDescent="0.2"/>
    <row r="147" spans="1:19" ht="12.75" customHeight="1" x14ac:dyDescent="0.2"/>
    <row r="148" spans="1:19" ht="26.25" customHeight="1" x14ac:dyDescent="0.4">
      <c r="B148" s="166" t="s">
        <v>72</v>
      </c>
      <c r="C148" s="167"/>
      <c r="D148" s="167"/>
      <c r="E148" s="167"/>
      <c r="F148" s="167"/>
      <c r="G148" s="167"/>
      <c r="H148" s="167"/>
      <c r="I148" s="167"/>
      <c r="J148" s="167"/>
      <c r="K148" s="105" t="s">
        <v>94</v>
      </c>
      <c r="L148" s="2"/>
      <c r="M148" s="2"/>
      <c r="N148" s="1"/>
      <c r="O148" s="2"/>
      <c r="P148" s="1"/>
      <c r="Q148" s="1"/>
      <c r="R148" s="1"/>
    </row>
    <row r="149" spans="1:19" ht="20.25" customHeight="1" x14ac:dyDescent="0.2">
      <c r="A149" s="168" t="s">
        <v>9</v>
      </c>
      <c r="B149" s="169" t="s">
        <v>73</v>
      </c>
      <c r="C149" s="170"/>
      <c r="D149" s="170"/>
      <c r="E149" s="170"/>
      <c r="F149" s="170"/>
      <c r="G149" s="170"/>
      <c r="H149" s="170"/>
      <c r="I149" s="170"/>
      <c r="J149" s="171"/>
      <c r="K149" s="172" t="s">
        <v>10</v>
      </c>
      <c r="L149" s="164" t="s">
        <v>2</v>
      </c>
      <c r="M149" s="164" t="s">
        <v>3</v>
      </c>
      <c r="N149" s="174" t="s">
        <v>4</v>
      </c>
      <c r="O149" s="164" t="s">
        <v>5</v>
      </c>
      <c r="P149" s="162" t="s">
        <v>6</v>
      </c>
      <c r="Q149" s="162" t="s">
        <v>7</v>
      </c>
      <c r="R149" s="164" t="s">
        <v>8</v>
      </c>
    </row>
    <row r="150" spans="1:19" ht="15.75" x14ac:dyDescent="0.25">
      <c r="A150" s="163"/>
      <c r="B150" s="39" t="s">
        <v>74</v>
      </c>
      <c r="C150" s="39" t="s">
        <v>75</v>
      </c>
      <c r="D150" s="39" t="s">
        <v>76</v>
      </c>
      <c r="E150" s="39" t="s">
        <v>77</v>
      </c>
      <c r="F150" s="39" t="s">
        <v>78</v>
      </c>
      <c r="G150" s="39" t="s">
        <v>79</v>
      </c>
      <c r="H150" s="39" t="s">
        <v>80</v>
      </c>
      <c r="I150" s="39" t="s">
        <v>81</v>
      </c>
      <c r="J150" s="39" t="s">
        <v>82</v>
      </c>
      <c r="K150" s="173"/>
      <c r="L150" s="163"/>
      <c r="M150" s="163"/>
      <c r="N150" s="163"/>
      <c r="O150" s="163"/>
      <c r="P150" s="163"/>
      <c r="Q150" s="163"/>
      <c r="R150" s="163"/>
    </row>
    <row r="151" spans="1:19" ht="15.75" customHeight="1" x14ac:dyDescent="0.25">
      <c r="A151" s="39">
        <v>2101</v>
      </c>
      <c r="B151" s="40">
        <v>12</v>
      </c>
      <c r="C151" s="40"/>
      <c r="D151" s="40"/>
      <c r="E151" s="40"/>
      <c r="F151" s="40"/>
      <c r="G151" s="40"/>
      <c r="H151" s="40"/>
      <c r="I151" s="40"/>
      <c r="J151" s="40"/>
      <c r="K151" s="78"/>
      <c r="L151" s="124"/>
      <c r="M151" s="125"/>
      <c r="N151" s="126"/>
      <c r="O151" s="108"/>
      <c r="P151" s="43">
        <f>B151</f>
        <v>12</v>
      </c>
      <c r="Q151" s="109"/>
      <c r="R151" s="108"/>
    </row>
    <row r="152" spans="1:19" ht="15.75" customHeight="1" x14ac:dyDescent="0.25">
      <c r="A152" s="39">
        <v>2102</v>
      </c>
      <c r="B152" s="40"/>
      <c r="C152" s="40">
        <v>11</v>
      </c>
      <c r="D152" s="40"/>
      <c r="E152" s="40"/>
      <c r="F152" s="40"/>
      <c r="G152" s="40"/>
      <c r="H152" s="40"/>
      <c r="I152" s="40"/>
      <c r="J152" s="40"/>
      <c r="K152" s="78"/>
      <c r="L152" s="127"/>
      <c r="M152" s="118"/>
      <c r="N152" s="128"/>
      <c r="O152" s="45">
        <f>IF(C152=0,"",C152/B151)</f>
        <v>0.91666666666666663</v>
      </c>
      <c r="P152" s="46">
        <v>11</v>
      </c>
      <c r="Q152" s="110">
        <f t="shared" ref="Q152:Q159" si="12">IF(P152=0,"",P152/P151)</f>
        <v>0.91666666666666663</v>
      </c>
      <c r="R152" s="110">
        <f t="shared" ref="R152:R159" si="13">IF(P152=0,"",100%-Q152)</f>
        <v>8.333333333333337E-2</v>
      </c>
    </row>
    <row r="153" spans="1:19" ht="15.75" customHeight="1" x14ac:dyDescent="0.25">
      <c r="A153" s="39">
        <v>2201</v>
      </c>
      <c r="B153" s="40"/>
      <c r="C153" s="40"/>
      <c r="D153" s="40">
        <v>6</v>
      </c>
      <c r="E153" s="40"/>
      <c r="F153" s="40"/>
      <c r="G153" s="40"/>
      <c r="H153" s="40"/>
      <c r="I153" s="40"/>
      <c r="J153" s="40"/>
      <c r="K153" s="78"/>
      <c r="L153" s="127"/>
      <c r="M153" s="118"/>
      <c r="N153" s="128"/>
      <c r="O153" s="45">
        <f>IF(D153=0,"",D153/C152)</f>
        <v>0.54545454545454541</v>
      </c>
      <c r="P153" s="46">
        <v>6</v>
      </c>
      <c r="Q153" s="110">
        <f t="shared" si="12"/>
        <v>0.54545454545454541</v>
      </c>
      <c r="R153" s="110">
        <f t="shared" si="13"/>
        <v>0.45454545454545459</v>
      </c>
      <c r="S153" s="8">
        <f>P153/P151</f>
        <v>0.5</v>
      </c>
    </row>
    <row r="154" spans="1:19" ht="15.75" customHeight="1" x14ac:dyDescent="0.25">
      <c r="A154" s="39">
        <v>2202</v>
      </c>
      <c r="B154" s="40"/>
      <c r="C154" s="40"/>
      <c r="D154" s="40"/>
      <c r="E154" s="40">
        <v>5</v>
      </c>
      <c r="F154" s="40"/>
      <c r="G154" s="40"/>
      <c r="H154" s="40"/>
      <c r="I154" s="40"/>
      <c r="J154" s="40"/>
      <c r="K154" s="78"/>
      <c r="L154" s="127"/>
      <c r="M154" s="118"/>
      <c r="N154" s="128"/>
      <c r="O154" s="45">
        <f>IF(E154=0,"",E154/D153)</f>
        <v>0.83333333333333337</v>
      </c>
      <c r="P154" s="46">
        <v>6</v>
      </c>
      <c r="Q154" s="110">
        <f t="shared" si="12"/>
        <v>1</v>
      </c>
      <c r="R154" s="110">
        <f t="shared" si="13"/>
        <v>0</v>
      </c>
    </row>
    <row r="155" spans="1:19" ht="15.75" customHeight="1" x14ac:dyDescent="0.25">
      <c r="A155" s="39">
        <v>2301</v>
      </c>
      <c r="B155" s="40"/>
      <c r="C155" s="40"/>
      <c r="D155" s="40"/>
      <c r="E155" s="40"/>
      <c r="F155" s="40">
        <v>5</v>
      </c>
      <c r="G155" s="40"/>
      <c r="H155" s="40"/>
      <c r="I155" s="40"/>
      <c r="J155" s="40"/>
      <c r="K155" s="78"/>
      <c r="L155" s="127"/>
      <c r="M155" s="118"/>
      <c r="N155" s="128"/>
      <c r="O155" s="45">
        <f>IF(F155=0,"",F155/E154)</f>
        <v>1</v>
      </c>
      <c r="P155" s="46">
        <v>6</v>
      </c>
      <c r="Q155" s="110">
        <f t="shared" si="12"/>
        <v>1</v>
      </c>
      <c r="R155" s="110">
        <f t="shared" si="13"/>
        <v>0</v>
      </c>
    </row>
    <row r="156" spans="1:19" ht="15.75" customHeight="1" x14ac:dyDescent="0.25">
      <c r="A156" s="39">
        <v>2302</v>
      </c>
      <c r="B156" s="40"/>
      <c r="C156" s="40"/>
      <c r="D156" s="40"/>
      <c r="E156" s="40"/>
      <c r="F156" s="40"/>
      <c r="G156" s="40">
        <v>5</v>
      </c>
      <c r="H156" s="40"/>
      <c r="I156" s="40"/>
      <c r="J156" s="40"/>
      <c r="K156" s="78"/>
      <c r="L156" s="127"/>
      <c r="M156" s="118"/>
      <c r="N156" s="128"/>
      <c r="O156" s="45">
        <f>IF(G156=0,"",G156/F155)</f>
        <v>1</v>
      </c>
      <c r="P156" s="46">
        <v>6</v>
      </c>
      <c r="Q156" s="110">
        <f t="shared" si="12"/>
        <v>1</v>
      </c>
      <c r="R156" s="110">
        <f t="shared" si="13"/>
        <v>0</v>
      </c>
    </row>
    <row r="157" spans="1:19" ht="15.75" customHeight="1" x14ac:dyDescent="0.25">
      <c r="A157" s="39">
        <v>2401</v>
      </c>
      <c r="B157" s="40"/>
      <c r="C157" s="40"/>
      <c r="D157" s="40"/>
      <c r="E157" s="40"/>
      <c r="F157" s="40"/>
      <c r="G157" s="40"/>
      <c r="H157" s="40">
        <v>4</v>
      </c>
      <c r="I157" s="40"/>
      <c r="J157" s="40"/>
      <c r="K157" s="78"/>
      <c r="L157" s="127"/>
      <c r="M157" s="118"/>
      <c r="N157" s="128"/>
      <c r="O157" s="45">
        <f>IF(H157=0,"",H157/G156)</f>
        <v>0.8</v>
      </c>
      <c r="P157" s="46">
        <v>5</v>
      </c>
      <c r="Q157" s="110">
        <f t="shared" si="12"/>
        <v>0.83333333333333337</v>
      </c>
      <c r="R157" s="110">
        <f t="shared" si="13"/>
        <v>0.16666666666666663</v>
      </c>
    </row>
    <row r="158" spans="1:19" ht="15.75" customHeight="1" x14ac:dyDescent="0.25">
      <c r="A158" s="39">
        <v>2402</v>
      </c>
      <c r="B158" s="40"/>
      <c r="C158" s="40"/>
      <c r="D158" s="40"/>
      <c r="E158" s="40"/>
      <c r="F158" s="40"/>
      <c r="G158" s="40"/>
      <c r="H158" s="40"/>
      <c r="I158" s="40">
        <v>3</v>
      </c>
      <c r="J158" s="40"/>
      <c r="K158" s="78"/>
      <c r="L158" s="127"/>
      <c r="M158" s="118"/>
      <c r="N158" s="128"/>
      <c r="O158" s="45">
        <f>IF(I158=0,"",I158/H157)</f>
        <v>0.75</v>
      </c>
      <c r="P158" s="46">
        <v>5</v>
      </c>
      <c r="Q158" s="110">
        <f t="shared" si="12"/>
        <v>1</v>
      </c>
      <c r="R158" s="110">
        <f t="shared" si="13"/>
        <v>0</v>
      </c>
    </row>
    <row r="159" spans="1:19" ht="15.75" customHeight="1" x14ac:dyDescent="0.25">
      <c r="A159" s="39">
        <v>2501</v>
      </c>
      <c r="B159" s="40"/>
      <c r="C159" s="40"/>
      <c r="D159" s="40"/>
      <c r="E159" s="40"/>
      <c r="F159" s="40"/>
      <c r="G159" s="40"/>
      <c r="H159" s="40"/>
      <c r="I159" s="40"/>
      <c r="J159" s="104">
        <v>3</v>
      </c>
      <c r="K159" s="78"/>
      <c r="L159" s="127"/>
      <c r="M159" s="118"/>
      <c r="N159" s="128"/>
      <c r="O159" s="48">
        <f>IF(J159=0,"",J159/I158)</f>
        <v>1</v>
      </c>
      <c r="P159" s="46">
        <v>3</v>
      </c>
      <c r="Q159" s="48">
        <f t="shared" si="12"/>
        <v>0.6</v>
      </c>
      <c r="R159" s="48">
        <f t="shared" si="13"/>
        <v>0.4</v>
      </c>
    </row>
    <row r="160" spans="1:19" ht="15.75" customHeight="1" x14ac:dyDescent="0.25">
      <c r="A160" s="39">
        <v>2502</v>
      </c>
      <c r="B160" s="40"/>
      <c r="C160" s="40"/>
      <c r="D160" s="40"/>
      <c r="E160" s="40"/>
      <c r="F160" s="40"/>
      <c r="G160" s="40"/>
      <c r="H160" s="40"/>
      <c r="I160" s="40"/>
      <c r="J160" s="40">
        <v>2</v>
      </c>
      <c r="K160" s="78">
        <v>1</v>
      </c>
      <c r="L160" s="127"/>
      <c r="M160" s="118"/>
      <c r="N160" s="119"/>
      <c r="O160" s="100"/>
      <c r="P160" s="46">
        <v>3</v>
      </c>
      <c r="Q160" s="100"/>
      <c r="R160" s="140"/>
    </row>
    <row r="161" spans="1:23" ht="15.75" customHeight="1" x14ac:dyDescent="0.25">
      <c r="A161" s="39">
        <v>2601</v>
      </c>
      <c r="B161" s="40"/>
      <c r="C161" s="40"/>
      <c r="D161" s="40"/>
      <c r="E161" s="40"/>
      <c r="F161" s="40"/>
      <c r="G161" s="40"/>
      <c r="H161" s="40"/>
      <c r="I161" s="40"/>
      <c r="J161" s="40"/>
      <c r="K161" s="78"/>
      <c r="L161" s="127"/>
      <c r="M161" s="118"/>
      <c r="N161" s="119"/>
      <c r="O161" s="121"/>
      <c r="P161" s="74"/>
      <c r="Q161" s="134"/>
      <c r="R161" s="121"/>
    </row>
    <row r="162" spans="1:23" ht="15.75" customHeight="1" x14ac:dyDescent="0.25">
      <c r="A162" s="39">
        <v>2602</v>
      </c>
      <c r="B162" s="40"/>
      <c r="C162" s="40"/>
      <c r="D162" s="40"/>
      <c r="E162" s="40"/>
      <c r="F162" s="40"/>
      <c r="G162" s="40"/>
      <c r="H162" s="40"/>
      <c r="I162" s="40"/>
      <c r="J162" s="40"/>
      <c r="K162" s="78"/>
      <c r="L162" s="127"/>
      <c r="M162" s="118"/>
      <c r="N162" s="119"/>
      <c r="O162" s="121"/>
      <c r="P162" s="74"/>
      <c r="Q162" s="134"/>
      <c r="R162" s="121"/>
    </row>
    <row r="163" spans="1:23" ht="15.75" customHeight="1" x14ac:dyDescent="0.25">
      <c r="A163" s="39">
        <v>2701</v>
      </c>
      <c r="B163" s="40"/>
      <c r="C163" s="40"/>
      <c r="D163" s="40"/>
      <c r="E163" s="40"/>
      <c r="F163" s="40"/>
      <c r="G163" s="40"/>
      <c r="H163" s="40"/>
      <c r="I163" s="40"/>
      <c r="J163" s="40"/>
      <c r="K163" s="78"/>
      <c r="L163" s="127"/>
      <c r="M163" s="118"/>
      <c r="N163" s="119"/>
      <c r="O163" s="118"/>
      <c r="P163" s="119"/>
      <c r="Q163" s="120"/>
      <c r="R163" s="121"/>
    </row>
    <row r="164" spans="1:23" ht="15.75" customHeight="1" x14ac:dyDescent="0.25">
      <c r="A164" s="39">
        <v>2702</v>
      </c>
      <c r="B164" s="40"/>
      <c r="C164" s="40"/>
      <c r="D164" s="40"/>
      <c r="E164" s="40"/>
      <c r="F164" s="40"/>
      <c r="G164" s="40"/>
      <c r="H164" s="40"/>
      <c r="I164" s="40"/>
      <c r="J164" s="40"/>
      <c r="K164" s="78"/>
      <c r="L164" s="127"/>
      <c r="M164" s="118"/>
      <c r="N164" s="119"/>
      <c r="O164" s="111" t="s">
        <v>58</v>
      </c>
      <c r="P164" s="112"/>
      <c r="Q164" s="113">
        <f>IF(SUM(K153:K164)=0,"",SUM(K153:K164))</f>
        <v>1</v>
      </c>
      <c r="R164" s="114" t="s">
        <v>10</v>
      </c>
    </row>
    <row r="165" spans="1:23" ht="15.75" customHeight="1" x14ac:dyDescent="0.25">
      <c r="A165" s="39">
        <v>2801</v>
      </c>
      <c r="B165" s="40"/>
      <c r="C165" s="40"/>
      <c r="D165" s="40"/>
      <c r="E165" s="40"/>
      <c r="F165" s="40"/>
      <c r="G165" s="40"/>
      <c r="H165" s="40"/>
      <c r="I165" s="40"/>
      <c r="J165" s="40"/>
      <c r="K165" s="78"/>
      <c r="L165" s="127"/>
      <c r="M165" s="118"/>
      <c r="N165" s="119"/>
      <c r="O165" s="115" t="s">
        <v>60</v>
      </c>
      <c r="P165" s="59" t="str">
        <f>IF(P164/B151=0,"",P164/B151)</f>
        <v/>
      </c>
      <c r="Q165" s="116" t="str">
        <f>IF(P164/Q164=0,"",P164/Q164)</f>
        <v/>
      </c>
      <c r="R165" s="117" t="s">
        <v>61</v>
      </c>
    </row>
    <row r="166" spans="1:23" ht="15.75" customHeight="1" x14ac:dyDescent="0.25">
      <c r="A166" s="39">
        <v>2802</v>
      </c>
      <c r="B166" s="129"/>
      <c r="C166" s="129"/>
      <c r="D166" s="129"/>
      <c r="E166" s="129"/>
      <c r="F166" s="129"/>
      <c r="G166" s="129"/>
      <c r="H166" s="129"/>
      <c r="I166" s="129"/>
      <c r="J166" s="129"/>
      <c r="K166" s="78"/>
      <c r="L166" s="130"/>
      <c r="M166" s="131"/>
      <c r="N166" s="132"/>
      <c r="O166" s="87"/>
      <c r="P166" s="122"/>
      <c r="Q166" s="122"/>
      <c r="R166" s="123"/>
    </row>
    <row r="167" spans="1:23" ht="18" customHeight="1" x14ac:dyDescent="0.25">
      <c r="A167" s="28"/>
      <c r="B167" s="165" t="s">
        <v>83</v>
      </c>
      <c r="C167" s="165"/>
      <c r="D167" s="165"/>
      <c r="E167" s="165"/>
      <c r="F167" s="165"/>
      <c r="G167" s="165"/>
      <c r="H167" s="165"/>
      <c r="I167" s="165"/>
      <c r="J167" s="165"/>
      <c r="K167" s="66">
        <f>SUM(K151:K163)</f>
        <v>1</v>
      </c>
      <c r="L167" s="67" t="str">
        <f>IF(K159=0,"",K159/B151)</f>
        <v/>
      </c>
      <c r="M167" s="67">
        <f>IF(K167=0,"",K167/B151)</f>
        <v>8.3333333333333329E-2</v>
      </c>
      <c r="N167" s="67" t="str">
        <f>IF(K159=0,"",M167-L167)</f>
        <v/>
      </c>
      <c r="O167" s="2"/>
      <c r="P167" s="1"/>
      <c r="Q167" s="25"/>
      <c r="R167" s="2"/>
    </row>
    <row r="168" spans="1:23" ht="12.75" customHeight="1" x14ac:dyDescent="0.2">
      <c r="W168" s="91">
        <f>AVERAGE(S153,S175)</f>
        <v>0.56578947368421051</v>
      </c>
    </row>
    <row r="169" spans="1:23" ht="12.75" customHeight="1" x14ac:dyDescent="0.2"/>
    <row r="170" spans="1:23" ht="26.25" customHeight="1" x14ac:dyDescent="0.4">
      <c r="B170" s="166" t="s">
        <v>72</v>
      </c>
      <c r="C170" s="167"/>
      <c r="D170" s="167"/>
      <c r="E170" s="167"/>
      <c r="F170" s="167"/>
      <c r="G170" s="167"/>
      <c r="H170" s="167"/>
      <c r="I170" s="167"/>
      <c r="J170" s="167"/>
      <c r="K170" s="105" t="s">
        <v>95</v>
      </c>
      <c r="L170" s="2"/>
      <c r="M170" s="2"/>
      <c r="N170" s="1"/>
      <c r="O170" s="2"/>
      <c r="P170" s="1"/>
      <c r="Q170" s="1"/>
      <c r="R170" s="1"/>
    </row>
    <row r="171" spans="1:23" ht="20.25" customHeight="1" x14ac:dyDescent="0.2">
      <c r="A171" s="168" t="s">
        <v>9</v>
      </c>
      <c r="B171" s="169" t="s">
        <v>73</v>
      </c>
      <c r="C171" s="170"/>
      <c r="D171" s="170"/>
      <c r="E171" s="170"/>
      <c r="F171" s="170"/>
      <c r="G171" s="170"/>
      <c r="H171" s="170"/>
      <c r="I171" s="170"/>
      <c r="J171" s="171"/>
      <c r="K171" s="172" t="s">
        <v>10</v>
      </c>
      <c r="L171" s="164" t="s">
        <v>2</v>
      </c>
      <c r="M171" s="164" t="s">
        <v>3</v>
      </c>
      <c r="N171" s="174" t="s">
        <v>4</v>
      </c>
      <c r="O171" s="164" t="s">
        <v>5</v>
      </c>
      <c r="P171" s="162" t="s">
        <v>6</v>
      </c>
      <c r="Q171" s="162" t="s">
        <v>7</v>
      </c>
      <c r="R171" s="164" t="s">
        <v>8</v>
      </c>
    </row>
    <row r="172" spans="1:23" ht="15.75" customHeight="1" x14ac:dyDescent="0.25">
      <c r="A172" s="163"/>
      <c r="B172" s="39" t="s">
        <v>74</v>
      </c>
      <c r="C172" s="39" t="s">
        <v>75</v>
      </c>
      <c r="D172" s="39" t="s">
        <v>76</v>
      </c>
      <c r="E172" s="39" t="s">
        <v>77</v>
      </c>
      <c r="F172" s="39" t="s">
        <v>78</v>
      </c>
      <c r="G172" s="39" t="s">
        <v>79</v>
      </c>
      <c r="H172" s="39" t="s">
        <v>80</v>
      </c>
      <c r="I172" s="39" t="s">
        <v>81</v>
      </c>
      <c r="J172" s="39" t="s">
        <v>82</v>
      </c>
      <c r="K172" s="173"/>
      <c r="L172" s="163"/>
      <c r="M172" s="163"/>
      <c r="N172" s="163"/>
      <c r="O172" s="163"/>
      <c r="P172" s="163"/>
      <c r="Q172" s="163"/>
      <c r="R172" s="163"/>
    </row>
    <row r="173" spans="1:23" ht="15.75" customHeight="1" x14ac:dyDescent="0.25">
      <c r="A173" s="39">
        <v>2102</v>
      </c>
      <c r="B173" s="40">
        <v>19</v>
      </c>
      <c r="C173" s="40"/>
      <c r="D173" s="40"/>
      <c r="E173" s="40"/>
      <c r="F173" s="40"/>
      <c r="G173" s="40"/>
      <c r="H173" s="40"/>
      <c r="I173" s="40"/>
      <c r="J173" s="40"/>
      <c r="K173" s="78"/>
      <c r="L173" s="124"/>
      <c r="M173" s="125"/>
      <c r="N173" s="126"/>
      <c r="O173" s="108"/>
      <c r="P173" s="43">
        <f>B173</f>
        <v>19</v>
      </c>
      <c r="Q173" s="109"/>
      <c r="R173" s="108"/>
    </row>
    <row r="174" spans="1:23" ht="15.75" customHeight="1" x14ac:dyDescent="0.25">
      <c r="A174" s="39">
        <v>2201</v>
      </c>
      <c r="B174" s="40"/>
      <c r="C174" s="40">
        <v>14</v>
      </c>
      <c r="D174" s="40"/>
      <c r="E174" s="40"/>
      <c r="F174" s="40"/>
      <c r="G174" s="40"/>
      <c r="H174" s="40"/>
      <c r="I174" s="40"/>
      <c r="J174" s="40"/>
      <c r="K174" s="78"/>
      <c r="L174" s="127"/>
      <c r="M174" s="118"/>
      <c r="N174" s="128"/>
      <c r="O174" s="45">
        <f>IF(C174=0,"",C174/B173)</f>
        <v>0.73684210526315785</v>
      </c>
      <c r="P174" s="46">
        <v>14</v>
      </c>
      <c r="Q174" s="110">
        <f t="shared" ref="Q174:Q181" si="14">IF(P174=0,"",P174/P173)</f>
        <v>0.73684210526315785</v>
      </c>
      <c r="R174" s="110">
        <f t="shared" ref="R174:R181" si="15">IF(P174=0,"",100%-Q174)</f>
        <v>0.26315789473684215</v>
      </c>
    </row>
    <row r="175" spans="1:23" ht="15.75" customHeight="1" x14ac:dyDescent="0.25">
      <c r="A175" s="39">
        <v>2202</v>
      </c>
      <c r="B175" s="40"/>
      <c r="C175" s="40"/>
      <c r="D175" s="40">
        <v>9</v>
      </c>
      <c r="E175" s="40"/>
      <c r="F175" s="40"/>
      <c r="G175" s="40"/>
      <c r="H175" s="40"/>
      <c r="I175" s="40"/>
      <c r="J175" s="40"/>
      <c r="K175" s="78"/>
      <c r="L175" s="127"/>
      <c r="M175" s="118"/>
      <c r="N175" s="128"/>
      <c r="O175" s="45">
        <f>IF(D175=0,"",D175/C174)</f>
        <v>0.6428571428571429</v>
      </c>
      <c r="P175" s="46">
        <v>12</v>
      </c>
      <c r="Q175" s="110">
        <f t="shared" si="14"/>
        <v>0.8571428571428571</v>
      </c>
      <c r="R175" s="110">
        <f t="shared" si="15"/>
        <v>0.1428571428571429</v>
      </c>
      <c r="S175" s="8">
        <f>P175/P173</f>
        <v>0.63157894736842102</v>
      </c>
    </row>
    <row r="176" spans="1:23" ht="15.75" customHeight="1" x14ac:dyDescent="0.25">
      <c r="A176" s="39">
        <v>2301</v>
      </c>
      <c r="B176" s="40"/>
      <c r="C176" s="40"/>
      <c r="D176" s="40"/>
      <c r="E176" s="40">
        <v>9</v>
      </c>
      <c r="F176" s="40"/>
      <c r="G176" s="40"/>
      <c r="H176" s="40"/>
      <c r="I176" s="40"/>
      <c r="J176" s="40"/>
      <c r="K176" s="78"/>
      <c r="L176" s="127"/>
      <c r="M176" s="118"/>
      <c r="N176" s="128"/>
      <c r="O176" s="45">
        <f>IF(E176=0,"",E176/D175)</f>
        <v>1</v>
      </c>
      <c r="P176" s="46">
        <v>11</v>
      </c>
      <c r="Q176" s="110">
        <f t="shared" si="14"/>
        <v>0.91666666666666663</v>
      </c>
      <c r="R176" s="110">
        <f t="shared" si="15"/>
        <v>8.333333333333337E-2</v>
      </c>
    </row>
    <row r="177" spans="1:18" ht="15.75" customHeight="1" x14ac:dyDescent="0.25">
      <c r="A177" s="39">
        <v>2302</v>
      </c>
      <c r="B177" s="40"/>
      <c r="C177" s="40"/>
      <c r="D177" s="40"/>
      <c r="E177" s="40"/>
      <c r="F177" s="40">
        <v>5</v>
      </c>
      <c r="G177" s="40"/>
      <c r="H177" s="40"/>
      <c r="I177" s="40"/>
      <c r="J177" s="40"/>
      <c r="K177" s="78"/>
      <c r="L177" s="127"/>
      <c r="M177" s="118"/>
      <c r="N177" s="128"/>
      <c r="O177" s="45">
        <f>IF(F177=0,"",F177/E176)</f>
        <v>0.55555555555555558</v>
      </c>
      <c r="P177" s="46">
        <v>11</v>
      </c>
      <c r="Q177" s="110">
        <f t="shared" si="14"/>
        <v>1</v>
      </c>
      <c r="R177" s="110">
        <f t="shared" si="15"/>
        <v>0</v>
      </c>
    </row>
    <row r="178" spans="1:18" ht="15.75" customHeight="1" x14ac:dyDescent="0.25">
      <c r="A178" s="39">
        <v>2401</v>
      </c>
      <c r="B178" s="40"/>
      <c r="C178" s="40"/>
      <c r="D178" s="40"/>
      <c r="E178" s="40"/>
      <c r="F178" s="40"/>
      <c r="G178" s="40">
        <v>5</v>
      </c>
      <c r="H178" s="40"/>
      <c r="I178" s="40"/>
      <c r="J178" s="40"/>
      <c r="K178" s="78"/>
      <c r="L178" s="127"/>
      <c r="M178" s="118"/>
      <c r="N178" s="128"/>
      <c r="O178" s="45">
        <f>IF(G178=0,"",G178/F177)</f>
        <v>1</v>
      </c>
      <c r="P178" s="46">
        <v>11</v>
      </c>
      <c r="Q178" s="110">
        <f t="shared" si="14"/>
        <v>1</v>
      </c>
      <c r="R178" s="110">
        <f t="shared" si="15"/>
        <v>0</v>
      </c>
    </row>
    <row r="179" spans="1:18" ht="15.75" customHeight="1" x14ac:dyDescent="0.25">
      <c r="A179" s="39">
        <v>2402</v>
      </c>
      <c r="B179" s="40"/>
      <c r="C179" s="40"/>
      <c r="D179" s="40"/>
      <c r="E179" s="40"/>
      <c r="F179" s="40"/>
      <c r="G179" s="40"/>
      <c r="H179" s="40">
        <v>4</v>
      </c>
      <c r="I179" s="40"/>
      <c r="J179" s="40"/>
      <c r="K179" s="78"/>
      <c r="L179" s="127"/>
      <c r="M179" s="118"/>
      <c r="N179" s="128"/>
      <c r="O179" s="45">
        <f>IF(H179=0,"",H179/G178)</f>
        <v>0.8</v>
      </c>
      <c r="P179" s="46">
        <v>10</v>
      </c>
      <c r="Q179" s="110">
        <f t="shared" si="14"/>
        <v>0.90909090909090906</v>
      </c>
      <c r="R179" s="110">
        <f t="shared" si="15"/>
        <v>9.0909090909090939E-2</v>
      </c>
    </row>
    <row r="180" spans="1:18" ht="15.75" customHeight="1" x14ac:dyDescent="0.25">
      <c r="A180" s="39">
        <v>2501</v>
      </c>
      <c r="B180" s="40"/>
      <c r="C180" s="40"/>
      <c r="D180" s="40"/>
      <c r="E180" s="40"/>
      <c r="F180" s="40"/>
      <c r="G180" s="40"/>
      <c r="H180" s="40"/>
      <c r="I180" s="40">
        <v>4</v>
      </c>
      <c r="J180" s="40"/>
      <c r="K180" s="78"/>
      <c r="L180" s="127"/>
      <c r="M180" s="118"/>
      <c r="N180" s="128"/>
      <c r="O180" s="45">
        <f>IF(I180=0,"",I180/H179)</f>
        <v>1</v>
      </c>
      <c r="P180" s="46">
        <v>7</v>
      </c>
      <c r="Q180" s="110">
        <f t="shared" si="14"/>
        <v>0.7</v>
      </c>
      <c r="R180" s="110">
        <f t="shared" si="15"/>
        <v>0.30000000000000004</v>
      </c>
    </row>
    <row r="181" spans="1:18" ht="15.75" customHeight="1" x14ac:dyDescent="0.25">
      <c r="A181" s="39">
        <v>2502</v>
      </c>
      <c r="B181" s="40"/>
      <c r="C181" s="40"/>
      <c r="D181" s="40"/>
      <c r="E181" s="40"/>
      <c r="F181" s="40"/>
      <c r="G181" s="40"/>
      <c r="H181" s="40"/>
      <c r="I181" s="40"/>
      <c r="J181" s="40">
        <v>4</v>
      </c>
      <c r="K181" s="78">
        <v>4</v>
      </c>
      <c r="L181" s="127"/>
      <c r="M181" s="118"/>
      <c r="N181" s="128"/>
      <c r="O181" s="48">
        <f>IF(J181=0,"",J181/I180)</f>
        <v>1</v>
      </c>
      <c r="P181" s="46">
        <v>7</v>
      </c>
      <c r="Q181" s="48">
        <f t="shared" si="14"/>
        <v>1</v>
      </c>
      <c r="R181" s="48">
        <f t="shared" si="15"/>
        <v>0</v>
      </c>
    </row>
    <row r="182" spans="1:18" ht="15.75" customHeight="1" x14ac:dyDescent="0.25">
      <c r="A182" s="39">
        <v>2601</v>
      </c>
      <c r="B182" s="40"/>
      <c r="C182" s="40"/>
      <c r="D182" s="40"/>
      <c r="E182" s="40"/>
      <c r="F182" s="40"/>
      <c r="G182" s="40"/>
      <c r="H182" s="40"/>
      <c r="I182" s="40"/>
      <c r="J182" s="40"/>
      <c r="K182" s="78"/>
      <c r="L182" s="127"/>
      <c r="M182" s="118"/>
      <c r="N182" s="119"/>
      <c r="O182" s="100"/>
      <c r="P182" s="46"/>
      <c r="Q182" s="100"/>
      <c r="R182" s="140"/>
    </row>
    <row r="183" spans="1:18" ht="15.75" customHeight="1" x14ac:dyDescent="0.25">
      <c r="A183" s="39">
        <v>2602</v>
      </c>
      <c r="B183" s="40"/>
      <c r="C183" s="40"/>
      <c r="D183" s="40"/>
      <c r="E183" s="40"/>
      <c r="F183" s="40"/>
      <c r="G183" s="40"/>
      <c r="H183" s="40"/>
      <c r="I183" s="40"/>
      <c r="J183" s="40"/>
      <c r="K183" s="78"/>
      <c r="L183" s="127"/>
      <c r="M183" s="118"/>
      <c r="N183" s="119"/>
      <c r="O183" s="121"/>
      <c r="P183" s="74"/>
      <c r="Q183" s="134"/>
      <c r="R183" s="121"/>
    </row>
    <row r="184" spans="1:18" ht="15.75" customHeight="1" x14ac:dyDescent="0.25">
      <c r="A184" s="39">
        <v>2701</v>
      </c>
      <c r="B184" s="40"/>
      <c r="C184" s="40"/>
      <c r="D184" s="40"/>
      <c r="E184" s="40"/>
      <c r="F184" s="40"/>
      <c r="G184" s="40"/>
      <c r="H184" s="40"/>
      <c r="I184" s="40"/>
      <c r="J184" s="40"/>
      <c r="K184" s="78"/>
      <c r="L184" s="127"/>
      <c r="M184" s="118"/>
      <c r="N184" s="119"/>
      <c r="O184" s="121"/>
      <c r="P184" s="74"/>
      <c r="Q184" s="134"/>
      <c r="R184" s="121"/>
    </row>
    <row r="185" spans="1:18" ht="15.75" customHeight="1" x14ac:dyDescent="0.25">
      <c r="A185" s="39">
        <v>2702</v>
      </c>
      <c r="B185" s="40"/>
      <c r="C185" s="40"/>
      <c r="D185" s="40"/>
      <c r="E185" s="40"/>
      <c r="F185" s="40"/>
      <c r="G185" s="40"/>
      <c r="H185" s="40"/>
      <c r="I185" s="40"/>
      <c r="J185" s="40"/>
      <c r="K185" s="78"/>
      <c r="L185" s="127"/>
      <c r="M185" s="118"/>
      <c r="N185" s="119"/>
      <c r="O185" s="118"/>
      <c r="P185" s="119"/>
      <c r="Q185" s="120"/>
      <c r="R185" s="121"/>
    </row>
    <row r="186" spans="1:18" ht="15.75" customHeight="1" x14ac:dyDescent="0.25">
      <c r="A186" s="39">
        <v>2801</v>
      </c>
      <c r="B186" s="40"/>
      <c r="C186" s="40"/>
      <c r="D186" s="40"/>
      <c r="E186" s="40"/>
      <c r="F186" s="40"/>
      <c r="G186" s="40"/>
      <c r="H186" s="40"/>
      <c r="I186" s="40"/>
      <c r="J186" s="40"/>
      <c r="K186" s="78"/>
      <c r="L186" s="127"/>
      <c r="M186" s="118"/>
      <c r="N186" s="119"/>
      <c r="O186" s="111" t="s">
        <v>58</v>
      </c>
      <c r="P186" s="112"/>
      <c r="Q186" s="113">
        <f>IF(SUM(K175:K186)=0,"",SUM(K175:K186))</f>
        <v>4</v>
      </c>
      <c r="R186" s="114" t="s">
        <v>10</v>
      </c>
    </row>
    <row r="187" spans="1:18" ht="15.75" customHeight="1" x14ac:dyDescent="0.25">
      <c r="A187" s="39">
        <v>2802</v>
      </c>
      <c r="B187" s="40"/>
      <c r="C187" s="40"/>
      <c r="D187" s="40"/>
      <c r="E187" s="40"/>
      <c r="F187" s="40"/>
      <c r="G187" s="40"/>
      <c r="H187" s="40"/>
      <c r="I187" s="40"/>
      <c r="J187" s="40"/>
      <c r="K187" s="78"/>
      <c r="L187" s="127"/>
      <c r="M187" s="118"/>
      <c r="N187" s="119"/>
      <c r="O187" s="115" t="s">
        <v>60</v>
      </c>
      <c r="P187" s="59" t="str">
        <f>IF(P186/B173=0,"",P186/B173)</f>
        <v/>
      </c>
      <c r="Q187" s="116" t="str">
        <f>IF(P186/Q186=0,"",P186/Q186)</f>
        <v/>
      </c>
      <c r="R187" s="117" t="s">
        <v>61</v>
      </c>
    </row>
    <row r="188" spans="1:18" ht="15.75" customHeight="1" x14ac:dyDescent="0.25">
      <c r="A188" s="39">
        <v>2901</v>
      </c>
      <c r="B188" s="40"/>
      <c r="C188" s="40"/>
      <c r="D188" s="40"/>
      <c r="E188" s="40"/>
      <c r="F188" s="40"/>
      <c r="G188" s="40"/>
      <c r="H188" s="40"/>
      <c r="I188" s="40"/>
      <c r="J188" s="40"/>
      <c r="K188" s="78"/>
      <c r="L188" s="130"/>
      <c r="M188" s="131"/>
      <c r="N188" s="132"/>
      <c r="O188" s="87"/>
      <c r="P188" s="122"/>
      <c r="Q188" s="122"/>
      <c r="R188" s="123"/>
    </row>
    <row r="189" spans="1:18" ht="18" customHeight="1" x14ac:dyDescent="0.25">
      <c r="A189" s="28"/>
      <c r="B189" s="165" t="s">
        <v>83</v>
      </c>
      <c r="C189" s="165"/>
      <c r="D189" s="165"/>
      <c r="E189" s="165"/>
      <c r="F189" s="165"/>
      <c r="G189" s="165"/>
      <c r="H189" s="165"/>
      <c r="I189" s="165"/>
      <c r="J189" s="165"/>
      <c r="K189" s="66">
        <f>SUM(K173:K185)</f>
        <v>4</v>
      </c>
      <c r="L189" s="67">
        <f>IF(K181=0,"",K181/B173)</f>
        <v>0.21052631578947367</v>
      </c>
      <c r="M189" s="67">
        <f>IF(K189=0,"",K189/B173)</f>
        <v>0.21052631578947367</v>
      </c>
      <c r="N189" s="67">
        <f>IF(K181=0,"",M189-L189)</f>
        <v>0</v>
      </c>
      <c r="O189" s="2"/>
      <c r="P189" s="1"/>
      <c r="Q189" s="25"/>
      <c r="R189" s="2"/>
    </row>
    <row r="190" spans="1:18" ht="12.75" customHeight="1" x14ac:dyDescent="0.2"/>
    <row r="191" spans="1:18" ht="12.75" customHeight="1" x14ac:dyDescent="0.2"/>
    <row r="192" spans="1:18" ht="26.25" customHeight="1" x14ac:dyDescent="0.4">
      <c r="B192" s="166" t="s">
        <v>72</v>
      </c>
      <c r="C192" s="167"/>
      <c r="D192" s="167"/>
      <c r="E192" s="167"/>
      <c r="F192" s="167"/>
      <c r="G192" s="167"/>
      <c r="H192" s="167"/>
      <c r="I192" s="167"/>
      <c r="J192" s="167"/>
      <c r="K192" s="105" t="s">
        <v>96</v>
      </c>
      <c r="L192" s="2"/>
      <c r="M192" s="2"/>
      <c r="N192" s="1"/>
      <c r="O192" s="2"/>
      <c r="P192" s="1"/>
      <c r="Q192" s="1"/>
      <c r="R192" s="1"/>
    </row>
    <row r="193" spans="1:19" ht="20.25" customHeight="1" x14ac:dyDescent="0.2">
      <c r="A193" s="168" t="s">
        <v>9</v>
      </c>
      <c r="B193" s="169" t="s">
        <v>73</v>
      </c>
      <c r="C193" s="170"/>
      <c r="D193" s="170"/>
      <c r="E193" s="170"/>
      <c r="F193" s="170"/>
      <c r="G193" s="170"/>
      <c r="H193" s="170"/>
      <c r="I193" s="170"/>
      <c r="J193" s="171"/>
      <c r="K193" s="172" t="s">
        <v>10</v>
      </c>
      <c r="L193" s="164" t="s">
        <v>2</v>
      </c>
      <c r="M193" s="164" t="s">
        <v>3</v>
      </c>
      <c r="N193" s="174" t="s">
        <v>4</v>
      </c>
      <c r="O193" s="164" t="s">
        <v>5</v>
      </c>
      <c r="P193" s="162" t="s">
        <v>6</v>
      </c>
      <c r="Q193" s="162" t="s">
        <v>7</v>
      </c>
      <c r="R193" s="164" t="s">
        <v>8</v>
      </c>
    </row>
    <row r="194" spans="1:19" ht="15.75" customHeight="1" x14ac:dyDescent="0.25">
      <c r="A194" s="163"/>
      <c r="B194" s="39" t="s">
        <v>74</v>
      </c>
      <c r="C194" s="39" t="s">
        <v>75</v>
      </c>
      <c r="D194" s="39" t="s">
        <v>76</v>
      </c>
      <c r="E194" s="39" t="s">
        <v>77</v>
      </c>
      <c r="F194" s="39" t="s">
        <v>78</v>
      </c>
      <c r="G194" s="39" t="s">
        <v>79</v>
      </c>
      <c r="H194" s="39" t="s">
        <v>80</v>
      </c>
      <c r="I194" s="39" t="s">
        <v>81</v>
      </c>
      <c r="J194" s="39" t="s">
        <v>82</v>
      </c>
      <c r="K194" s="173"/>
      <c r="L194" s="163"/>
      <c r="M194" s="163"/>
      <c r="N194" s="163"/>
      <c r="O194" s="163"/>
      <c r="P194" s="163"/>
      <c r="Q194" s="163"/>
      <c r="R194" s="163"/>
    </row>
    <row r="195" spans="1:19" ht="15.75" customHeight="1" x14ac:dyDescent="0.25">
      <c r="A195" s="39">
        <v>2201</v>
      </c>
      <c r="B195" s="40">
        <v>16</v>
      </c>
      <c r="C195" s="40"/>
      <c r="D195" s="40"/>
      <c r="E195" s="40"/>
      <c r="F195" s="40"/>
      <c r="G195" s="40"/>
      <c r="H195" s="40"/>
      <c r="I195" s="40"/>
      <c r="J195" s="40"/>
      <c r="K195" s="78"/>
      <c r="L195" s="124"/>
      <c r="M195" s="125"/>
      <c r="N195" s="126"/>
      <c r="O195" s="108"/>
      <c r="P195" s="43">
        <v>16</v>
      </c>
      <c r="Q195" s="109"/>
      <c r="R195" s="108"/>
    </row>
    <row r="196" spans="1:19" ht="15.75" customHeight="1" x14ac:dyDescent="0.25">
      <c r="A196" s="39">
        <v>2202</v>
      </c>
      <c r="B196" s="40"/>
      <c r="C196" s="40">
        <v>11</v>
      </c>
      <c r="D196" s="40"/>
      <c r="E196" s="40"/>
      <c r="F196" s="40"/>
      <c r="G196" s="40"/>
      <c r="H196" s="40"/>
      <c r="I196" s="40"/>
      <c r="J196" s="40"/>
      <c r="K196" s="78"/>
      <c r="L196" s="127"/>
      <c r="M196" s="118"/>
      <c r="N196" s="128"/>
      <c r="O196" s="45">
        <f>IF(C196=0,"",C196/B195)</f>
        <v>0.6875</v>
      </c>
      <c r="P196" s="46">
        <v>11</v>
      </c>
      <c r="Q196" s="110">
        <f t="shared" ref="Q196:Q203" si="16">IF(P196=0,"",P196/P195)</f>
        <v>0.6875</v>
      </c>
      <c r="R196" s="110">
        <f t="shared" ref="R196:R203" si="17">IF(P196=0,"",100%-Q196)</f>
        <v>0.3125</v>
      </c>
    </row>
    <row r="197" spans="1:19" ht="15.75" customHeight="1" x14ac:dyDescent="0.25">
      <c r="A197" s="39">
        <v>2301</v>
      </c>
      <c r="B197" s="40"/>
      <c r="C197" s="40"/>
      <c r="D197" s="40">
        <v>7</v>
      </c>
      <c r="E197" s="40"/>
      <c r="F197" s="40"/>
      <c r="G197" s="40"/>
      <c r="H197" s="40"/>
      <c r="I197" s="40"/>
      <c r="J197" s="40"/>
      <c r="K197" s="78"/>
      <c r="L197" s="127"/>
      <c r="M197" s="118"/>
      <c r="N197" s="128"/>
      <c r="O197" s="45">
        <f>IF(D197=0,"",D197/C196)</f>
        <v>0.63636363636363635</v>
      </c>
      <c r="P197" s="46">
        <v>8</v>
      </c>
      <c r="Q197" s="110">
        <f t="shared" si="16"/>
        <v>0.72727272727272729</v>
      </c>
      <c r="R197" s="110">
        <f t="shared" si="17"/>
        <v>0.27272727272727271</v>
      </c>
      <c r="S197" s="94">
        <f>P197/P195</f>
        <v>0.5</v>
      </c>
    </row>
    <row r="198" spans="1:19" ht="15.75" customHeight="1" x14ac:dyDescent="0.25">
      <c r="A198" s="39">
        <v>2302</v>
      </c>
      <c r="B198" s="40"/>
      <c r="C198" s="40"/>
      <c r="D198" s="40"/>
      <c r="E198" s="40">
        <v>6</v>
      </c>
      <c r="F198" s="40"/>
      <c r="G198" s="40"/>
      <c r="H198" s="40"/>
      <c r="I198" s="40"/>
      <c r="J198" s="40"/>
      <c r="K198" s="78"/>
      <c r="L198" s="127"/>
      <c r="M198" s="118"/>
      <c r="N198" s="128"/>
      <c r="O198" s="45">
        <f>IF(E198=0,"",E198/D197)</f>
        <v>0.8571428571428571</v>
      </c>
      <c r="P198" s="46">
        <v>7</v>
      </c>
      <c r="Q198" s="110">
        <f t="shared" si="16"/>
        <v>0.875</v>
      </c>
      <c r="R198" s="110">
        <f t="shared" si="17"/>
        <v>0.125</v>
      </c>
    </row>
    <row r="199" spans="1:19" ht="15.75" customHeight="1" x14ac:dyDescent="0.25">
      <c r="A199" s="39">
        <v>2401</v>
      </c>
      <c r="B199" s="40"/>
      <c r="C199" s="40"/>
      <c r="D199" s="40"/>
      <c r="E199" s="40"/>
      <c r="F199" s="40">
        <v>5</v>
      </c>
      <c r="G199" s="40"/>
      <c r="H199" s="40"/>
      <c r="I199" s="40"/>
      <c r="J199" s="40"/>
      <c r="K199" s="78"/>
      <c r="L199" s="127"/>
      <c r="M199" s="118"/>
      <c r="N199" s="128"/>
      <c r="O199" s="45">
        <f>IF(F199=0,"",F199/E198)</f>
        <v>0.83333333333333337</v>
      </c>
      <c r="P199" s="46">
        <v>5</v>
      </c>
      <c r="Q199" s="110">
        <f t="shared" si="16"/>
        <v>0.7142857142857143</v>
      </c>
      <c r="R199" s="110">
        <f t="shared" si="17"/>
        <v>0.2857142857142857</v>
      </c>
    </row>
    <row r="200" spans="1:19" ht="15.75" customHeight="1" x14ac:dyDescent="0.25">
      <c r="A200" s="39">
        <v>2402</v>
      </c>
      <c r="B200" s="40"/>
      <c r="C200" s="40"/>
      <c r="D200" s="40"/>
      <c r="E200" s="40"/>
      <c r="F200" s="40"/>
      <c r="G200" s="40">
        <v>5</v>
      </c>
      <c r="H200" s="40"/>
      <c r="I200" s="40"/>
      <c r="J200" s="40"/>
      <c r="K200" s="78"/>
      <c r="L200" s="127"/>
      <c r="M200" s="118"/>
      <c r="N200" s="128"/>
      <c r="O200" s="45">
        <f>IF(G200=0,"",G200/F199)</f>
        <v>1</v>
      </c>
      <c r="P200" s="46">
        <v>5</v>
      </c>
      <c r="Q200" s="110">
        <f t="shared" si="16"/>
        <v>1</v>
      </c>
      <c r="R200" s="110">
        <f t="shared" si="17"/>
        <v>0</v>
      </c>
    </row>
    <row r="201" spans="1:19" ht="15.75" customHeight="1" x14ac:dyDescent="0.25">
      <c r="A201" s="39">
        <v>2501</v>
      </c>
      <c r="B201" s="40"/>
      <c r="C201" s="40"/>
      <c r="D201" s="40"/>
      <c r="E201" s="40"/>
      <c r="F201" s="40"/>
      <c r="G201" s="40"/>
      <c r="H201" s="40">
        <v>5</v>
      </c>
      <c r="I201" s="40"/>
      <c r="J201" s="40"/>
      <c r="K201" s="78"/>
      <c r="L201" s="127"/>
      <c r="M201" s="118"/>
      <c r="N201" s="128"/>
      <c r="O201" s="45">
        <f>IF(H201=0,"",H201/G200)</f>
        <v>1</v>
      </c>
      <c r="P201" s="46">
        <v>5</v>
      </c>
      <c r="Q201" s="110">
        <f t="shared" si="16"/>
        <v>1</v>
      </c>
      <c r="R201" s="110">
        <f t="shared" si="17"/>
        <v>0</v>
      </c>
    </row>
    <row r="202" spans="1:19" ht="15.75" customHeight="1" x14ac:dyDescent="0.25">
      <c r="A202" s="39">
        <v>2502</v>
      </c>
      <c r="B202" s="40"/>
      <c r="C202" s="40"/>
      <c r="D202" s="40"/>
      <c r="E202" s="40"/>
      <c r="F202" s="40"/>
      <c r="G202" s="40"/>
      <c r="H202" s="40"/>
      <c r="I202" s="40">
        <v>4</v>
      </c>
      <c r="J202" s="40"/>
      <c r="K202" s="78"/>
      <c r="L202" s="127"/>
      <c r="M202" s="118"/>
      <c r="N202" s="128"/>
      <c r="O202" s="45">
        <f>IF(I202=0,"",I202/H201)</f>
        <v>0.8</v>
      </c>
      <c r="P202" s="46">
        <v>5</v>
      </c>
      <c r="Q202" s="110">
        <f t="shared" si="16"/>
        <v>1</v>
      </c>
      <c r="R202" s="110">
        <f t="shared" si="17"/>
        <v>0</v>
      </c>
    </row>
    <row r="203" spans="1:19" ht="15.75" customHeight="1" x14ac:dyDescent="0.25">
      <c r="A203" s="39">
        <v>2601</v>
      </c>
      <c r="B203" s="40"/>
      <c r="C203" s="40"/>
      <c r="D203" s="40"/>
      <c r="E203" s="40"/>
      <c r="F203" s="40"/>
      <c r="G203" s="40"/>
      <c r="H203" s="40"/>
      <c r="I203" s="40"/>
      <c r="J203" s="40"/>
      <c r="K203" s="78"/>
      <c r="L203" s="127"/>
      <c r="M203" s="118"/>
      <c r="N203" s="128"/>
      <c r="O203" s="48" t="str">
        <f>IF(J203=0,"",J203/I202)</f>
        <v/>
      </c>
      <c r="P203" s="46"/>
      <c r="Q203" s="48" t="str">
        <f t="shared" si="16"/>
        <v/>
      </c>
      <c r="R203" s="48" t="str">
        <f t="shared" si="17"/>
        <v/>
      </c>
    </row>
    <row r="204" spans="1:19" ht="15.75" customHeight="1" x14ac:dyDescent="0.25">
      <c r="A204" s="39">
        <v>2602</v>
      </c>
      <c r="B204" s="40"/>
      <c r="C204" s="40"/>
      <c r="D204" s="40"/>
      <c r="E204" s="40"/>
      <c r="F204" s="40"/>
      <c r="G204" s="40"/>
      <c r="H204" s="40"/>
      <c r="I204" s="40"/>
      <c r="J204" s="40"/>
      <c r="K204" s="78"/>
      <c r="L204" s="127"/>
      <c r="M204" s="118"/>
      <c r="N204" s="119"/>
      <c r="O204" s="100"/>
      <c r="P204" s="46"/>
      <c r="Q204" s="100"/>
      <c r="R204" s="140"/>
    </row>
    <row r="205" spans="1:19" ht="15.75" customHeight="1" x14ac:dyDescent="0.25">
      <c r="A205" s="39">
        <v>2701</v>
      </c>
      <c r="B205" s="40"/>
      <c r="C205" s="40"/>
      <c r="D205" s="40"/>
      <c r="E205" s="40"/>
      <c r="F205" s="40"/>
      <c r="G205" s="40"/>
      <c r="H205" s="40"/>
      <c r="I205" s="40"/>
      <c r="J205" s="40"/>
      <c r="K205" s="78"/>
      <c r="L205" s="127"/>
      <c r="M205" s="118"/>
      <c r="N205" s="119"/>
      <c r="O205" s="121"/>
      <c r="P205" s="74"/>
      <c r="Q205" s="134"/>
      <c r="R205" s="121"/>
    </row>
    <row r="206" spans="1:19" ht="15.75" customHeight="1" x14ac:dyDescent="0.25">
      <c r="A206" s="39">
        <v>2702</v>
      </c>
      <c r="B206" s="40"/>
      <c r="C206" s="40"/>
      <c r="D206" s="40"/>
      <c r="E206" s="40"/>
      <c r="F206" s="40"/>
      <c r="G206" s="40"/>
      <c r="H206" s="40"/>
      <c r="I206" s="40"/>
      <c r="J206" s="40"/>
      <c r="K206" s="78"/>
      <c r="L206" s="127"/>
      <c r="M206" s="118"/>
      <c r="N206" s="119"/>
      <c r="O206" s="121"/>
      <c r="P206" s="74"/>
      <c r="Q206" s="134"/>
      <c r="R206" s="121"/>
    </row>
    <row r="207" spans="1:19" ht="15.75" customHeight="1" x14ac:dyDescent="0.25">
      <c r="A207" s="39">
        <v>2801</v>
      </c>
      <c r="B207" s="40"/>
      <c r="C207" s="40"/>
      <c r="D207" s="40"/>
      <c r="E207" s="40"/>
      <c r="F207" s="40"/>
      <c r="G207" s="40"/>
      <c r="H207" s="40"/>
      <c r="I207" s="40"/>
      <c r="J207" s="40"/>
      <c r="K207" s="78"/>
      <c r="L207" s="127"/>
      <c r="M207" s="118"/>
      <c r="N207" s="119"/>
      <c r="O207" s="118"/>
      <c r="P207" s="119"/>
      <c r="Q207" s="120"/>
      <c r="R207" s="121"/>
    </row>
    <row r="208" spans="1:19" ht="15.75" customHeight="1" x14ac:dyDescent="0.25">
      <c r="A208" s="39">
        <v>2802</v>
      </c>
      <c r="B208" s="40"/>
      <c r="C208" s="40"/>
      <c r="D208" s="40"/>
      <c r="E208" s="40"/>
      <c r="F208" s="40"/>
      <c r="G208" s="40"/>
      <c r="H208" s="40"/>
      <c r="I208" s="40"/>
      <c r="J208" s="40"/>
      <c r="K208" s="78"/>
      <c r="L208" s="127"/>
      <c r="M208" s="118"/>
      <c r="N208" s="119"/>
      <c r="O208" s="111" t="s">
        <v>58</v>
      </c>
      <c r="P208" s="112"/>
      <c r="Q208" s="113" t="str">
        <f>IF(SUM(K197:K208)=0,"",SUM(K197:K208))</f>
        <v/>
      </c>
      <c r="R208" s="114" t="s">
        <v>10</v>
      </c>
    </row>
    <row r="209" spans="1:19" ht="15.75" customHeight="1" x14ac:dyDescent="0.25">
      <c r="A209" s="39">
        <v>2901</v>
      </c>
      <c r="B209" s="40"/>
      <c r="C209" s="40"/>
      <c r="D209" s="40"/>
      <c r="E209" s="40"/>
      <c r="F209" s="40"/>
      <c r="G209" s="40"/>
      <c r="H209" s="40"/>
      <c r="I209" s="40"/>
      <c r="J209" s="40"/>
      <c r="K209" s="78"/>
      <c r="L209" s="127"/>
      <c r="M209" s="118"/>
      <c r="N209" s="119"/>
      <c r="O209" s="115" t="s">
        <v>60</v>
      </c>
      <c r="P209" s="59" t="str">
        <f>IF(P208/B195=0,"",P208/B195)</f>
        <v/>
      </c>
      <c r="Q209" s="116" t="e">
        <f>IF(P208/Q208=0,"",P208/Q208)</f>
        <v>#VALUE!</v>
      </c>
      <c r="R209" s="117" t="s">
        <v>61</v>
      </c>
    </row>
    <row r="210" spans="1:19" ht="15.75" customHeight="1" x14ac:dyDescent="0.25">
      <c r="A210" s="98">
        <v>2902</v>
      </c>
      <c r="B210" s="40"/>
      <c r="C210" s="40"/>
      <c r="D210" s="40"/>
      <c r="E210" s="40"/>
      <c r="F210" s="40"/>
      <c r="G210" s="40"/>
      <c r="H210" s="40"/>
      <c r="I210" s="40"/>
      <c r="J210" s="40"/>
      <c r="K210" s="78"/>
      <c r="L210" s="130"/>
      <c r="M210" s="131"/>
      <c r="N210" s="132"/>
      <c r="O210" s="87"/>
      <c r="P210" s="122"/>
      <c r="Q210" s="122"/>
      <c r="R210" s="123"/>
    </row>
    <row r="211" spans="1:19" ht="18" customHeight="1" x14ac:dyDescent="0.25">
      <c r="A211" s="28"/>
      <c r="B211" s="165" t="s">
        <v>83</v>
      </c>
      <c r="C211" s="165"/>
      <c r="D211" s="165"/>
      <c r="E211" s="165"/>
      <c r="F211" s="165"/>
      <c r="G211" s="165"/>
      <c r="H211" s="165"/>
      <c r="I211" s="165"/>
      <c r="J211" s="165"/>
      <c r="K211" s="66">
        <f>SUM(K195:K207)</f>
        <v>0</v>
      </c>
      <c r="L211" s="67" t="str">
        <f>IF(K203=0,"",K203/B195)</f>
        <v/>
      </c>
      <c r="M211" s="67" t="str">
        <f>IF(K211=0,"",K211/B195)</f>
        <v/>
      </c>
      <c r="N211" s="67" t="str">
        <f>IF(K203=0,"",M211-L211)</f>
        <v/>
      </c>
      <c r="O211" s="2"/>
      <c r="P211" s="1"/>
      <c r="Q211" s="25"/>
      <c r="R211" s="2"/>
    </row>
    <row r="212" spans="1:19" ht="12.75" customHeight="1" x14ac:dyDescent="0.2"/>
    <row r="213" spans="1:19" ht="12.75" customHeight="1" x14ac:dyDescent="0.2"/>
    <row r="214" spans="1:19" ht="26.25" customHeight="1" x14ac:dyDescent="0.4">
      <c r="B214" s="166" t="s">
        <v>72</v>
      </c>
      <c r="C214" s="167"/>
      <c r="D214" s="167"/>
      <c r="E214" s="167"/>
      <c r="F214" s="167"/>
      <c r="G214" s="167"/>
      <c r="H214" s="167"/>
      <c r="I214" s="167"/>
      <c r="J214" s="167"/>
      <c r="K214" s="105" t="s">
        <v>97</v>
      </c>
      <c r="L214" s="2"/>
      <c r="M214" s="2"/>
      <c r="N214" s="1"/>
      <c r="O214" s="2"/>
      <c r="P214" s="1"/>
      <c r="Q214" s="1"/>
      <c r="R214" s="1"/>
    </row>
    <row r="215" spans="1:19" ht="18.75" customHeight="1" x14ac:dyDescent="0.2">
      <c r="A215" s="168" t="s">
        <v>9</v>
      </c>
      <c r="B215" s="169" t="s">
        <v>73</v>
      </c>
      <c r="C215" s="170"/>
      <c r="D215" s="170"/>
      <c r="E215" s="170"/>
      <c r="F215" s="170"/>
      <c r="G215" s="170"/>
      <c r="H215" s="170"/>
      <c r="I215" s="170"/>
      <c r="J215" s="171"/>
      <c r="K215" s="172" t="s">
        <v>10</v>
      </c>
      <c r="L215" s="164" t="s">
        <v>2</v>
      </c>
      <c r="M215" s="164" t="s">
        <v>3</v>
      </c>
      <c r="N215" s="174" t="s">
        <v>4</v>
      </c>
      <c r="O215" s="164" t="s">
        <v>5</v>
      </c>
      <c r="P215" s="162" t="s">
        <v>6</v>
      </c>
      <c r="Q215" s="162" t="s">
        <v>7</v>
      </c>
      <c r="R215" s="164" t="s">
        <v>8</v>
      </c>
    </row>
    <row r="216" spans="1:19" ht="15" customHeight="1" x14ac:dyDescent="0.25">
      <c r="A216" s="163"/>
      <c r="B216" s="39" t="s">
        <v>74</v>
      </c>
      <c r="C216" s="39" t="s">
        <v>75</v>
      </c>
      <c r="D216" s="39" t="s">
        <v>76</v>
      </c>
      <c r="E216" s="39" t="s">
        <v>77</v>
      </c>
      <c r="F216" s="39" t="s">
        <v>78</v>
      </c>
      <c r="G216" s="39" t="s">
        <v>79</v>
      </c>
      <c r="H216" s="39" t="s">
        <v>80</v>
      </c>
      <c r="I216" s="39" t="s">
        <v>81</v>
      </c>
      <c r="J216" s="39" t="s">
        <v>82</v>
      </c>
      <c r="K216" s="173"/>
      <c r="L216" s="163"/>
      <c r="M216" s="163"/>
      <c r="N216" s="163"/>
      <c r="O216" s="163"/>
      <c r="P216" s="163"/>
      <c r="Q216" s="163"/>
      <c r="R216" s="163"/>
    </row>
    <row r="217" spans="1:19" ht="15.75" x14ac:dyDescent="0.25">
      <c r="A217" s="39">
        <v>2202</v>
      </c>
      <c r="B217" s="40">
        <v>22</v>
      </c>
      <c r="C217" s="40"/>
      <c r="D217" s="40"/>
      <c r="E217" s="40"/>
      <c r="F217" s="40"/>
      <c r="G217" s="40"/>
      <c r="H217" s="40"/>
      <c r="I217" s="40"/>
      <c r="J217" s="40"/>
      <c r="K217" s="78"/>
      <c r="L217" s="124"/>
      <c r="M217" s="125"/>
      <c r="N217" s="126"/>
      <c r="O217" s="108"/>
      <c r="P217" s="43">
        <v>22</v>
      </c>
      <c r="Q217" s="109"/>
      <c r="R217" s="108"/>
    </row>
    <row r="218" spans="1:19" ht="15.75" x14ac:dyDescent="0.25">
      <c r="A218" s="39">
        <v>2301</v>
      </c>
      <c r="B218" s="40"/>
      <c r="C218" s="40">
        <v>19</v>
      </c>
      <c r="D218" s="40"/>
      <c r="E218" s="40"/>
      <c r="F218" s="40"/>
      <c r="G218" s="40"/>
      <c r="H218" s="40"/>
      <c r="I218" s="40"/>
      <c r="J218" s="40"/>
      <c r="K218" s="78"/>
      <c r="L218" s="127"/>
      <c r="M218" s="118"/>
      <c r="N218" s="128"/>
      <c r="O218" s="45">
        <f>IF(C218=0,"",C218/B217)</f>
        <v>0.86363636363636365</v>
      </c>
      <c r="P218" s="46">
        <v>19</v>
      </c>
      <c r="Q218" s="110">
        <f t="shared" ref="Q218:Q225" si="18">IF(P218=0,"",P218/P217)</f>
        <v>0.86363636363636365</v>
      </c>
      <c r="R218" s="110">
        <f t="shared" ref="R218:R225" si="19">IF(P218=0,"",100%-Q218)</f>
        <v>0.13636363636363635</v>
      </c>
    </row>
    <row r="219" spans="1:19" ht="15.75" x14ac:dyDescent="0.25">
      <c r="A219" s="39">
        <v>2302</v>
      </c>
      <c r="B219" s="40"/>
      <c r="C219" s="40"/>
      <c r="D219" s="40">
        <v>11</v>
      </c>
      <c r="E219" s="40"/>
      <c r="F219" s="40"/>
      <c r="G219" s="40"/>
      <c r="H219" s="40"/>
      <c r="I219" s="40"/>
      <c r="J219" s="40"/>
      <c r="K219" s="78"/>
      <c r="L219" s="127"/>
      <c r="M219" s="118"/>
      <c r="N219" s="128"/>
      <c r="O219" s="45">
        <f>IF(D219=0,"",D219/C218)</f>
        <v>0.57894736842105265</v>
      </c>
      <c r="P219" s="46">
        <v>15</v>
      </c>
      <c r="Q219" s="110">
        <f t="shared" si="18"/>
        <v>0.78947368421052633</v>
      </c>
      <c r="R219" s="110">
        <f t="shared" si="19"/>
        <v>0.21052631578947367</v>
      </c>
      <c r="S219" s="94">
        <f>P219/P217</f>
        <v>0.68181818181818177</v>
      </c>
    </row>
    <row r="220" spans="1:19" ht="15.75" x14ac:dyDescent="0.25">
      <c r="A220" s="39">
        <v>2401</v>
      </c>
      <c r="B220" s="40"/>
      <c r="C220" s="40"/>
      <c r="D220" s="40"/>
      <c r="E220" s="40">
        <v>11</v>
      </c>
      <c r="F220" s="40"/>
      <c r="G220" s="40"/>
      <c r="H220" s="40"/>
      <c r="I220" s="40"/>
      <c r="J220" s="40"/>
      <c r="K220" s="78"/>
      <c r="L220" s="127"/>
      <c r="M220" s="118"/>
      <c r="N220" s="128"/>
      <c r="O220" s="45">
        <f>IF(E220=0,"",E220/D219)</f>
        <v>1</v>
      </c>
      <c r="P220" s="46">
        <v>15</v>
      </c>
      <c r="Q220" s="110">
        <f t="shared" si="18"/>
        <v>1</v>
      </c>
      <c r="R220" s="110">
        <f t="shared" si="19"/>
        <v>0</v>
      </c>
    </row>
    <row r="221" spans="1:19" ht="15.75" x14ac:dyDescent="0.25">
      <c r="A221" s="39">
        <v>2402</v>
      </c>
      <c r="B221" s="40"/>
      <c r="C221" s="40"/>
      <c r="D221" s="40"/>
      <c r="E221" s="40"/>
      <c r="F221" s="40">
        <v>10</v>
      </c>
      <c r="G221" s="40"/>
      <c r="H221" s="40"/>
      <c r="I221" s="40"/>
      <c r="J221" s="40"/>
      <c r="K221" s="78"/>
      <c r="L221" s="127"/>
      <c r="M221" s="118"/>
      <c r="N221" s="128"/>
      <c r="O221" s="45">
        <f>IF(F221=0,"",F221/E220)</f>
        <v>0.90909090909090906</v>
      </c>
      <c r="P221" s="46">
        <v>12</v>
      </c>
      <c r="Q221" s="110">
        <f t="shared" si="18"/>
        <v>0.8</v>
      </c>
      <c r="R221" s="110">
        <f t="shared" si="19"/>
        <v>0.19999999999999996</v>
      </c>
    </row>
    <row r="222" spans="1:19" ht="15.75" x14ac:dyDescent="0.25">
      <c r="A222" s="39">
        <v>2501</v>
      </c>
      <c r="B222" s="40"/>
      <c r="C222" s="40"/>
      <c r="D222" s="40"/>
      <c r="E222" s="40"/>
      <c r="F222" s="40"/>
      <c r="G222" s="40">
        <v>9</v>
      </c>
      <c r="H222" s="40"/>
      <c r="I222" s="40"/>
      <c r="J222" s="40"/>
      <c r="K222" s="78"/>
      <c r="L222" s="127"/>
      <c r="M222" s="118"/>
      <c r="N222" s="128"/>
      <c r="O222" s="45">
        <f>IF(G222=0,"",G222/F221)</f>
        <v>0.9</v>
      </c>
      <c r="P222" s="46">
        <v>12</v>
      </c>
      <c r="Q222" s="110">
        <f t="shared" si="18"/>
        <v>1</v>
      </c>
      <c r="R222" s="110">
        <f t="shared" si="19"/>
        <v>0</v>
      </c>
    </row>
    <row r="223" spans="1:19" ht="15.75" x14ac:dyDescent="0.25">
      <c r="A223" s="39">
        <v>2502</v>
      </c>
      <c r="B223" s="40"/>
      <c r="C223" s="40"/>
      <c r="D223" s="40"/>
      <c r="E223" s="40"/>
      <c r="F223" s="40"/>
      <c r="G223" s="40"/>
      <c r="H223" s="40">
        <v>8</v>
      </c>
      <c r="I223" s="40"/>
      <c r="J223" s="40"/>
      <c r="K223" s="78"/>
      <c r="L223" s="127"/>
      <c r="M223" s="118"/>
      <c r="N223" s="128"/>
      <c r="O223" s="45">
        <f>IF(H223=0,"",H223/G222)</f>
        <v>0.88888888888888884</v>
      </c>
      <c r="P223" s="46">
        <v>10</v>
      </c>
      <c r="Q223" s="110">
        <f t="shared" si="18"/>
        <v>0.83333333333333337</v>
      </c>
      <c r="R223" s="110">
        <f t="shared" si="19"/>
        <v>0.16666666666666663</v>
      </c>
    </row>
    <row r="224" spans="1:19" ht="15.75" x14ac:dyDescent="0.25">
      <c r="A224" s="39">
        <v>2601</v>
      </c>
      <c r="B224" s="40"/>
      <c r="C224" s="40"/>
      <c r="D224" s="40"/>
      <c r="E224" s="40"/>
      <c r="F224" s="40"/>
      <c r="G224" s="40"/>
      <c r="H224" s="40"/>
      <c r="I224" s="40"/>
      <c r="J224" s="40"/>
      <c r="K224" s="78"/>
      <c r="L224" s="127"/>
      <c r="M224" s="118"/>
      <c r="N224" s="128"/>
      <c r="O224" s="45" t="str">
        <f>IF(I224=0,"",I224/H223)</f>
        <v/>
      </c>
      <c r="P224" s="46"/>
      <c r="Q224" s="110" t="str">
        <f t="shared" si="18"/>
        <v/>
      </c>
      <c r="R224" s="110" t="str">
        <f t="shared" si="19"/>
        <v/>
      </c>
    </row>
    <row r="225" spans="1:18" ht="15.75" x14ac:dyDescent="0.25">
      <c r="A225" s="39">
        <v>2602</v>
      </c>
      <c r="B225" s="40"/>
      <c r="C225" s="40"/>
      <c r="D225" s="40"/>
      <c r="E225" s="40"/>
      <c r="F225" s="40"/>
      <c r="G225" s="40"/>
      <c r="H225" s="40"/>
      <c r="I225" s="40"/>
      <c r="J225" s="40"/>
      <c r="K225" s="78"/>
      <c r="L225" s="127"/>
      <c r="M225" s="118"/>
      <c r="N225" s="128"/>
      <c r="O225" s="48" t="str">
        <f>IF(J225=0,"",J225/I224)</f>
        <v/>
      </c>
      <c r="P225" s="46"/>
      <c r="Q225" s="48" t="str">
        <f t="shared" si="18"/>
        <v/>
      </c>
      <c r="R225" s="48" t="str">
        <f t="shared" si="19"/>
        <v/>
      </c>
    </row>
    <row r="226" spans="1:18" ht="15.75" x14ac:dyDescent="0.25">
      <c r="A226" s="39">
        <v>2701</v>
      </c>
      <c r="B226" s="40"/>
      <c r="C226" s="40"/>
      <c r="D226" s="40"/>
      <c r="E226" s="40"/>
      <c r="F226" s="40"/>
      <c r="G226" s="40"/>
      <c r="H226" s="40"/>
      <c r="I226" s="40"/>
      <c r="J226" s="40"/>
      <c r="K226" s="78"/>
      <c r="L226" s="127"/>
      <c r="M226" s="118"/>
      <c r="N226" s="119"/>
      <c r="O226" s="100"/>
      <c r="P226" s="46"/>
      <c r="Q226" s="100"/>
      <c r="R226" s="140"/>
    </row>
    <row r="227" spans="1:18" ht="15.75" x14ac:dyDescent="0.25">
      <c r="A227" s="39">
        <v>2702</v>
      </c>
      <c r="B227" s="40"/>
      <c r="C227" s="40"/>
      <c r="D227" s="40"/>
      <c r="E227" s="40"/>
      <c r="F227" s="40"/>
      <c r="G227" s="40"/>
      <c r="H227" s="40"/>
      <c r="I227" s="40"/>
      <c r="J227" s="40"/>
      <c r="K227" s="78"/>
      <c r="L227" s="127"/>
      <c r="M227" s="118"/>
      <c r="N227" s="119"/>
      <c r="O227" s="121"/>
      <c r="P227" s="74"/>
      <c r="Q227" s="134"/>
      <c r="R227" s="121"/>
    </row>
    <row r="228" spans="1:18" ht="15.75" x14ac:dyDescent="0.25">
      <c r="A228" s="39">
        <v>2801</v>
      </c>
      <c r="B228" s="40"/>
      <c r="C228" s="40"/>
      <c r="D228" s="40"/>
      <c r="E228" s="40"/>
      <c r="F228" s="40"/>
      <c r="G228" s="40"/>
      <c r="H228" s="40"/>
      <c r="I228" s="40"/>
      <c r="J228" s="40"/>
      <c r="K228" s="78"/>
      <c r="L228" s="127"/>
      <c r="M228" s="118"/>
      <c r="N228" s="119"/>
      <c r="O228" s="121"/>
      <c r="P228" s="74"/>
      <c r="Q228" s="134"/>
      <c r="R228" s="121"/>
    </row>
    <row r="229" spans="1:18" ht="15.75" x14ac:dyDescent="0.25">
      <c r="A229" s="39">
        <v>2802</v>
      </c>
      <c r="B229" s="40"/>
      <c r="C229" s="40"/>
      <c r="D229" s="40"/>
      <c r="E229" s="40"/>
      <c r="F229" s="40"/>
      <c r="G229" s="40"/>
      <c r="H229" s="40"/>
      <c r="I229" s="40"/>
      <c r="J229" s="40"/>
      <c r="K229" s="78"/>
      <c r="L229" s="127"/>
      <c r="M229" s="118"/>
      <c r="N229" s="119"/>
      <c r="O229" s="118"/>
      <c r="P229" s="119"/>
      <c r="Q229" s="120"/>
      <c r="R229" s="121"/>
    </row>
    <row r="230" spans="1:18" ht="15.75" x14ac:dyDescent="0.25">
      <c r="A230" s="39">
        <v>2901</v>
      </c>
      <c r="B230" s="40"/>
      <c r="C230" s="40"/>
      <c r="D230" s="40"/>
      <c r="E230" s="40"/>
      <c r="F230" s="40"/>
      <c r="G230" s="40"/>
      <c r="H230" s="40"/>
      <c r="I230" s="40"/>
      <c r="J230" s="40"/>
      <c r="K230" s="78"/>
      <c r="L230" s="127"/>
      <c r="M230" s="118"/>
      <c r="N230" s="119"/>
      <c r="O230" s="111" t="s">
        <v>58</v>
      </c>
      <c r="P230" s="112"/>
      <c r="Q230" s="113" t="str">
        <f>IF(SUM(K219:K230)=0,"",SUM(K219:K230))</f>
        <v/>
      </c>
      <c r="R230" s="114" t="s">
        <v>10</v>
      </c>
    </row>
    <row r="231" spans="1:18" ht="15.75" x14ac:dyDescent="0.25">
      <c r="A231" s="39">
        <v>2902</v>
      </c>
      <c r="B231" s="40"/>
      <c r="C231" s="40"/>
      <c r="D231" s="40"/>
      <c r="E231" s="40"/>
      <c r="F231" s="40"/>
      <c r="G231" s="40"/>
      <c r="H231" s="40"/>
      <c r="I231" s="40"/>
      <c r="J231" s="40"/>
      <c r="K231" s="78"/>
      <c r="L231" s="127"/>
      <c r="M231" s="118"/>
      <c r="N231" s="119"/>
      <c r="O231" s="115" t="s">
        <v>60</v>
      </c>
      <c r="P231" s="59" t="str">
        <f>IF(P230/B217=0,"",P230/B217)</f>
        <v/>
      </c>
      <c r="Q231" s="116" t="e">
        <f>IF(P230/Q230=0,"",P230/Q230)</f>
        <v>#VALUE!</v>
      </c>
      <c r="R231" s="117" t="s">
        <v>61</v>
      </c>
    </row>
    <row r="232" spans="1:18" ht="15.75" x14ac:dyDescent="0.25">
      <c r="A232" s="98">
        <v>3001</v>
      </c>
      <c r="B232" s="40"/>
      <c r="C232" s="40"/>
      <c r="D232" s="40"/>
      <c r="E232" s="40"/>
      <c r="F232" s="40"/>
      <c r="G232" s="40"/>
      <c r="H232" s="40"/>
      <c r="I232" s="40"/>
      <c r="J232" s="40"/>
      <c r="K232" s="78"/>
      <c r="L232" s="130"/>
      <c r="M232" s="131"/>
      <c r="N232" s="132"/>
      <c r="O232" s="87"/>
      <c r="P232" s="122"/>
      <c r="Q232" s="122"/>
      <c r="R232" s="123"/>
    </row>
    <row r="233" spans="1:18" ht="18" customHeight="1" x14ac:dyDescent="0.25">
      <c r="A233" s="28"/>
      <c r="B233" s="165" t="s">
        <v>83</v>
      </c>
      <c r="C233" s="165"/>
      <c r="D233" s="165"/>
      <c r="E233" s="165"/>
      <c r="F233" s="165"/>
      <c r="G233" s="165"/>
      <c r="H233" s="165"/>
      <c r="I233" s="165"/>
      <c r="J233" s="165"/>
      <c r="K233" s="66">
        <f>SUM(K217:K229)</f>
        <v>0</v>
      </c>
      <c r="L233" s="67" t="str">
        <f>IF(K225=0,"",K225/B217)</f>
        <v/>
      </c>
      <c r="M233" s="67" t="str">
        <f>IF(K233=0,"",K233/B217)</f>
        <v/>
      </c>
      <c r="N233" s="67" t="str">
        <f>IF(K225=0,"",M233-L233)</f>
        <v/>
      </c>
      <c r="O233" s="2"/>
      <c r="P233" s="1"/>
      <c r="Q233" s="25"/>
      <c r="R233" s="2"/>
    </row>
    <row r="234" spans="1:18" ht="12.75" customHeight="1" x14ac:dyDescent="0.2"/>
    <row r="235" spans="1:18" ht="12.75" customHeight="1" x14ac:dyDescent="0.2"/>
    <row r="236" spans="1:18" ht="26.25" x14ac:dyDescent="0.4">
      <c r="B236" s="166" t="s">
        <v>72</v>
      </c>
      <c r="C236" s="167"/>
      <c r="D236" s="167"/>
      <c r="E236" s="167"/>
      <c r="F236" s="167"/>
      <c r="G236" s="167"/>
      <c r="H236" s="167"/>
      <c r="I236" s="167"/>
      <c r="J236" s="167"/>
      <c r="K236" s="105" t="s">
        <v>114</v>
      </c>
      <c r="L236" s="2"/>
      <c r="M236" s="2"/>
      <c r="N236" s="1"/>
      <c r="O236" s="2"/>
      <c r="P236" s="1"/>
      <c r="Q236" s="1"/>
      <c r="R236" s="1"/>
    </row>
    <row r="237" spans="1:18" ht="20.25" x14ac:dyDescent="0.2">
      <c r="A237" s="168" t="s">
        <v>9</v>
      </c>
      <c r="B237" s="169" t="s">
        <v>73</v>
      </c>
      <c r="C237" s="170"/>
      <c r="D237" s="170"/>
      <c r="E237" s="170"/>
      <c r="F237" s="170"/>
      <c r="G237" s="170"/>
      <c r="H237" s="170"/>
      <c r="I237" s="170"/>
      <c r="J237" s="171"/>
      <c r="K237" s="172" t="s">
        <v>10</v>
      </c>
      <c r="L237" s="164" t="s">
        <v>2</v>
      </c>
      <c r="M237" s="164" t="s">
        <v>3</v>
      </c>
      <c r="N237" s="174" t="s">
        <v>4</v>
      </c>
      <c r="O237" s="164" t="s">
        <v>5</v>
      </c>
      <c r="P237" s="162" t="s">
        <v>6</v>
      </c>
      <c r="Q237" s="162" t="s">
        <v>7</v>
      </c>
      <c r="R237" s="164" t="s">
        <v>8</v>
      </c>
    </row>
    <row r="238" spans="1:18" ht="15.75" x14ac:dyDescent="0.25">
      <c r="A238" s="163"/>
      <c r="B238" s="39" t="s">
        <v>74</v>
      </c>
      <c r="C238" s="39" t="s">
        <v>75</v>
      </c>
      <c r="D238" s="39" t="s">
        <v>76</v>
      </c>
      <c r="E238" s="39" t="s">
        <v>77</v>
      </c>
      <c r="F238" s="39" t="s">
        <v>78</v>
      </c>
      <c r="G238" s="39" t="s">
        <v>79</v>
      </c>
      <c r="H238" s="39" t="s">
        <v>80</v>
      </c>
      <c r="I238" s="39" t="s">
        <v>81</v>
      </c>
      <c r="J238" s="39" t="s">
        <v>82</v>
      </c>
      <c r="K238" s="173"/>
      <c r="L238" s="163"/>
      <c r="M238" s="163"/>
      <c r="N238" s="163"/>
      <c r="O238" s="163"/>
      <c r="P238" s="163"/>
      <c r="Q238" s="163"/>
      <c r="R238" s="163"/>
    </row>
    <row r="239" spans="1:18" ht="15.75" x14ac:dyDescent="0.25">
      <c r="A239" s="39">
        <v>2301</v>
      </c>
      <c r="B239" s="40">
        <v>20</v>
      </c>
      <c r="C239" s="40"/>
      <c r="D239" s="40"/>
      <c r="E239" s="40"/>
      <c r="F239" s="40"/>
      <c r="G239" s="40"/>
      <c r="H239" s="40"/>
      <c r="I239" s="40"/>
      <c r="J239" s="40"/>
      <c r="K239" s="78"/>
      <c r="L239" s="124"/>
      <c r="M239" s="125"/>
      <c r="N239" s="126"/>
      <c r="O239" s="108"/>
      <c r="P239" s="43">
        <v>22</v>
      </c>
      <c r="Q239" s="109"/>
      <c r="R239" s="108"/>
    </row>
    <row r="240" spans="1:18" ht="15.75" x14ac:dyDescent="0.25">
      <c r="A240" s="39">
        <v>2302</v>
      </c>
      <c r="B240" s="40"/>
      <c r="C240" s="40">
        <v>15</v>
      </c>
      <c r="D240" s="40"/>
      <c r="E240" s="40"/>
      <c r="F240" s="40"/>
      <c r="G240" s="40"/>
      <c r="H240" s="40"/>
      <c r="I240" s="40"/>
      <c r="J240" s="40"/>
      <c r="K240" s="78"/>
      <c r="L240" s="127"/>
      <c r="M240" s="118"/>
      <c r="N240" s="128"/>
      <c r="O240" s="45">
        <f>IF(C240=0,"",C240/B239)</f>
        <v>0.75</v>
      </c>
      <c r="P240" s="46">
        <v>15</v>
      </c>
      <c r="Q240" s="110">
        <f t="shared" ref="Q240:Q247" si="20">IF(P240=0,"",P240/P239)</f>
        <v>0.68181818181818177</v>
      </c>
      <c r="R240" s="110">
        <f t="shared" ref="R240:R247" si="21">IF(P240=0,"",100%-Q240)</f>
        <v>0.31818181818181823</v>
      </c>
    </row>
    <row r="241" spans="1:19" ht="15.75" x14ac:dyDescent="0.25">
      <c r="A241" s="39">
        <v>2401</v>
      </c>
      <c r="B241" s="40"/>
      <c r="C241" s="40"/>
      <c r="D241" s="40">
        <v>10</v>
      </c>
      <c r="E241" s="40"/>
      <c r="F241" s="40"/>
      <c r="G241" s="40"/>
      <c r="H241" s="40"/>
      <c r="I241" s="40"/>
      <c r="J241" s="40"/>
      <c r="K241" s="78"/>
      <c r="L241" s="127"/>
      <c r="M241" s="118"/>
      <c r="N241" s="128"/>
      <c r="O241" s="45">
        <f>IF(D241=0,"",D241/C240)</f>
        <v>0.66666666666666663</v>
      </c>
      <c r="P241" s="46">
        <v>13</v>
      </c>
      <c r="Q241" s="110">
        <f t="shared" si="20"/>
        <v>0.8666666666666667</v>
      </c>
      <c r="R241" s="110">
        <f t="shared" si="21"/>
        <v>0.1333333333333333</v>
      </c>
      <c r="S241" s="94">
        <f>P241/P239</f>
        <v>0.59090909090909094</v>
      </c>
    </row>
    <row r="242" spans="1:19" ht="15.75" x14ac:dyDescent="0.25">
      <c r="A242" s="39">
        <v>2402</v>
      </c>
      <c r="B242" s="40"/>
      <c r="C242" s="40"/>
      <c r="D242" s="40"/>
      <c r="E242" s="40">
        <v>7</v>
      </c>
      <c r="F242" s="40"/>
      <c r="G242" s="40"/>
      <c r="H242" s="40"/>
      <c r="I242" s="40"/>
      <c r="J242" s="40"/>
      <c r="K242" s="78"/>
      <c r="L242" s="127"/>
      <c r="M242" s="118"/>
      <c r="N242" s="128"/>
      <c r="O242" s="45">
        <f>IF(E242=0,"",E242/D241)</f>
        <v>0.7</v>
      </c>
      <c r="P242" s="46">
        <v>7</v>
      </c>
      <c r="Q242" s="110">
        <f t="shared" si="20"/>
        <v>0.53846153846153844</v>
      </c>
      <c r="R242" s="110">
        <f t="shared" si="21"/>
        <v>0.46153846153846156</v>
      </c>
    </row>
    <row r="243" spans="1:19" ht="15.75" x14ac:dyDescent="0.25">
      <c r="A243" s="39">
        <v>2501</v>
      </c>
      <c r="B243" s="40"/>
      <c r="C243" s="40"/>
      <c r="D243" s="40"/>
      <c r="E243" s="40"/>
      <c r="F243" s="40">
        <v>5</v>
      </c>
      <c r="G243" s="40"/>
      <c r="H243" s="40"/>
      <c r="I243" s="40"/>
      <c r="J243" s="40"/>
      <c r="K243" s="78"/>
      <c r="L243" s="127"/>
      <c r="M243" s="118"/>
      <c r="N243" s="128"/>
      <c r="O243" s="45">
        <f>IF(F243=0,"",F243/E242)</f>
        <v>0.7142857142857143</v>
      </c>
      <c r="P243" s="46">
        <v>7</v>
      </c>
      <c r="Q243" s="110">
        <f t="shared" si="20"/>
        <v>1</v>
      </c>
      <c r="R243" s="110">
        <f t="shared" si="21"/>
        <v>0</v>
      </c>
    </row>
    <row r="244" spans="1:19" ht="15.75" x14ac:dyDescent="0.25">
      <c r="A244" s="39">
        <v>2502</v>
      </c>
      <c r="B244" s="40"/>
      <c r="C244" s="40"/>
      <c r="D244" s="40"/>
      <c r="E244" s="40"/>
      <c r="F244" s="40"/>
      <c r="G244" s="40">
        <v>4</v>
      </c>
      <c r="H244" s="40"/>
      <c r="I244" s="40"/>
      <c r="J244" s="40"/>
      <c r="K244" s="78"/>
      <c r="L244" s="127"/>
      <c r="M244" s="118"/>
      <c r="N244" s="128"/>
      <c r="O244" s="45">
        <f>IF(G244=0,"",G244/F243)</f>
        <v>0.8</v>
      </c>
      <c r="P244" s="46">
        <v>6</v>
      </c>
      <c r="Q244" s="110">
        <f t="shared" si="20"/>
        <v>0.8571428571428571</v>
      </c>
      <c r="R244" s="110">
        <f t="shared" si="21"/>
        <v>0.1428571428571429</v>
      </c>
    </row>
    <row r="245" spans="1:19" ht="15.75" x14ac:dyDescent="0.25">
      <c r="A245" s="39">
        <v>2601</v>
      </c>
      <c r="B245" s="40"/>
      <c r="C245" s="40"/>
      <c r="D245" s="40"/>
      <c r="E245" s="40"/>
      <c r="F245" s="40"/>
      <c r="G245" s="40"/>
      <c r="H245" s="40"/>
      <c r="I245" s="40"/>
      <c r="J245" s="40"/>
      <c r="K245" s="78"/>
      <c r="L245" s="127"/>
      <c r="M245" s="118"/>
      <c r="N245" s="128"/>
      <c r="O245" s="45" t="str">
        <f>IF(H245=0,"",H245/G244)</f>
        <v/>
      </c>
      <c r="P245" s="46"/>
      <c r="Q245" s="110" t="str">
        <f t="shared" si="20"/>
        <v/>
      </c>
      <c r="R245" s="110" t="str">
        <f t="shared" si="21"/>
        <v/>
      </c>
    </row>
    <row r="246" spans="1:19" ht="15.75" x14ac:dyDescent="0.25">
      <c r="A246" s="39">
        <v>2602</v>
      </c>
      <c r="B246" s="40"/>
      <c r="C246" s="40"/>
      <c r="D246" s="40"/>
      <c r="E246" s="40"/>
      <c r="F246" s="40"/>
      <c r="G246" s="40"/>
      <c r="H246" s="40"/>
      <c r="I246" s="40"/>
      <c r="J246" s="40"/>
      <c r="K246" s="78"/>
      <c r="L246" s="127"/>
      <c r="M246" s="118"/>
      <c r="N246" s="128"/>
      <c r="O246" s="45" t="str">
        <f>IF(I246=0,"",I246/H245)</f>
        <v/>
      </c>
      <c r="P246" s="46"/>
      <c r="Q246" s="110" t="str">
        <f t="shared" si="20"/>
        <v/>
      </c>
      <c r="R246" s="110" t="str">
        <f t="shared" si="21"/>
        <v/>
      </c>
    </row>
    <row r="247" spans="1:19" ht="15.75" x14ac:dyDescent="0.25">
      <c r="A247" s="39">
        <v>2701</v>
      </c>
      <c r="B247" s="40"/>
      <c r="C247" s="40"/>
      <c r="D247" s="40"/>
      <c r="E247" s="40"/>
      <c r="F247" s="40"/>
      <c r="G247" s="40"/>
      <c r="H247" s="40"/>
      <c r="I247" s="40"/>
      <c r="J247" s="40"/>
      <c r="K247" s="78"/>
      <c r="L247" s="127"/>
      <c r="M247" s="118"/>
      <c r="N247" s="128"/>
      <c r="O247" s="48" t="str">
        <f>IF(J247=0,"",J247/I246)</f>
        <v/>
      </c>
      <c r="P247" s="46"/>
      <c r="Q247" s="48" t="str">
        <f t="shared" si="20"/>
        <v/>
      </c>
      <c r="R247" s="48" t="str">
        <f t="shared" si="21"/>
        <v/>
      </c>
    </row>
    <row r="248" spans="1:19" ht="15.75" x14ac:dyDescent="0.25">
      <c r="A248" s="39">
        <v>2702</v>
      </c>
      <c r="B248" s="40"/>
      <c r="C248" s="40"/>
      <c r="D248" s="40"/>
      <c r="E248" s="40"/>
      <c r="F248" s="40"/>
      <c r="G248" s="40"/>
      <c r="H248" s="40"/>
      <c r="I248" s="40"/>
      <c r="J248" s="40"/>
      <c r="K248" s="78"/>
      <c r="L248" s="127"/>
      <c r="M248" s="118"/>
      <c r="N248" s="119"/>
      <c r="O248" s="100"/>
      <c r="P248" s="46"/>
      <c r="Q248" s="100"/>
      <c r="R248" s="140"/>
    </row>
    <row r="249" spans="1:19" ht="15.75" x14ac:dyDescent="0.25">
      <c r="A249" s="39">
        <v>2801</v>
      </c>
      <c r="B249" s="40"/>
      <c r="C249" s="40"/>
      <c r="D249" s="40"/>
      <c r="E249" s="40"/>
      <c r="F249" s="40"/>
      <c r="G249" s="40"/>
      <c r="H249" s="40"/>
      <c r="I249" s="40"/>
      <c r="J249" s="40"/>
      <c r="K249" s="78"/>
      <c r="L249" s="127"/>
      <c r="M249" s="118"/>
      <c r="N249" s="119"/>
      <c r="O249" s="121"/>
      <c r="P249" s="74"/>
      <c r="Q249" s="134"/>
      <c r="R249" s="121"/>
    </row>
    <row r="250" spans="1:19" ht="15.75" x14ac:dyDescent="0.25">
      <c r="A250" s="39">
        <v>2802</v>
      </c>
      <c r="B250" s="40"/>
      <c r="C250" s="40"/>
      <c r="D250" s="40"/>
      <c r="E250" s="40"/>
      <c r="F250" s="40"/>
      <c r="G250" s="40"/>
      <c r="H250" s="40"/>
      <c r="I250" s="40"/>
      <c r="J250" s="40"/>
      <c r="K250" s="78"/>
      <c r="L250" s="127"/>
      <c r="M250" s="118"/>
      <c r="N250" s="119"/>
      <c r="O250" s="121"/>
      <c r="P250" s="74"/>
      <c r="Q250" s="134"/>
      <c r="R250" s="121"/>
    </row>
    <row r="251" spans="1:19" ht="15.75" x14ac:dyDescent="0.25">
      <c r="A251" s="39">
        <v>2901</v>
      </c>
      <c r="B251" s="40"/>
      <c r="C251" s="40"/>
      <c r="D251" s="40"/>
      <c r="E251" s="40"/>
      <c r="F251" s="40"/>
      <c r="G251" s="40"/>
      <c r="H251" s="40"/>
      <c r="I251" s="40"/>
      <c r="J251" s="40"/>
      <c r="K251" s="78"/>
      <c r="L251" s="127"/>
      <c r="M251" s="118"/>
      <c r="N251" s="119"/>
      <c r="O251" s="118"/>
      <c r="P251" s="119"/>
      <c r="Q251" s="120"/>
      <c r="R251" s="121"/>
    </row>
    <row r="252" spans="1:19" ht="15.75" x14ac:dyDescent="0.25">
      <c r="A252" s="39">
        <v>2902</v>
      </c>
      <c r="B252" s="40"/>
      <c r="C252" s="40"/>
      <c r="D252" s="40"/>
      <c r="E252" s="40"/>
      <c r="F252" s="40"/>
      <c r="G252" s="40"/>
      <c r="H252" s="40"/>
      <c r="I252" s="40"/>
      <c r="J252" s="40"/>
      <c r="K252" s="78"/>
      <c r="L252" s="127"/>
      <c r="M252" s="118"/>
      <c r="N252" s="119"/>
      <c r="O252" s="111" t="s">
        <v>58</v>
      </c>
      <c r="P252" s="112"/>
      <c r="Q252" s="113" t="str">
        <f>IF(SUM(K241:K252)=0,"",SUM(K241:K252))</f>
        <v/>
      </c>
      <c r="R252" s="114" t="s">
        <v>10</v>
      </c>
    </row>
    <row r="253" spans="1:19" ht="15.75" x14ac:dyDescent="0.25">
      <c r="A253" s="39">
        <v>3001</v>
      </c>
      <c r="B253" s="40"/>
      <c r="C253" s="40"/>
      <c r="D253" s="40"/>
      <c r="E253" s="40"/>
      <c r="F253" s="40"/>
      <c r="G253" s="40"/>
      <c r="H253" s="40"/>
      <c r="I253" s="40"/>
      <c r="J253" s="40"/>
      <c r="K253" s="78"/>
      <c r="L253" s="127"/>
      <c r="M253" s="118"/>
      <c r="N253" s="119"/>
      <c r="O253" s="115" t="s">
        <v>60</v>
      </c>
      <c r="P253" s="59" t="str">
        <f>IF(P252/B239=0,"",P252/B239)</f>
        <v/>
      </c>
      <c r="Q253" s="116" t="e">
        <f>IF(P252/Q252=0,"",P252/Q252)</f>
        <v>#VALUE!</v>
      </c>
      <c r="R253" s="117" t="s">
        <v>61</v>
      </c>
    </row>
    <row r="254" spans="1:19" ht="15.75" x14ac:dyDescent="0.25">
      <c r="A254" s="98">
        <v>3002</v>
      </c>
      <c r="B254" s="40"/>
      <c r="C254" s="40"/>
      <c r="D254" s="40"/>
      <c r="E254" s="40"/>
      <c r="F254" s="40"/>
      <c r="G254" s="40"/>
      <c r="H254" s="40"/>
      <c r="I254" s="40"/>
      <c r="J254" s="40"/>
      <c r="K254" s="78"/>
      <c r="L254" s="130"/>
      <c r="M254" s="131"/>
      <c r="N254" s="132"/>
      <c r="O254" s="87"/>
      <c r="P254" s="122"/>
      <c r="Q254" s="122"/>
      <c r="R254" s="123"/>
    </row>
    <row r="255" spans="1:19" ht="18" customHeight="1" x14ac:dyDescent="0.25">
      <c r="A255" s="28"/>
      <c r="B255" s="165" t="s">
        <v>83</v>
      </c>
      <c r="C255" s="165"/>
      <c r="D255" s="165"/>
      <c r="E255" s="165"/>
      <c r="F255" s="165"/>
      <c r="G255" s="165"/>
      <c r="H255" s="165"/>
      <c r="I255" s="165"/>
      <c r="J255" s="165"/>
      <c r="K255" s="66">
        <f>SUM(K239:K251)</f>
        <v>0</v>
      </c>
      <c r="L255" s="67" t="str">
        <f>IF(K247=0,"",K247/B239)</f>
        <v/>
      </c>
      <c r="M255" s="67" t="str">
        <f>IF(K255=0,"",K255/B239)</f>
        <v/>
      </c>
      <c r="N255" s="67" t="str">
        <f>IF(K247=0,"",M255-L255)</f>
        <v/>
      </c>
      <c r="O255" s="2"/>
      <c r="P255" s="1"/>
      <c r="Q255" s="25"/>
      <c r="R255" s="2"/>
    </row>
    <row r="256" spans="1:19" ht="12.75" customHeight="1" x14ac:dyDescent="0.2"/>
    <row r="257" spans="1:19" ht="12.75" customHeight="1" x14ac:dyDescent="0.2"/>
    <row r="258" spans="1:19" ht="26.25" x14ac:dyDescent="0.4">
      <c r="B258" s="166" t="s">
        <v>72</v>
      </c>
      <c r="C258" s="167"/>
      <c r="D258" s="167"/>
      <c r="E258" s="167"/>
      <c r="F258" s="167"/>
      <c r="G258" s="167"/>
      <c r="H258" s="167"/>
      <c r="I258" s="167"/>
      <c r="J258" s="167"/>
      <c r="K258" s="105" t="s">
        <v>111</v>
      </c>
      <c r="L258" s="2"/>
      <c r="M258" s="2"/>
      <c r="N258" s="1"/>
      <c r="O258" s="2"/>
      <c r="P258" s="1"/>
      <c r="Q258" s="1"/>
      <c r="R258" s="1"/>
    </row>
    <row r="259" spans="1:19" ht="20.25" x14ac:dyDescent="0.2">
      <c r="A259" s="168" t="s">
        <v>9</v>
      </c>
      <c r="B259" s="169" t="s">
        <v>73</v>
      </c>
      <c r="C259" s="170"/>
      <c r="D259" s="170"/>
      <c r="E259" s="170"/>
      <c r="F259" s="170"/>
      <c r="G259" s="170"/>
      <c r="H259" s="170"/>
      <c r="I259" s="170"/>
      <c r="J259" s="171"/>
      <c r="K259" s="172" t="s">
        <v>10</v>
      </c>
      <c r="L259" s="164" t="s">
        <v>2</v>
      </c>
      <c r="M259" s="164" t="s">
        <v>3</v>
      </c>
      <c r="N259" s="174" t="s">
        <v>4</v>
      </c>
      <c r="O259" s="164" t="s">
        <v>5</v>
      </c>
      <c r="P259" s="162" t="s">
        <v>6</v>
      </c>
      <c r="Q259" s="162" t="s">
        <v>7</v>
      </c>
      <c r="R259" s="164" t="s">
        <v>8</v>
      </c>
    </row>
    <row r="260" spans="1:19" ht="15.75" x14ac:dyDescent="0.25">
      <c r="A260" s="163"/>
      <c r="B260" s="39" t="s">
        <v>74</v>
      </c>
      <c r="C260" s="39" t="s">
        <v>75</v>
      </c>
      <c r="D260" s="39" t="s">
        <v>76</v>
      </c>
      <c r="E260" s="39" t="s">
        <v>77</v>
      </c>
      <c r="F260" s="39" t="s">
        <v>78</v>
      </c>
      <c r="G260" s="39" t="s">
        <v>79</v>
      </c>
      <c r="H260" s="39" t="s">
        <v>80</v>
      </c>
      <c r="I260" s="39" t="s">
        <v>81</v>
      </c>
      <c r="J260" s="39" t="s">
        <v>82</v>
      </c>
      <c r="K260" s="173"/>
      <c r="L260" s="163"/>
      <c r="M260" s="163"/>
      <c r="N260" s="163"/>
      <c r="O260" s="163"/>
      <c r="P260" s="163"/>
      <c r="Q260" s="163"/>
      <c r="R260" s="163"/>
    </row>
    <row r="261" spans="1:19" ht="15.75" x14ac:dyDescent="0.25">
      <c r="A261" s="39">
        <v>2302</v>
      </c>
      <c r="B261" s="40">
        <v>30</v>
      </c>
      <c r="C261" s="40"/>
      <c r="D261" s="40"/>
      <c r="E261" s="40"/>
      <c r="F261" s="40"/>
      <c r="G261" s="40"/>
      <c r="H261" s="40"/>
      <c r="I261" s="40"/>
      <c r="J261" s="40"/>
      <c r="K261" s="78"/>
      <c r="L261" s="124"/>
      <c r="M261" s="125"/>
      <c r="N261" s="126"/>
      <c r="O261" s="108"/>
      <c r="P261" s="43">
        <v>30</v>
      </c>
      <c r="Q261" s="109"/>
      <c r="R261" s="108"/>
    </row>
    <row r="262" spans="1:19" ht="15.75" x14ac:dyDescent="0.25">
      <c r="A262" s="39">
        <v>2401</v>
      </c>
      <c r="B262" s="40"/>
      <c r="C262" s="40">
        <v>26</v>
      </c>
      <c r="D262" s="40"/>
      <c r="E262" s="40"/>
      <c r="F262" s="40"/>
      <c r="G262" s="40"/>
      <c r="H262" s="40"/>
      <c r="I262" s="40"/>
      <c r="J262" s="40"/>
      <c r="K262" s="78"/>
      <c r="L262" s="127"/>
      <c r="M262" s="118"/>
      <c r="N262" s="128"/>
      <c r="O262" s="45">
        <f>IF(C262=0,"",C262/B261)</f>
        <v>0.8666666666666667</v>
      </c>
      <c r="P262" s="46">
        <v>26</v>
      </c>
      <c r="Q262" s="110">
        <f t="shared" ref="Q262:Q269" si="22">IF(P262=0,"",P262/P261)</f>
        <v>0.8666666666666667</v>
      </c>
      <c r="R262" s="110">
        <f t="shared" ref="R262:R269" si="23">IF(P262=0,"",100%-Q262)</f>
        <v>0.1333333333333333</v>
      </c>
    </row>
    <row r="263" spans="1:19" ht="15.75" x14ac:dyDescent="0.25">
      <c r="A263" s="39">
        <v>2402</v>
      </c>
      <c r="B263" s="40"/>
      <c r="C263" s="40"/>
      <c r="D263" s="40">
        <v>15</v>
      </c>
      <c r="E263" s="40"/>
      <c r="F263" s="40"/>
      <c r="G263" s="40"/>
      <c r="H263" s="40"/>
      <c r="I263" s="40"/>
      <c r="J263" s="40"/>
      <c r="K263" s="78"/>
      <c r="L263" s="127"/>
      <c r="M263" s="118"/>
      <c r="N263" s="128"/>
      <c r="O263" s="45">
        <f>IF(D263=0,"",D263/C262)</f>
        <v>0.57692307692307687</v>
      </c>
      <c r="P263" s="46">
        <v>22</v>
      </c>
      <c r="Q263" s="110">
        <f t="shared" si="22"/>
        <v>0.84615384615384615</v>
      </c>
      <c r="R263" s="110">
        <f t="shared" si="23"/>
        <v>0.15384615384615385</v>
      </c>
      <c r="S263" s="94">
        <f>P263/P261</f>
        <v>0.73333333333333328</v>
      </c>
    </row>
    <row r="264" spans="1:19" ht="15.75" x14ac:dyDescent="0.25">
      <c r="A264" s="39">
        <v>2501</v>
      </c>
      <c r="B264" s="40"/>
      <c r="C264" s="40"/>
      <c r="D264" s="40"/>
      <c r="E264" s="40">
        <v>14</v>
      </c>
      <c r="F264" s="40"/>
      <c r="G264" s="40"/>
      <c r="H264" s="40"/>
      <c r="I264" s="40"/>
      <c r="J264" s="40"/>
      <c r="K264" s="78"/>
      <c r="L264" s="127"/>
      <c r="M264" s="118"/>
      <c r="N264" s="128"/>
      <c r="O264" s="45">
        <f>IF(E264=0,"",E264/D263)</f>
        <v>0.93333333333333335</v>
      </c>
      <c r="P264" s="46">
        <v>20</v>
      </c>
      <c r="Q264" s="110">
        <f t="shared" si="22"/>
        <v>0.90909090909090906</v>
      </c>
      <c r="R264" s="110">
        <f t="shared" si="23"/>
        <v>9.0909090909090939E-2</v>
      </c>
    </row>
    <row r="265" spans="1:19" ht="15.75" x14ac:dyDescent="0.25">
      <c r="A265" s="39">
        <v>2502</v>
      </c>
      <c r="B265" s="40"/>
      <c r="C265" s="40"/>
      <c r="D265" s="40"/>
      <c r="E265" s="40"/>
      <c r="F265" s="40">
        <v>13</v>
      </c>
      <c r="G265" s="40"/>
      <c r="H265" s="40"/>
      <c r="I265" s="40"/>
      <c r="J265" s="40"/>
      <c r="K265" s="78"/>
      <c r="L265" s="127"/>
      <c r="M265" s="118"/>
      <c r="N265" s="128"/>
      <c r="O265" s="45">
        <f>IF(F265=0,"",F265/E264)</f>
        <v>0.9285714285714286</v>
      </c>
      <c r="P265" s="46">
        <v>18</v>
      </c>
      <c r="Q265" s="110">
        <f t="shared" si="22"/>
        <v>0.9</v>
      </c>
      <c r="R265" s="110">
        <f t="shared" si="23"/>
        <v>9.9999999999999978E-2</v>
      </c>
    </row>
    <row r="266" spans="1:19" ht="15.75" x14ac:dyDescent="0.25">
      <c r="A266" s="39">
        <v>2601</v>
      </c>
      <c r="B266" s="40"/>
      <c r="C266" s="40"/>
      <c r="D266" s="40"/>
      <c r="E266" s="40"/>
      <c r="F266" s="40"/>
      <c r="G266" s="40"/>
      <c r="H266" s="40"/>
      <c r="I266" s="40"/>
      <c r="J266" s="40"/>
      <c r="K266" s="78"/>
      <c r="L266" s="127"/>
      <c r="M266" s="118"/>
      <c r="N266" s="128"/>
      <c r="O266" s="45" t="str">
        <f>IF(G266=0,"",G266/F265)</f>
        <v/>
      </c>
      <c r="P266" s="46"/>
      <c r="Q266" s="110" t="str">
        <f t="shared" si="22"/>
        <v/>
      </c>
      <c r="R266" s="110" t="str">
        <f t="shared" si="23"/>
        <v/>
      </c>
    </row>
    <row r="267" spans="1:19" ht="15.75" x14ac:dyDescent="0.25">
      <c r="A267" s="39">
        <v>2602</v>
      </c>
      <c r="B267" s="40"/>
      <c r="C267" s="40"/>
      <c r="D267" s="40"/>
      <c r="E267" s="40"/>
      <c r="F267" s="40"/>
      <c r="G267" s="40"/>
      <c r="H267" s="40"/>
      <c r="I267" s="40"/>
      <c r="J267" s="40"/>
      <c r="K267" s="78"/>
      <c r="L267" s="127"/>
      <c r="M267" s="118"/>
      <c r="N267" s="128"/>
      <c r="O267" s="45" t="str">
        <f>IF(H267=0,"",H267/G266)</f>
        <v/>
      </c>
      <c r="P267" s="46"/>
      <c r="Q267" s="110" t="str">
        <f t="shared" si="22"/>
        <v/>
      </c>
      <c r="R267" s="110" t="str">
        <f t="shared" si="23"/>
        <v/>
      </c>
    </row>
    <row r="268" spans="1:19" ht="15.75" x14ac:dyDescent="0.25">
      <c r="A268" s="39">
        <v>2701</v>
      </c>
      <c r="B268" s="40"/>
      <c r="C268" s="40"/>
      <c r="D268" s="40"/>
      <c r="E268" s="40"/>
      <c r="F268" s="40"/>
      <c r="G268" s="40"/>
      <c r="H268" s="40"/>
      <c r="I268" s="40"/>
      <c r="J268" s="40"/>
      <c r="K268" s="78"/>
      <c r="L268" s="127"/>
      <c r="M268" s="118"/>
      <c r="N268" s="128"/>
      <c r="O268" s="45" t="str">
        <f>IF(I268=0,"",I268/H267)</f>
        <v/>
      </c>
      <c r="P268" s="46"/>
      <c r="Q268" s="110" t="str">
        <f t="shared" si="22"/>
        <v/>
      </c>
      <c r="R268" s="110" t="str">
        <f t="shared" si="23"/>
        <v/>
      </c>
    </row>
    <row r="269" spans="1:19" ht="15.75" x14ac:dyDescent="0.25">
      <c r="A269" s="39">
        <v>2702</v>
      </c>
      <c r="B269" s="40"/>
      <c r="C269" s="40"/>
      <c r="D269" s="40"/>
      <c r="E269" s="40"/>
      <c r="F269" s="40"/>
      <c r="G269" s="40"/>
      <c r="H269" s="40"/>
      <c r="I269" s="40"/>
      <c r="J269" s="40"/>
      <c r="K269" s="78"/>
      <c r="L269" s="127"/>
      <c r="M269" s="118"/>
      <c r="N269" s="128"/>
      <c r="O269" s="48" t="str">
        <f>IF(J269=0,"",J269/I268)</f>
        <v/>
      </c>
      <c r="P269" s="46"/>
      <c r="Q269" s="48" t="str">
        <f t="shared" si="22"/>
        <v/>
      </c>
      <c r="R269" s="48" t="str">
        <f t="shared" si="23"/>
        <v/>
      </c>
    </row>
    <row r="270" spans="1:19" ht="15.75" x14ac:dyDescent="0.25">
      <c r="A270" s="39">
        <v>2801</v>
      </c>
      <c r="B270" s="40"/>
      <c r="C270" s="40"/>
      <c r="D270" s="40"/>
      <c r="E270" s="40"/>
      <c r="F270" s="40"/>
      <c r="G270" s="40"/>
      <c r="H270" s="40"/>
      <c r="I270" s="40"/>
      <c r="J270" s="40"/>
      <c r="K270" s="78"/>
      <c r="L270" s="127"/>
      <c r="M270" s="118"/>
      <c r="N270" s="119"/>
      <c r="O270" s="100"/>
      <c r="P270" s="46"/>
      <c r="Q270" s="100"/>
      <c r="R270" s="140"/>
    </row>
    <row r="271" spans="1:19" ht="15.75" x14ac:dyDescent="0.25">
      <c r="A271" s="39">
        <v>2802</v>
      </c>
      <c r="B271" s="40"/>
      <c r="C271" s="40"/>
      <c r="D271" s="40"/>
      <c r="E271" s="40"/>
      <c r="F271" s="40"/>
      <c r="G271" s="40"/>
      <c r="H271" s="40"/>
      <c r="I271" s="40"/>
      <c r="J271" s="40"/>
      <c r="K271" s="78"/>
      <c r="L271" s="127"/>
      <c r="M271" s="118"/>
      <c r="N271" s="119"/>
      <c r="O271" s="121"/>
      <c r="P271" s="74"/>
      <c r="Q271" s="134"/>
      <c r="R271" s="121"/>
    </row>
    <row r="272" spans="1:19" ht="15.75" x14ac:dyDescent="0.25">
      <c r="A272" s="39">
        <v>2901</v>
      </c>
      <c r="B272" s="40"/>
      <c r="C272" s="40"/>
      <c r="D272" s="40"/>
      <c r="E272" s="40"/>
      <c r="F272" s="40"/>
      <c r="G272" s="40"/>
      <c r="H272" s="40"/>
      <c r="I272" s="40"/>
      <c r="J272" s="40"/>
      <c r="K272" s="78"/>
      <c r="L272" s="127"/>
      <c r="M272" s="118"/>
      <c r="N272" s="119"/>
      <c r="O272" s="121"/>
      <c r="P272" s="74"/>
      <c r="Q272" s="134"/>
      <c r="R272" s="121"/>
    </row>
    <row r="273" spans="1:19" ht="15.75" x14ac:dyDescent="0.25">
      <c r="A273" s="39">
        <v>2902</v>
      </c>
      <c r="B273" s="40"/>
      <c r="C273" s="40"/>
      <c r="D273" s="40"/>
      <c r="E273" s="40"/>
      <c r="F273" s="40"/>
      <c r="G273" s="40"/>
      <c r="H273" s="40"/>
      <c r="I273" s="40"/>
      <c r="J273" s="40"/>
      <c r="K273" s="78"/>
      <c r="L273" s="127"/>
      <c r="M273" s="118"/>
      <c r="N273" s="119"/>
      <c r="O273" s="118"/>
      <c r="P273" s="119"/>
      <c r="Q273" s="120"/>
      <c r="R273" s="121"/>
    </row>
    <row r="274" spans="1:19" ht="15.75" x14ac:dyDescent="0.25">
      <c r="A274" s="39">
        <v>3001</v>
      </c>
      <c r="B274" s="40"/>
      <c r="C274" s="40"/>
      <c r="D274" s="40"/>
      <c r="E274" s="40"/>
      <c r="F274" s="40"/>
      <c r="G274" s="40"/>
      <c r="H274" s="40"/>
      <c r="I274" s="40"/>
      <c r="J274" s="40"/>
      <c r="K274" s="78"/>
      <c r="L274" s="127"/>
      <c r="M274" s="118"/>
      <c r="N274" s="119"/>
      <c r="O274" s="111" t="s">
        <v>58</v>
      </c>
      <c r="P274" s="112"/>
      <c r="Q274" s="113" t="str">
        <f>IF(SUM(K263:K274)=0,"",SUM(K263:K274))</f>
        <v/>
      </c>
      <c r="R274" s="114" t="s">
        <v>10</v>
      </c>
    </row>
    <row r="275" spans="1:19" ht="15.75" x14ac:dyDescent="0.25">
      <c r="A275" s="39">
        <v>3002</v>
      </c>
      <c r="B275" s="40"/>
      <c r="C275" s="40"/>
      <c r="D275" s="40"/>
      <c r="E275" s="40"/>
      <c r="F275" s="40"/>
      <c r="G275" s="40"/>
      <c r="H275" s="40"/>
      <c r="I275" s="40"/>
      <c r="J275" s="40"/>
      <c r="K275" s="78"/>
      <c r="L275" s="127"/>
      <c r="M275" s="118"/>
      <c r="N275" s="119"/>
      <c r="O275" s="115" t="s">
        <v>60</v>
      </c>
      <c r="P275" s="59" t="str">
        <f>IF(P274/B261=0,"",P274/B261)</f>
        <v/>
      </c>
      <c r="Q275" s="116" t="e">
        <f>IF(P274/Q274=0,"",P274/Q274)</f>
        <v>#VALUE!</v>
      </c>
      <c r="R275" s="117" t="s">
        <v>61</v>
      </c>
    </row>
    <row r="276" spans="1:19" ht="15.75" x14ac:dyDescent="0.25">
      <c r="A276" s="98">
        <v>3101</v>
      </c>
      <c r="B276" s="40"/>
      <c r="C276" s="40"/>
      <c r="D276" s="40"/>
      <c r="E276" s="40"/>
      <c r="F276" s="40"/>
      <c r="G276" s="40"/>
      <c r="H276" s="40"/>
      <c r="I276" s="40"/>
      <c r="J276" s="40"/>
      <c r="K276" s="78"/>
      <c r="L276" s="130"/>
      <c r="M276" s="131"/>
      <c r="N276" s="132"/>
      <c r="O276" s="87"/>
      <c r="P276" s="122"/>
      <c r="Q276" s="122"/>
      <c r="R276" s="123"/>
    </row>
    <row r="277" spans="1:19" ht="18" customHeight="1" x14ac:dyDescent="0.25">
      <c r="A277" s="28"/>
      <c r="B277" s="165" t="s">
        <v>83</v>
      </c>
      <c r="C277" s="165"/>
      <c r="D277" s="165"/>
      <c r="E277" s="165"/>
      <c r="F277" s="165"/>
      <c r="G277" s="165"/>
      <c r="H277" s="165"/>
      <c r="I277" s="165"/>
      <c r="J277" s="165"/>
      <c r="K277" s="66">
        <f>SUM(K261:K273)</f>
        <v>0</v>
      </c>
      <c r="L277" s="67" t="str">
        <f>IF(K269=0,"",K269/B261)</f>
        <v/>
      </c>
      <c r="M277" s="67" t="str">
        <f>IF(K277=0,"",K277/B261)</f>
        <v/>
      </c>
      <c r="N277" s="67" t="str">
        <f>IF(K269=0,"",M277-L277)</f>
        <v/>
      </c>
      <c r="O277" s="2"/>
      <c r="P277" s="1"/>
      <c r="Q277" s="25"/>
      <c r="R277" s="2"/>
    </row>
    <row r="278" spans="1:19" ht="12.75" customHeight="1" x14ac:dyDescent="0.2"/>
    <row r="279" spans="1:19" ht="12.75" customHeight="1" x14ac:dyDescent="0.2"/>
    <row r="280" spans="1:19" ht="26.25" x14ac:dyDescent="0.4">
      <c r="B280" s="166" t="s">
        <v>72</v>
      </c>
      <c r="C280" s="167"/>
      <c r="D280" s="167"/>
      <c r="E280" s="167"/>
      <c r="F280" s="167"/>
      <c r="G280" s="167"/>
      <c r="H280" s="167"/>
      <c r="I280" s="167"/>
      <c r="J280" s="167"/>
      <c r="K280" s="105" t="s">
        <v>117</v>
      </c>
      <c r="L280" s="2"/>
      <c r="M280" s="2"/>
      <c r="N280" s="1"/>
      <c r="O280" s="2"/>
      <c r="P280" s="1"/>
      <c r="Q280" s="1"/>
      <c r="R280" s="1"/>
    </row>
    <row r="281" spans="1:19" ht="20.25" x14ac:dyDescent="0.2">
      <c r="A281" s="168" t="s">
        <v>9</v>
      </c>
      <c r="B281" s="169" t="s">
        <v>73</v>
      </c>
      <c r="C281" s="170"/>
      <c r="D281" s="170"/>
      <c r="E281" s="170"/>
      <c r="F281" s="170"/>
      <c r="G281" s="170"/>
      <c r="H281" s="170"/>
      <c r="I281" s="170"/>
      <c r="J281" s="171"/>
      <c r="K281" s="172" t="s">
        <v>10</v>
      </c>
      <c r="L281" s="164" t="s">
        <v>2</v>
      </c>
      <c r="M281" s="164" t="s">
        <v>3</v>
      </c>
      <c r="N281" s="174" t="s">
        <v>4</v>
      </c>
      <c r="O281" s="164" t="s">
        <v>5</v>
      </c>
      <c r="P281" s="162" t="s">
        <v>6</v>
      </c>
      <c r="Q281" s="162" t="s">
        <v>7</v>
      </c>
      <c r="R281" s="164" t="s">
        <v>8</v>
      </c>
    </row>
    <row r="282" spans="1:19" ht="15.75" x14ac:dyDescent="0.25">
      <c r="A282" s="163"/>
      <c r="B282" s="39" t="s">
        <v>74</v>
      </c>
      <c r="C282" s="39" t="s">
        <v>75</v>
      </c>
      <c r="D282" s="39" t="s">
        <v>76</v>
      </c>
      <c r="E282" s="39" t="s">
        <v>77</v>
      </c>
      <c r="F282" s="39" t="s">
        <v>78</v>
      </c>
      <c r="G282" s="39" t="s">
        <v>79</v>
      </c>
      <c r="H282" s="39" t="s">
        <v>80</v>
      </c>
      <c r="I282" s="39" t="s">
        <v>81</v>
      </c>
      <c r="J282" s="39" t="s">
        <v>82</v>
      </c>
      <c r="K282" s="173"/>
      <c r="L282" s="163"/>
      <c r="M282" s="163"/>
      <c r="N282" s="163"/>
      <c r="O282" s="163"/>
      <c r="P282" s="163"/>
      <c r="Q282" s="163"/>
      <c r="R282" s="163"/>
    </row>
    <row r="283" spans="1:19" ht="15.75" x14ac:dyDescent="0.25">
      <c r="A283" s="39">
        <v>2401</v>
      </c>
      <c r="B283" s="40">
        <v>8</v>
      </c>
      <c r="C283" s="40"/>
      <c r="D283" s="40"/>
      <c r="E283" s="40"/>
      <c r="F283" s="40"/>
      <c r="G283" s="40"/>
      <c r="H283" s="40"/>
      <c r="I283" s="40"/>
      <c r="J283" s="40"/>
      <c r="K283" s="78"/>
      <c r="L283" s="124"/>
      <c r="M283" s="125"/>
      <c r="N283" s="126"/>
      <c r="O283" s="108"/>
      <c r="P283" s="43">
        <f>B283</f>
        <v>8</v>
      </c>
      <c r="Q283" s="109"/>
      <c r="R283" s="108"/>
    </row>
    <row r="284" spans="1:19" ht="15.75" x14ac:dyDescent="0.25">
      <c r="A284" s="39">
        <v>2402</v>
      </c>
      <c r="B284" s="40"/>
      <c r="C284" s="40">
        <v>8</v>
      </c>
      <c r="D284" s="40"/>
      <c r="E284" s="40"/>
      <c r="F284" s="40"/>
      <c r="G284" s="40"/>
      <c r="H284" s="40"/>
      <c r="I284" s="40"/>
      <c r="J284" s="40"/>
      <c r="K284" s="78"/>
      <c r="L284" s="127"/>
      <c r="M284" s="118"/>
      <c r="N284" s="128"/>
      <c r="O284" s="45">
        <f>IF(C284=0,"",C284/B283)</f>
        <v>1</v>
      </c>
      <c r="P284" s="46">
        <v>8</v>
      </c>
      <c r="Q284" s="110">
        <f t="shared" ref="Q284:Q291" si="24">IF(P284=0,"",P284/P283)</f>
        <v>1</v>
      </c>
      <c r="R284" s="110">
        <f t="shared" ref="R284:R291" si="25">IF(P284=0,"",100%-Q284)</f>
        <v>0</v>
      </c>
    </row>
    <row r="285" spans="1:19" ht="15.75" x14ac:dyDescent="0.25">
      <c r="A285" s="39">
        <v>2501</v>
      </c>
      <c r="B285" s="40"/>
      <c r="C285" s="40"/>
      <c r="D285" s="40">
        <v>4</v>
      </c>
      <c r="E285" s="40"/>
      <c r="F285" s="40"/>
      <c r="G285" s="40"/>
      <c r="H285" s="40"/>
      <c r="I285" s="40"/>
      <c r="J285" s="40"/>
      <c r="K285" s="78"/>
      <c r="L285" s="127"/>
      <c r="M285" s="118"/>
      <c r="N285" s="128"/>
      <c r="O285" s="45">
        <f>IF(D285=0,"",D285/C284)</f>
        <v>0.5</v>
      </c>
      <c r="P285" s="46">
        <v>8</v>
      </c>
      <c r="Q285" s="110">
        <f t="shared" si="24"/>
        <v>1</v>
      </c>
      <c r="R285" s="110">
        <f t="shared" si="25"/>
        <v>0</v>
      </c>
      <c r="S285" s="94">
        <f>P285/P283</f>
        <v>1</v>
      </c>
    </row>
    <row r="286" spans="1:19" ht="15.75" x14ac:dyDescent="0.25">
      <c r="A286" s="39">
        <v>2502</v>
      </c>
      <c r="B286" s="40"/>
      <c r="C286" s="40"/>
      <c r="D286" s="40"/>
      <c r="E286" s="40">
        <v>2</v>
      </c>
      <c r="F286" s="40"/>
      <c r="G286" s="40"/>
      <c r="H286" s="40"/>
      <c r="I286" s="40"/>
      <c r="J286" s="40"/>
      <c r="K286" s="78"/>
      <c r="L286" s="127"/>
      <c r="M286" s="118"/>
      <c r="N286" s="128"/>
      <c r="O286" s="45">
        <f>IF(E286=0,"",E286/D285)</f>
        <v>0.5</v>
      </c>
      <c r="P286" s="46">
        <v>5</v>
      </c>
      <c r="Q286" s="110">
        <f t="shared" si="24"/>
        <v>0.625</v>
      </c>
      <c r="R286" s="110">
        <f t="shared" si="25"/>
        <v>0.375</v>
      </c>
    </row>
    <row r="287" spans="1:19" ht="15.75" x14ac:dyDescent="0.25">
      <c r="A287" s="39">
        <v>2601</v>
      </c>
      <c r="B287" s="40"/>
      <c r="C287" s="40"/>
      <c r="D287" s="40"/>
      <c r="E287" s="40"/>
      <c r="F287" s="40"/>
      <c r="G287" s="40"/>
      <c r="H287" s="40"/>
      <c r="I287" s="40"/>
      <c r="J287" s="40"/>
      <c r="K287" s="78"/>
      <c r="L287" s="127"/>
      <c r="M287" s="118"/>
      <c r="N287" s="128"/>
      <c r="O287" s="45" t="str">
        <f>IF(F287=0,"",F287/E286)</f>
        <v/>
      </c>
      <c r="P287" s="46"/>
      <c r="Q287" s="110" t="str">
        <f t="shared" si="24"/>
        <v/>
      </c>
      <c r="R287" s="110" t="str">
        <f t="shared" si="25"/>
        <v/>
      </c>
    </row>
    <row r="288" spans="1:19" ht="15.75" x14ac:dyDescent="0.25">
      <c r="A288" s="39">
        <v>2602</v>
      </c>
      <c r="B288" s="40"/>
      <c r="C288" s="40"/>
      <c r="D288" s="40"/>
      <c r="E288" s="40"/>
      <c r="F288" s="40"/>
      <c r="G288" s="40"/>
      <c r="H288" s="40"/>
      <c r="I288" s="40"/>
      <c r="J288" s="40"/>
      <c r="K288" s="78"/>
      <c r="L288" s="127"/>
      <c r="M288" s="118"/>
      <c r="N288" s="128"/>
      <c r="O288" s="45" t="str">
        <f>IF(G288=0,"",G288/F287)</f>
        <v/>
      </c>
      <c r="P288" s="46"/>
      <c r="Q288" s="110" t="str">
        <f t="shared" si="24"/>
        <v/>
      </c>
      <c r="R288" s="110" t="str">
        <f t="shared" si="25"/>
        <v/>
      </c>
    </row>
    <row r="289" spans="1:18" ht="15.75" x14ac:dyDescent="0.25">
      <c r="A289" s="39">
        <v>2701</v>
      </c>
      <c r="B289" s="40"/>
      <c r="C289" s="40"/>
      <c r="D289" s="40"/>
      <c r="E289" s="40"/>
      <c r="F289" s="40"/>
      <c r="G289" s="40"/>
      <c r="H289" s="40"/>
      <c r="I289" s="40"/>
      <c r="J289" s="40"/>
      <c r="K289" s="78"/>
      <c r="L289" s="127"/>
      <c r="M289" s="118"/>
      <c r="N289" s="128"/>
      <c r="O289" s="45" t="str">
        <f>IF(H289=0,"",H289/G288)</f>
        <v/>
      </c>
      <c r="P289" s="46"/>
      <c r="Q289" s="110" t="str">
        <f t="shared" si="24"/>
        <v/>
      </c>
      <c r="R289" s="110" t="str">
        <f t="shared" si="25"/>
        <v/>
      </c>
    </row>
    <row r="290" spans="1:18" ht="15.75" x14ac:dyDescent="0.25">
      <c r="A290" s="39">
        <v>2702</v>
      </c>
      <c r="B290" s="40"/>
      <c r="C290" s="40"/>
      <c r="D290" s="40"/>
      <c r="E290" s="40"/>
      <c r="F290" s="40"/>
      <c r="G290" s="40"/>
      <c r="H290" s="40"/>
      <c r="I290" s="40"/>
      <c r="J290" s="40"/>
      <c r="K290" s="78"/>
      <c r="L290" s="127"/>
      <c r="M290" s="118"/>
      <c r="N290" s="128"/>
      <c r="O290" s="45" t="str">
        <f>IF(I290=0,"",I290/H289)</f>
        <v/>
      </c>
      <c r="P290" s="46"/>
      <c r="Q290" s="110" t="str">
        <f t="shared" si="24"/>
        <v/>
      </c>
      <c r="R290" s="110" t="str">
        <f t="shared" si="25"/>
        <v/>
      </c>
    </row>
    <row r="291" spans="1:18" ht="15.75" x14ac:dyDescent="0.25">
      <c r="A291" s="39">
        <v>2801</v>
      </c>
      <c r="B291" s="40"/>
      <c r="C291" s="40"/>
      <c r="D291" s="40"/>
      <c r="E291" s="40"/>
      <c r="F291" s="40"/>
      <c r="G291" s="40"/>
      <c r="H291" s="40"/>
      <c r="I291" s="40"/>
      <c r="J291" s="40"/>
      <c r="K291" s="78"/>
      <c r="L291" s="127"/>
      <c r="M291" s="118"/>
      <c r="N291" s="128"/>
      <c r="O291" s="48" t="str">
        <f>IF(J291=0,"",J291/I290)</f>
        <v/>
      </c>
      <c r="P291" s="46"/>
      <c r="Q291" s="48" t="str">
        <f t="shared" si="24"/>
        <v/>
      </c>
      <c r="R291" s="48" t="str">
        <f t="shared" si="25"/>
        <v/>
      </c>
    </row>
    <row r="292" spans="1:18" ht="15.75" x14ac:dyDescent="0.25">
      <c r="A292" s="39">
        <v>2802</v>
      </c>
      <c r="B292" s="40"/>
      <c r="C292" s="40"/>
      <c r="D292" s="40"/>
      <c r="E292" s="40"/>
      <c r="F292" s="40"/>
      <c r="G292" s="40"/>
      <c r="H292" s="40"/>
      <c r="I292" s="40"/>
      <c r="J292" s="40"/>
      <c r="K292" s="78"/>
      <c r="L292" s="127"/>
      <c r="M292" s="118"/>
      <c r="N292" s="119"/>
      <c r="O292" s="100"/>
      <c r="P292" s="46"/>
      <c r="Q292" s="100"/>
      <c r="R292" s="140"/>
    </row>
    <row r="293" spans="1:18" ht="15.75" x14ac:dyDescent="0.25">
      <c r="A293" s="39">
        <v>2901</v>
      </c>
      <c r="B293" s="40"/>
      <c r="C293" s="40"/>
      <c r="D293" s="40"/>
      <c r="E293" s="40"/>
      <c r="F293" s="40"/>
      <c r="G293" s="40"/>
      <c r="H293" s="40"/>
      <c r="I293" s="40"/>
      <c r="J293" s="40"/>
      <c r="K293" s="78"/>
      <c r="L293" s="127"/>
      <c r="M293" s="118"/>
      <c r="N293" s="119"/>
      <c r="O293" s="121"/>
      <c r="P293" s="74"/>
      <c r="Q293" s="134"/>
      <c r="R293" s="121"/>
    </row>
    <row r="294" spans="1:18" ht="15.75" x14ac:dyDescent="0.25">
      <c r="A294" s="39">
        <v>2902</v>
      </c>
      <c r="B294" s="40"/>
      <c r="C294" s="40"/>
      <c r="D294" s="40"/>
      <c r="E294" s="40"/>
      <c r="F294" s="40"/>
      <c r="G294" s="40"/>
      <c r="H294" s="40"/>
      <c r="I294" s="40"/>
      <c r="J294" s="40"/>
      <c r="K294" s="78"/>
      <c r="L294" s="127"/>
      <c r="M294" s="118"/>
      <c r="N294" s="119"/>
      <c r="O294" s="121"/>
      <c r="P294" s="74"/>
      <c r="Q294" s="134"/>
      <c r="R294" s="121"/>
    </row>
    <row r="295" spans="1:18" ht="15.75" x14ac:dyDescent="0.25">
      <c r="A295" s="39">
        <v>3001</v>
      </c>
      <c r="B295" s="40"/>
      <c r="C295" s="40"/>
      <c r="D295" s="40"/>
      <c r="E295" s="40"/>
      <c r="F295" s="40"/>
      <c r="G295" s="40"/>
      <c r="H295" s="40"/>
      <c r="I295" s="40"/>
      <c r="J295" s="40"/>
      <c r="K295" s="78"/>
      <c r="L295" s="127"/>
      <c r="M295" s="118"/>
      <c r="N295" s="119"/>
      <c r="O295" s="118"/>
      <c r="P295" s="119"/>
      <c r="Q295" s="120"/>
      <c r="R295" s="121"/>
    </row>
    <row r="296" spans="1:18" ht="15.75" x14ac:dyDescent="0.25">
      <c r="A296" s="39">
        <v>3002</v>
      </c>
      <c r="B296" s="40"/>
      <c r="C296" s="40"/>
      <c r="D296" s="40"/>
      <c r="E296" s="40"/>
      <c r="F296" s="40"/>
      <c r="G296" s="40"/>
      <c r="H296" s="40"/>
      <c r="I296" s="40"/>
      <c r="J296" s="40"/>
      <c r="K296" s="78"/>
      <c r="L296" s="127"/>
      <c r="M296" s="118"/>
      <c r="N296" s="119"/>
      <c r="O296" s="111" t="s">
        <v>58</v>
      </c>
      <c r="P296" s="112"/>
      <c r="Q296" s="113" t="str">
        <f>IF(SUM(K285:K296)=0,"",SUM(K285:K296))</f>
        <v/>
      </c>
      <c r="R296" s="114" t="s">
        <v>10</v>
      </c>
    </row>
    <row r="297" spans="1:18" ht="15.75" x14ac:dyDescent="0.25">
      <c r="A297" s="39">
        <v>3101</v>
      </c>
      <c r="B297" s="40"/>
      <c r="C297" s="40"/>
      <c r="D297" s="40"/>
      <c r="E297" s="40"/>
      <c r="F297" s="40"/>
      <c r="G297" s="40"/>
      <c r="H297" s="40"/>
      <c r="I297" s="40"/>
      <c r="J297" s="40"/>
      <c r="K297" s="78"/>
      <c r="L297" s="127"/>
      <c r="M297" s="118"/>
      <c r="N297" s="119"/>
      <c r="O297" s="115" t="s">
        <v>60</v>
      </c>
      <c r="P297" s="59" t="str">
        <f>IF(P296/B283=0,"",P296/B283)</f>
        <v/>
      </c>
      <c r="Q297" s="116" t="e">
        <f>IF(P296/Q296=0,"",P296/Q296)</f>
        <v>#VALUE!</v>
      </c>
      <c r="R297" s="117" t="s">
        <v>61</v>
      </c>
    </row>
    <row r="298" spans="1:18" ht="15.75" x14ac:dyDescent="0.25">
      <c r="A298" s="98">
        <v>3102</v>
      </c>
      <c r="B298" s="40"/>
      <c r="C298" s="40"/>
      <c r="D298" s="40"/>
      <c r="E298" s="40"/>
      <c r="F298" s="40"/>
      <c r="G298" s="40"/>
      <c r="H298" s="40"/>
      <c r="I298" s="40"/>
      <c r="J298" s="40"/>
      <c r="K298" s="78"/>
      <c r="L298" s="130"/>
      <c r="M298" s="131"/>
      <c r="N298" s="132"/>
      <c r="O298" s="87"/>
      <c r="P298" s="122"/>
      <c r="Q298" s="122"/>
      <c r="R298" s="123"/>
    </row>
    <row r="299" spans="1:18" ht="18" customHeight="1" x14ac:dyDescent="0.25">
      <c r="A299" s="28"/>
      <c r="B299" s="165" t="s">
        <v>83</v>
      </c>
      <c r="C299" s="165"/>
      <c r="D299" s="165"/>
      <c r="E299" s="165"/>
      <c r="F299" s="165"/>
      <c r="G299" s="165"/>
      <c r="H299" s="165"/>
      <c r="I299" s="165"/>
      <c r="J299" s="165"/>
      <c r="K299" s="66">
        <f>SUM(K283:K295)</f>
        <v>0</v>
      </c>
      <c r="L299" s="67" t="str">
        <f>IF(K291=0,"",K291/B283)</f>
        <v/>
      </c>
      <c r="M299" s="67" t="str">
        <f>IF(K299=0,"",K299/B283)</f>
        <v/>
      </c>
      <c r="N299" s="67" t="str">
        <f>IF(K291=0,"",M299-L299)</f>
        <v/>
      </c>
      <c r="O299" s="2"/>
      <c r="P299" s="1"/>
      <c r="Q299" s="25"/>
      <c r="R299" s="2"/>
    </row>
    <row r="300" spans="1:18" ht="12.75" customHeight="1" x14ac:dyDescent="0.2"/>
    <row r="301" spans="1:18" ht="12.75" customHeight="1" x14ac:dyDescent="0.2"/>
    <row r="302" spans="1:18" ht="26.25" x14ac:dyDescent="0.4">
      <c r="B302" s="166" t="s">
        <v>72</v>
      </c>
      <c r="C302" s="167"/>
      <c r="D302" s="167"/>
      <c r="E302" s="167"/>
      <c r="F302" s="167"/>
      <c r="G302" s="167"/>
      <c r="H302" s="167"/>
      <c r="I302" s="167"/>
      <c r="J302" s="167"/>
      <c r="K302" s="105" t="s">
        <v>112</v>
      </c>
      <c r="L302" s="2"/>
      <c r="M302" s="2"/>
      <c r="N302" s="1"/>
      <c r="O302" s="2"/>
      <c r="P302" s="1"/>
      <c r="Q302" s="1"/>
      <c r="R302" s="1"/>
    </row>
    <row r="303" spans="1:18" ht="20.25" x14ac:dyDescent="0.2">
      <c r="A303" s="168" t="s">
        <v>9</v>
      </c>
      <c r="B303" s="169" t="s">
        <v>73</v>
      </c>
      <c r="C303" s="170"/>
      <c r="D303" s="170"/>
      <c r="E303" s="170"/>
      <c r="F303" s="170"/>
      <c r="G303" s="170"/>
      <c r="H303" s="170"/>
      <c r="I303" s="170"/>
      <c r="J303" s="171"/>
      <c r="K303" s="172" t="s">
        <v>10</v>
      </c>
      <c r="L303" s="164" t="s">
        <v>2</v>
      </c>
      <c r="M303" s="164" t="s">
        <v>3</v>
      </c>
      <c r="N303" s="174" t="s">
        <v>4</v>
      </c>
      <c r="O303" s="164" t="s">
        <v>5</v>
      </c>
      <c r="P303" s="162" t="s">
        <v>6</v>
      </c>
      <c r="Q303" s="162" t="s">
        <v>7</v>
      </c>
      <c r="R303" s="164" t="s">
        <v>8</v>
      </c>
    </row>
    <row r="304" spans="1:18" ht="15.75" x14ac:dyDescent="0.25">
      <c r="A304" s="163"/>
      <c r="B304" s="39" t="s">
        <v>74</v>
      </c>
      <c r="C304" s="39" t="s">
        <v>75</v>
      </c>
      <c r="D304" s="39" t="s">
        <v>76</v>
      </c>
      <c r="E304" s="39" t="s">
        <v>77</v>
      </c>
      <c r="F304" s="39" t="s">
        <v>78</v>
      </c>
      <c r="G304" s="39" t="s">
        <v>79</v>
      </c>
      <c r="H304" s="39" t="s">
        <v>80</v>
      </c>
      <c r="I304" s="39" t="s">
        <v>81</v>
      </c>
      <c r="J304" s="39" t="s">
        <v>82</v>
      </c>
      <c r="K304" s="173"/>
      <c r="L304" s="163"/>
      <c r="M304" s="163"/>
      <c r="N304" s="163"/>
      <c r="O304" s="163"/>
      <c r="P304" s="163"/>
      <c r="Q304" s="163"/>
      <c r="R304" s="163"/>
    </row>
    <row r="305" spans="1:19" ht="15.75" x14ac:dyDescent="0.25">
      <c r="A305" s="39">
        <v>2402</v>
      </c>
      <c r="B305" s="40">
        <v>21</v>
      </c>
      <c r="C305" s="40"/>
      <c r="D305" s="40"/>
      <c r="E305" s="40"/>
      <c r="F305" s="40"/>
      <c r="G305" s="40"/>
      <c r="H305" s="40"/>
      <c r="I305" s="40"/>
      <c r="J305" s="40"/>
      <c r="K305" s="78"/>
      <c r="L305" s="124"/>
      <c r="M305" s="125"/>
      <c r="N305" s="126"/>
      <c r="O305" s="108"/>
      <c r="P305" s="43">
        <f>B305</f>
        <v>21</v>
      </c>
      <c r="Q305" s="109"/>
      <c r="R305" s="108"/>
    </row>
    <row r="306" spans="1:19" ht="15.75" x14ac:dyDescent="0.25">
      <c r="A306" s="39">
        <v>2501</v>
      </c>
      <c r="B306" s="40"/>
      <c r="C306" s="40">
        <v>13</v>
      </c>
      <c r="D306" s="40"/>
      <c r="E306" s="40"/>
      <c r="F306" s="40"/>
      <c r="G306" s="40"/>
      <c r="H306" s="40"/>
      <c r="I306" s="40"/>
      <c r="J306" s="40"/>
      <c r="K306" s="78"/>
      <c r="L306" s="127"/>
      <c r="M306" s="118"/>
      <c r="N306" s="128"/>
      <c r="O306" s="45">
        <f>IF(C306=0,"",C306/B305)</f>
        <v>0.61904761904761907</v>
      </c>
      <c r="P306" s="46">
        <v>13</v>
      </c>
      <c r="Q306" s="110">
        <f t="shared" ref="Q306:Q313" si="26">IF(P306=0,"",P306/P305)</f>
        <v>0.61904761904761907</v>
      </c>
      <c r="R306" s="110">
        <f t="shared" ref="R306:R313" si="27">IF(P306=0,"",100%-Q306)</f>
        <v>0.38095238095238093</v>
      </c>
    </row>
    <row r="307" spans="1:19" ht="15.75" x14ac:dyDescent="0.25">
      <c r="A307" s="39">
        <v>2502</v>
      </c>
      <c r="B307" s="40"/>
      <c r="C307" s="40"/>
      <c r="D307" s="40">
        <v>5</v>
      </c>
      <c r="E307" s="40"/>
      <c r="F307" s="40"/>
      <c r="G307" s="40"/>
      <c r="H307" s="40"/>
      <c r="I307" s="40"/>
      <c r="J307" s="40"/>
      <c r="K307" s="78"/>
      <c r="L307" s="127"/>
      <c r="M307" s="118"/>
      <c r="N307" s="128"/>
      <c r="O307" s="45">
        <f>IF(D307=0,"",D307/C306)</f>
        <v>0.38461538461538464</v>
      </c>
      <c r="P307" s="46">
        <v>10</v>
      </c>
      <c r="Q307" s="110">
        <f t="shared" si="26"/>
        <v>0.76923076923076927</v>
      </c>
      <c r="R307" s="110">
        <f t="shared" si="27"/>
        <v>0.23076923076923073</v>
      </c>
      <c r="S307" s="94">
        <f>P307/P305</f>
        <v>0.47619047619047616</v>
      </c>
    </row>
    <row r="308" spans="1:19" ht="15.75" x14ac:dyDescent="0.25">
      <c r="A308" s="39">
        <v>2601</v>
      </c>
      <c r="B308" s="40"/>
      <c r="C308" s="40"/>
      <c r="D308" s="40"/>
      <c r="E308" s="40"/>
      <c r="F308" s="40"/>
      <c r="G308" s="40"/>
      <c r="H308" s="40"/>
      <c r="I308" s="40"/>
      <c r="J308" s="40"/>
      <c r="K308" s="78"/>
      <c r="L308" s="127"/>
      <c r="M308" s="118"/>
      <c r="N308" s="128"/>
      <c r="O308" s="45" t="str">
        <f>IF(E308=0,"",E308/D307)</f>
        <v/>
      </c>
      <c r="P308" s="46"/>
      <c r="Q308" s="110" t="str">
        <f t="shared" si="26"/>
        <v/>
      </c>
      <c r="R308" s="110" t="str">
        <f t="shared" si="27"/>
        <v/>
      </c>
    </row>
    <row r="309" spans="1:19" ht="15.75" x14ac:dyDescent="0.25">
      <c r="A309" s="39">
        <v>2602</v>
      </c>
      <c r="B309" s="40"/>
      <c r="C309" s="40"/>
      <c r="D309" s="40"/>
      <c r="E309" s="40"/>
      <c r="F309" s="40"/>
      <c r="G309" s="40"/>
      <c r="H309" s="40"/>
      <c r="I309" s="40"/>
      <c r="J309" s="40"/>
      <c r="K309" s="78"/>
      <c r="L309" s="127"/>
      <c r="M309" s="118"/>
      <c r="N309" s="128"/>
      <c r="O309" s="45" t="str">
        <f>IF(F309=0,"",F309/E308)</f>
        <v/>
      </c>
      <c r="P309" s="46"/>
      <c r="Q309" s="110" t="str">
        <f t="shared" si="26"/>
        <v/>
      </c>
      <c r="R309" s="110" t="str">
        <f t="shared" si="27"/>
        <v/>
      </c>
    </row>
    <row r="310" spans="1:19" ht="15.75" x14ac:dyDescent="0.25">
      <c r="A310" s="39">
        <v>2701</v>
      </c>
      <c r="B310" s="40"/>
      <c r="C310" s="40"/>
      <c r="D310" s="40"/>
      <c r="E310" s="40"/>
      <c r="F310" s="40"/>
      <c r="G310" s="40"/>
      <c r="H310" s="40"/>
      <c r="I310" s="40"/>
      <c r="J310" s="40"/>
      <c r="K310" s="78"/>
      <c r="L310" s="127"/>
      <c r="M310" s="118"/>
      <c r="N310" s="128"/>
      <c r="O310" s="45" t="str">
        <f>IF(G310=0,"",G310/F309)</f>
        <v/>
      </c>
      <c r="P310" s="46"/>
      <c r="Q310" s="110" t="str">
        <f t="shared" si="26"/>
        <v/>
      </c>
      <c r="R310" s="110" t="str">
        <f t="shared" si="27"/>
        <v/>
      </c>
    </row>
    <row r="311" spans="1:19" ht="15.75" x14ac:dyDescent="0.25">
      <c r="A311" s="39">
        <v>2702</v>
      </c>
      <c r="B311" s="40"/>
      <c r="C311" s="40"/>
      <c r="D311" s="40"/>
      <c r="E311" s="40"/>
      <c r="F311" s="40"/>
      <c r="G311" s="40"/>
      <c r="H311" s="40"/>
      <c r="I311" s="40"/>
      <c r="J311" s="40"/>
      <c r="K311" s="78"/>
      <c r="L311" s="127"/>
      <c r="M311" s="118"/>
      <c r="N311" s="128"/>
      <c r="O311" s="45" t="str">
        <f>IF(H311=0,"",H311/G310)</f>
        <v/>
      </c>
      <c r="P311" s="46"/>
      <c r="Q311" s="110" t="str">
        <f t="shared" si="26"/>
        <v/>
      </c>
      <c r="R311" s="110" t="str">
        <f t="shared" si="27"/>
        <v/>
      </c>
    </row>
    <row r="312" spans="1:19" ht="15.75" x14ac:dyDescent="0.25">
      <c r="A312" s="39">
        <v>2801</v>
      </c>
      <c r="B312" s="40"/>
      <c r="C312" s="40"/>
      <c r="D312" s="40"/>
      <c r="E312" s="40"/>
      <c r="F312" s="40"/>
      <c r="G312" s="40"/>
      <c r="H312" s="40"/>
      <c r="I312" s="40"/>
      <c r="J312" s="40"/>
      <c r="K312" s="78"/>
      <c r="L312" s="127"/>
      <c r="M312" s="118"/>
      <c r="N312" s="128"/>
      <c r="O312" s="45" t="str">
        <f>IF(I312=0,"",I312/H311)</f>
        <v/>
      </c>
      <c r="P312" s="46"/>
      <c r="Q312" s="110" t="str">
        <f t="shared" si="26"/>
        <v/>
      </c>
      <c r="R312" s="110" t="str">
        <f t="shared" si="27"/>
        <v/>
      </c>
    </row>
    <row r="313" spans="1:19" ht="15.75" x14ac:dyDescent="0.25">
      <c r="A313" s="39">
        <v>2802</v>
      </c>
      <c r="B313" s="40"/>
      <c r="C313" s="40"/>
      <c r="D313" s="40"/>
      <c r="E313" s="40"/>
      <c r="F313" s="40"/>
      <c r="G313" s="40"/>
      <c r="H313" s="40"/>
      <c r="I313" s="40"/>
      <c r="J313" s="40"/>
      <c r="K313" s="78"/>
      <c r="L313" s="127"/>
      <c r="M313" s="118"/>
      <c r="N313" s="128"/>
      <c r="O313" s="48" t="str">
        <f>IF(J313=0,"",J313/I312)</f>
        <v/>
      </c>
      <c r="P313" s="46"/>
      <c r="Q313" s="48" t="str">
        <f t="shared" si="26"/>
        <v/>
      </c>
      <c r="R313" s="48" t="str">
        <f t="shared" si="27"/>
        <v/>
      </c>
    </row>
    <row r="314" spans="1:19" ht="15.75" x14ac:dyDescent="0.25">
      <c r="A314" s="39">
        <v>2901</v>
      </c>
      <c r="B314" s="40"/>
      <c r="C314" s="40"/>
      <c r="D314" s="40"/>
      <c r="E314" s="40"/>
      <c r="F314" s="40"/>
      <c r="G314" s="40"/>
      <c r="H314" s="40"/>
      <c r="I314" s="40"/>
      <c r="J314" s="40"/>
      <c r="K314" s="78"/>
      <c r="L314" s="127"/>
      <c r="M314" s="118"/>
      <c r="N314" s="119"/>
      <c r="O314" s="100"/>
      <c r="P314" s="46"/>
      <c r="Q314" s="100"/>
      <c r="R314" s="140"/>
    </row>
    <row r="315" spans="1:19" ht="15.75" x14ac:dyDescent="0.25">
      <c r="A315" s="39">
        <v>2902</v>
      </c>
      <c r="B315" s="40"/>
      <c r="C315" s="40"/>
      <c r="D315" s="40"/>
      <c r="E315" s="40"/>
      <c r="F315" s="40"/>
      <c r="G315" s="40"/>
      <c r="H315" s="40"/>
      <c r="I315" s="40"/>
      <c r="J315" s="40"/>
      <c r="K315" s="78"/>
      <c r="L315" s="127"/>
      <c r="M315" s="118"/>
      <c r="N315" s="119"/>
      <c r="O315" s="121"/>
      <c r="P315" s="74"/>
      <c r="Q315" s="134"/>
      <c r="R315" s="121"/>
    </row>
    <row r="316" spans="1:19" ht="15.75" x14ac:dyDescent="0.25">
      <c r="A316" s="39">
        <v>3001</v>
      </c>
      <c r="B316" s="40"/>
      <c r="C316" s="40"/>
      <c r="D316" s="40"/>
      <c r="E316" s="40"/>
      <c r="F316" s="40"/>
      <c r="G316" s="40"/>
      <c r="H316" s="40"/>
      <c r="I316" s="40"/>
      <c r="J316" s="40"/>
      <c r="K316" s="78"/>
      <c r="L316" s="127"/>
      <c r="M316" s="118"/>
      <c r="N316" s="119"/>
      <c r="O316" s="121"/>
      <c r="P316" s="74"/>
      <c r="Q316" s="134"/>
      <c r="R316" s="121"/>
    </row>
    <row r="317" spans="1:19" ht="15.75" x14ac:dyDescent="0.25">
      <c r="A317" s="39">
        <v>3002</v>
      </c>
      <c r="B317" s="40"/>
      <c r="C317" s="40"/>
      <c r="D317" s="40"/>
      <c r="E317" s="40"/>
      <c r="F317" s="40"/>
      <c r="G317" s="40"/>
      <c r="H317" s="40"/>
      <c r="I317" s="40"/>
      <c r="J317" s="40"/>
      <c r="K317" s="78"/>
      <c r="L317" s="127"/>
      <c r="M317" s="118"/>
      <c r="N317" s="119"/>
      <c r="O317" s="118"/>
      <c r="P317" s="119"/>
      <c r="Q317" s="120"/>
      <c r="R317" s="121"/>
    </row>
    <row r="318" spans="1:19" ht="15.75" x14ac:dyDescent="0.25">
      <c r="A318" s="39">
        <v>3101</v>
      </c>
      <c r="B318" s="40"/>
      <c r="C318" s="40"/>
      <c r="D318" s="40"/>
      <c r="E318" s="40"/>
      <c r="F318" s="40"/>
      <c r="G318" s="40"/>
      <c r="H318" s="40"/>
      <c r="I318" s="40"/>
      <c r="J318" s="40"/>
      <c r="K318" s="78"/>
      <c r="L318" s="127"/>
      <c r="M318" s="118"/>
      <c r="N318" s="119"/>
      <c r="O318" s="111" t="s">
        <v>58</v>
      </c>
      <c r="P318" s="112"/>
      <c r="Q318" s="113" t="str">
        <f>IF(SUM(K307:K318)=0,"",SUM(K307:K318))</f>
        <v/>
      </c>
      <c r="R318" s="114" t="s">
        <v>10</v>
      </c>
    </row>
    <row r="319" spans="1:19" ht="15.75" x14ac:dyDescent="0.25">
      <c r="A319" s="98">
        <v>3102</v>
      </c>
      <c r="B319" s="40"/>
      <c r="C319" s="40"/>
      <c r="D319" s="40"/>
      <c r="E319" s="40"/>
      <c r="F319" s="40"/>
      <c r="G319" s="40"/>
      <c r="H319" s="40"/>
      <c r="I319" s="40"/>
      <c r="J319" s="40"/>
      <c r="K319" s="78"/>
      <c r="L319" s="127"/>
      <c r="M319" s="118"/>
      <c r="N319" s="119"/>
      <c r="O319" s="115" t="s">
        <v>60</v>
      </c>
      <c r="P319" s="59" t="str">
        <f>IF(P318/B305=0,"",P318/B305)</f>
        <v/>
      </c>
      <c r="Q319" s="116" t="e">
        <f>IF(P318/Q318=0,"",P318/Q318)</f>
        <v>#VALUE!</v>
      </c>
      <c r="R319" s="117" t="s">
        <v>61</v>
      </c>
    </row>
    <row r="320" spans="1:19" ht="15.75" x14ac:dyDescent="0.25">
      <c r="A320" s="103">
        <v>3201</v>
      </c>
      <c r="B320" s="40"/>
      <c r="C320" s="40"/>
      <c r="D320" s="40"/>
      <c r="E320" s="40"/>
      <c r="F320" s="40"/>
      <c r="G320" s="40"/>
      <c r="H320" s="40"/>
      <c r="I320" s="40"/>
      <c r="J320" s="40"/>
      <c r="K320" s="78"/>
      <c r="L320" s="130"/>
      <c r="M320" s="131"/>
      <c r="N320" s="132"/>
      <c r="O320" s="87"/>
      <c r="P320" s="122"/>
      <c r="Q320" s="122"/>
      <c r="R320" s="123"/>
    </row>
    <row r="321" spans="1:19" ht="18" customHeight="1" x14ac:dyDescent="0.25">
      <c r="A321" s="28"/>
      <c r="B321" s="165" t="s">
        <v>83</v>
      </c>
      <c r="C321" s="165"/>
      <c r="D321" s="165"/>
      <c r="E321" s="165"/>
      <c r="F321" s="165"/>
      <c r="G321" s="165"/>
      <c r="H321" s="165"/>
      <c r="I321" s="165"/>
      <c r="J321" s="165"/>
      <c r="K321" s="66">
        <f>SUM(K305:K317)</f>
        <v>0</v>
      </c>
      <c r="L321" s="67" t="str">
        <f>IF(K313=0,"",K313/B305)</f>
        <v/>
      </c>
      <c r="M321" s="67" t="str">
        <f>IF(K321=0,"",K321/B305)</f>
        <v/>
      </c>
      <c r="N321" s="67" t="str">
        <f>IF(K313=0,"",M321-L321)</f>
        <v/>
      </c>
      <c r="O321" s="2"/>
      <c r="P321" s="1"/>
      <c r="Q321" s="25"/>
      <c r="R321" s="2"/>
    </row>
    <row r="322" spans="1:19" ht="12.75" customHeight="1" x14ac:dyDescent="0.2"/>
    <row r="323" spans="1:19" ht="12.75" customHeight="1" x14ac:dyDescent="0.2"/>
    <row r="324" spans="1:19" ht="26.25" x14ac:dyDescent="0.4">
      <c r="B324" s="166" t="s">
        <v>72</v>
      </c>
      <c r="C324" s="167"/>
      <c r="D324" s="167"/>
      <c r="E324" s="167"/>
      <c r="F324" s="167"/>
      <c r="G324" s="167"/>
      <c r="H324" s="167"/>
      <c r="I324" s="167"/>
      <c r="J324" s="167"/>
      <c r="K324" s="105" t="s">
        <v>113</v>
      </c>
      <c r="L324" s="2"/>
      <c r="M324" s="2"/>
      <c r="N324" s="1"/>
      <c r="O324" s="2"/>
      <c r="P324" s="1"/>
      <c r="Q324" s="1"/>
      <c r="R324" s="1"/>
    </row>
    <row r="325" spans="1:19" ht="20.25" x14ac:dyDescent="0.2">
      <c r="A325" s="168" t="s">
        <v>9</v>
      </c>
      <c r="B325" s="169" t="s">
        <v>73</v>
      </c>
      <c r="C325" s="170"/>
      <c r="D325" s="170"/>
      <c r="E325" s="170"/>
      <c r="F325" s="170"/>
      <c r="G325" s="170"/>
      <c r="H325" s="170"/>
      <c r="I325" s="170"/>
      <c r="J325" s="171"/>
      <c r="K325" s="172" t="s">
        <v>10</v>
      </c>
      <c r="L325" s="164" t="s">
        <v>2</v>
      </c>
      <c r="M325" s="164" t="s">
        <v>3</v>
      </c>
      <c r="N325" s="174" t="s">
        <v>4</v>
      </c>
      <c r="O325" s="164" t="s">
        <v>5</v>
      </c>
      <c r="P325" s="162" t="s">
        <v>6</v>
      </c>
      <c r="Q325" s="162" t="s">
        <v>7</v>
      </c>
      <c r="R325" s="164" t="s">
        <v>8</v>
      </c>
    </row>
    <row r="326" spans="1:19" ht="15.75" x14ac:dyDescent="0.25">
      <c r="A326" s="163"/>
      <c r="B326" s="39" t="s">
        <v>74</v>
      </c>
      <c r="C326" s="39" t="s">
        <v>75</v>
      </c>
      <c r="D326" s="39" t="s">
        <v>76</v>
      </c>
      <c r="E326" s="39" t="s">
        <v>77</v>
      </c>
      <c r="F326" s="39" t="s">
        <v>78</v>
      </c>
      <c r="G326" s="39" t="s">
        <v>79</v>
      </c>
      <c r="H326" s="39" t="s">
        <v>80</v>
      </c>
      <c r="I326" s="39" t="s">
        <v>81</v>
      </c>
      <c r="J326" s="39" t="s">
        <v>82</v>
      </c>
      <c r="K326" s="173"/>
      <c r="L326" s="163"/>
      <c r="M326" s="163"/>
      <c r="N326" s="163"/>
      <c r="O326" s="163"/>
      <c r="P326" s="163"/>
      <c r="Q326" s="163"/>
      <c r="R326" s="163"/>
    </row>
    <row r="327" spans="1:19" ht="15.75" x14ac:dyDescent="0.25">
      <c r="A327" s="39">
        <v>2501</v>
      </c>
      <c r="B327" s="40">
        <v>10</v>
      </c>
      <c r="C327" s="40"/>
      <c r="D327" s="40"/>
      <c r="E327" s="40"/>
      <c r="F327" s="40"/>
      <c r="G327" s="40"/>
      <c r="H327" s="40"/>
      <c r="I327" s="40"/>
      <c r="J327" s="40"/>
      <c r="K327" s="78"/>
      <c r="L327" s="124"/>
      <c r="M327" s="125"/>
      <c r="N327" s="126"/>
      <c r="O327" s="108"/>
      <c r="P327" s="43">
        <f>B327</f>
        <v>10</v>
      </c>
      <c r="Q327" s="109"/>
      <c r="R327" s="108"/>
    </row>
    <row r="328" spans="1:19" ht="15.75" x14ac:dyDescent="0.25">
      <c r="A328" s="39">
        <v>2502</v>
      </c>
      <c r="B328" s="40"/>
      <c r="C328" s="40">
        <v>4</v>
      </c>
      <c r="D328" s="40"/>
      <c r="E328" s="40"/>
      <c r="F328" s="40"/>
      <c r="G328" s="40"/>
      <c r="H328" s="40"/>
      <c r="I328" s="40"/>
      <c r="J328" s="40"/>
      <c r="K328" s="78"/>
      <c r="L328" s="127"/>
      <c r="M328" s="118"/>
      <c r="N328" s="128"/>
      <c r="O328" s="45">
        <f>IF(C328=0,"",C328/B327)</f>
        <v>0.4</v>
      </c>
      <c r="P328" s="46">
        <v>4</v>
      </c>
      <c r="Q328" s="110">
        <f t="shared" ref="Q328:Q335" si="28">IF(P328=0,"",P328/P327)</f>
        <v>0.4</v>
      </c>
      <c r="R328" s="110">
        <f t="shared" ref="R328:R335" si="29">IF(P328=0,"",100%-Q328)</f>
        <v>0.6</v>
      </c>
    </row>
    <row r="329" spans="1:19" ht="15.75" x14ac:dyDescent="0.25">
      <c r="A329" s="39">
        <v>2601</v>
      </c>
      <c r="B329" s="40"/>
      <c r="C329" s="40"/>
      <c r="D329" s="40"/>
      <c r="E329" s="40"/>
      <c r="F329" s="40"/>
      <c r="G329" s="40"/>
      <c r="H329" s="40"/>
      <c r="I329" s="40"/>
      <c r="J329" s="40"/>
      <c r="K329" s="78"/>
      <c r="L329" s="127"/>
      <c r="M329" s="118"/>
      <c r="N329" s="128"/>
      <c r="O329" s="45" t="str">
        <f>IF(D329=0,"",D329/C328)</f>
        <v/>
      </c>
      <c r="P329" s="46"/>
      <c r="Q329" s="110" t="str">
        <f t="shared" si="28"/>
        <v/>
      </c>
      <c r="R329" s="110" t="str">
        <f t="shared" si="29"/>
        <v/>
      </c>
      <c r="S329" s="8">
        <f>P329/P327</f>
        <v>0</v>
      </c>
    </row>
    <row r="330" spans="1:19" ht="15.75" x14ac:dyDescent="0.25">
      <c r="A330" s="39">
        <v>2602</v>
      </c>
      <c r="B330" s="40"/>
      <c r="C330" s="40"/>
      <c r="D330" s="40"/>
      <c r="E330" s="40"/>
      <c r="F330" s="40"/>
      <c r="G330" s="40"/>
      <c r="H330" s="40"/>
      <c r="I330" s="40"/>
      <c r="J330" s="40"/>
      <c r="K330" s="78"/>
      <c r="L330" s="127"/>
      <c r="M330" s="118"/>
      <c r="N330" s="128"/>
      <c r="O330" s="45" t="str">
        <f>IF(E330=0,"",E330/D329)</f>
        <v/>
      </c>
      <c r="P330" s="46"/>
      <c r="Q330" s="110" t="str">
        <f t="shared" si="28"/>
        <v/>
      </c>
      <c r="R330" s="110" t="str">
        <f t="shared" si="29"/>
        <v/>
      </c>
    </row>
    <row r="331" spans="1:19" ht="15.75" x14ac:dyDescent="0.25">
      <c r="A331" s="39">
        <v>2701</v>
      </c>
      <c r="B331" s="40"/>
      <c r="C331" s="40"/>
      <c r="D331" s="40"/>
      <c r="E331" s="40"/>
      <c r="F331" s="40"/>
      <c r="G331" s="40"/>
      <c r="H331" s="40"/>
      <c r="I331" s="40"/>
      <c r="J331" s="40"/>
      <c r="K331" s="78"/>
      <c r="L331" s="127"/>
      <c r="M331" s="118"/>
      <c r="N331" s="128"/>
      <c r="O331" s="45" t="str">
        <f>IF(F331=0,"",F331/E330)</f>
        <v/>
      </c>
      <c r="P331" s="46"/>
      <c r="Q331" s="110" t="str">
        <f t="shared" si="28"/>
        <v/>
      </c>
      <c r="R331" s="110" t="str">
        <f t="shared" si="29"/>
        <v/>
      </c>
    </row>
    <row r="332" spans="1:19" ht="15.75" x14ac:dyDescent="0.25">
      <c r="A332" s="39">
        <v>2702</v>
      </c>
      <c r="B332" s="40"/>
      <c r="C332" s="40"/>
      <c r="D332" s="40"/>
      <c r="E332" s="40"/>
      <c r="F332" s="40"/>
      <c r="G332" s="40"/>
      <c r="H332" s="40"/>
      <c r="I332" s="40"/>
      <c r="J332" s="40"/>
      <c r="K332" s="78"/>
      <c r="L332" s="127"/>
      <c r="M332" s="118"/>
      <c r="N332" s="128"/>
      <c r="O332" s="45" t="str">
        <f>IF(G332=0,"",G332/F331)</f>
        <v/>
      </c>
      <c r="P332" s="46"/>
      <c r="Q332" s="110" t="str">
        <f t="shared" si="28"/>
        <v/>
      </c>
      <c r="R332" s="110" t="str">
        <f t="shared" si="29"/>
        <v/>
      </c>
    </row>
    <row r="333" spans="1:19" ht="15.75" x14ac:dyDescent="0.25">
      <c r="A333" s="39">
        <v>2801</v>
      </c>
      <c r="B333" s="40"/>
      <c r="C333" s="40"/>
      <c r="D333" s="40"/>
      <c r="E333" s="40"/>
      <c r="F333" s="40"/>
      <c r="G333" s="40"/>
      <c r="H333" s="40"/>
      <c r="I333" s="40"/>
      <c r="J333" s="40"/>
      <c r="K333" s="78"/>
      <c r="L333" s="127"/>
      <c r="M333" s="118"/>
      <c r="N333" s="128"/>
      <c r="O333" s="45" t="str">
        <f>IF(H333=0,"",H333/G332)</f>
        <v/>
      </c>
      <c r="P333" s="46"/>
      <c r="Q333" s="110" t="str">
        <f t="shared" si="28"/>
        <v/>
      </c>
      <c r="R333" s="110" t="str">
        <f t="shared" si="29"/>
        <v/>
      </c>
    </row>
    <row r="334" spans="1:19" ht="15.75" x14ac:dyDescent="0.25">
      <c r="A334" s="39">
        <v>2802</v>
      </c>
      <c r="B334" s="40"/>
      <c r="C334" s="40"/>
      <c r="D334" s="40"/>
      <c r="E334" s="40"/>
      <c r="F334" s="40"/>
      <c r="G334" s="40"/>
      <c r="H334" s="40"/>
      <c r="I334" s="40"/>
      <c r="J334" s="40"/>
      <c r="K334" s="78"/>
      <c r="L334" s="127"/>
      <c r="M334" s="118"/>
      <c r="N334" s="128"/>
      <c r="O334" s="45" t="str">
        <f>IF(I334=0,"",I334/H333)</f>
        <v/>
      </c>
      <c r="P334" s="46"/>
      <c r="Q334" s="110" t="str">
        <f t="shared" si="28"/>
        <v/>
      </c>
      <c r="R334" s="110" t="str">
        <f t="shared" si="29"/>
        <v/>
      </c>
    </row>
    <row r="335" spans="1:19" ht="15.75" x14ac:dyDescent="0.25">
      <c r="A335" s="39">
        <v>2901</v>
      </c>
      <c r="B335" s="40"/>
      <c r="C335" s="40"/>
      <c r="D335" s="40"/>
      <c r="E335" s="40"/>
      <c r="F335" s="40"/>
      <c r="G335" s="40"/>
      <c r="H335" s="40"/>
      <c r="I335" s="40"/>
      <c r="J335" s="40"/>
      <c r="K335" s="78"/>
      <c r="L335" s="127"/>
      <c r="M335" s="118"/>
      <c r="N335" s="128"/>
      <c r="O335" s="48" t="str">
        <f>IF(J335=0,"",J335/I334)</f>
        <v/>
      </c>
      <c r="P335" s="46"/>
      <c r="Q335" s="48" t="str">
        <f t="shared" si="28"/>
        <v/>
      </c>
      <c r="R335" s="48" t="str">
        <f t="shared" si="29"/>
        <v/>
      </c>
    </row>
    <row r="336" spans="1:19" ht="15.75" x14ac:dyDescent="0.25">
      <c r="A336" s="39">
        <v>2902</v>
      </c>
      <c r="B336" s="40"/>
      <c r="C336" s="40"/>
      <c r="D336" s="40"/>
      <c r="E336" s="40"/>
      <c r="F336" s="40"/>
      <c r="G336" s="40"/>
      <c r="H336" s="40"/>
      <c r="I336" s="40"/>
      <c r="J336" s="40"/>
      <c r="K336" s="78"/>
      <c r="L336" s="127"/>
      <c r="M336" s="118"/>
      <c r="N336" s="119"/>
      <c r="O336" s="100"/>
      <c r="P336" s="46"/>
      <c r="Q336" s="100"/>
      <c r="R336" s="140"/>
    </row>
    <row r="337" spans="1:19" ht="15.75" x14ac:dyDescent="0.25">
      <c r="A337" s="39">
        <v>3001</v>
      </c>
      <c r="B337" s="40"/>
      <c r="C337" s="40"/>
      <c r="D337" s="40"/>
      <c r="E337" s="40"/>
      <c r="F337" s="40"/>
      <c r="G337" s="40"/>
      <c r="H337" s="40"/>
      <c r="I337" s="40"/>
      <c r="J337" s="40"/>
      <c r="K337" s="78"/>
      <c r="L337" s="127"/>
      <c r="M337" s="118"/>
      <c r="N337" s="119"/>
      <c r="O337" s="121"/>
      <c r="P337" s="74"/>
      <c r="Q337" s="134"/>
      <c r="R337" s="121"/>
    </row>
    <row r="338" spans="1:19" ht="15.75" x14ac:dyDescent="0.25">
      <c r="A338" s="39">
        <v>3002</v>
      </c>
      <c r="B338" s="40"/>
      <c r="C338" s="40"/>
      <c r="D338" s="40"/>
      <c r="E338" s="40"/>
      <c r="F338" s="40"/>
      <c r="G338" s="40"/>
      <c r="H338" s="40"/>
      <c r="I338" s="40"/>
      <c r="J338" s="40"/>
      <c r="K338" s="78"/>
      <c r="L338" s="127"/>
      <c r="M338" s="118"/>
      <c r="N338" s="119"/>
      <c r="O338" s="121"/>
      <c r="P338" s="74"/>
      <c r="Q338" s="134"/>
      <c r="R338" s="121"/>
    </row>
    <row r="339" spans="1:19" ht="15.75" x14ac:dyDescent="0.25">
      <c r="A339" s="39">
        <v>3101</v>
      </c>
      <c r="B339" s="40"/>
      <c r="C339" s="40"/>
      <c r="D339" s="40"/>
      <c r="E339" s="40"/>
      <c r="F339" s="40"/>
      <c r="G339" s="40"/>
      <c r="H339" s="40"/>
      <c r="I339" s="40"/>
      <c r="J339" s="40"/>
      <c r="K339" s="78"/>
      <c r="L339" s="127"/>
      <c r="M339" s="118"/>
      <c r="N339" s="119"/>
      <c r="O339" s="118"/>
      <c r="P339" s="119"/>
      <c r="Q339" s="120"/>
      <c r="R339" s="121"/>
    </row>
    <row r="340" spans="1:19" ht="15.75" x14ac:dyDescent="0.25">
      <c r="A340" s="98">
        <v>3102</v>
      </c>
      <c r="B340" s="40"/>
      <c r="C340" s="40"/>
      <c r="D340" s="40"/>
      <c r="E340" s="40"/>
      <c r="F340" s="40"/>
      <c r="G340" s="40"/>
      <c r="H340" s="40"/>
      <c r="I340" s="40"/>
      <c r="J340" s="40"/>
      <c r="K340" s="78"/>
      <c r="L340" s="127"/>
      <c r="M340" s="118"/>
      <c r="N340" s="119"/>
      <c r="O340" s="111" t="s">
        <v>58</v>
      </c>
      <c r="P340" s="112"/>
      <c r="Q340" s="113" t="str">
        <f>IF(SUM(K329:K340)=0,"",SUM(K329:K340))</f>
        <v/>
      </c>
      <c r="R340" s="114" t="s">
        <v>10</v>
      </c>
    </row>
    <row r="341" spans="1:19" ht="15.75" x14ac:dyDescent="0.25">
      <c r="A341" s="103">
        <v>3201</v>
      </c>
      <c r="B341" s="40"/>
      <c r="C341" s="40"/>
      <c r="D341" s="40"/>
      <c r="E341" s="40"/>
      <c r="F341" s="40"/>
      <c r="G341" s="40"/>
      <c r="H341" s="40"/>
      <c r="I341" s="40"/>
      <c r="J341" s="40"/>
      <c r="K341" s="78"/>
      <c r="L341" s="127"/>
      <c r="M341" s="118"/>
      <c r="N341" s="119"/>
      <c r="O341" s="115" t="s">
        <v>60</v>
      </c>
      <c r="P341" s="59" t="str">
        <f>IF(P340/B327=0,"",P340/B327)</f>
        <v/>
      </c>
      <c r="Q341" s="116" t="e">
        <f>IF(P340/Q340=0,"",P340/Q340)</f>
        <v>#VALUE!</v>
      </c>
      <c r="R341" s="117" t="s">
        <v>61</v>
      </c>
    </row>
    <row r="342" spans="1:19" ht="15.75" x14ac:dyDescent="0.25">
      <c r="A342" s="39">
        <v>3202</v>
      </c>
      <c r="B342" s="40"/>
      <c r="C342" s="40"/>
      <c r="D342" s="40"/>
      <c r="E342" s="40"/>
      <c r="F342" s="40"/>
      <c r="G342" s="40"/>
      <c r="H342" s="40"/>
      <c r="I342" s="40"/>
      <c r="J342" s="40"/>
      <c r="K342" s="78"/>
      <c r="L342" s="130"/>
      <c r="M342" s="131"/>
      <c r="N342" s="132"/>
      <c r="O342" s="87"/>
      <c r="P342" s="122"/>
      <c r="Q342" s="122"/>
      <c r="R342" s="123"/>
    </row>
    <row r="343" spans="1:19" ht="18" customHeight="1" x14ac:dyDescent="0.25">
      <c r="A343" s="28"/>
      <c r="B343" s="165" t="s">
        <v>83</v>
      </c>
      <c r="C343" s="165"/>
      <c r="D343" s="165"/>
      <c r="E343" s="165"/>
      <c r="F343" s="165"/>
      <c r="G343" s="165"/>
      <c r="H343" s="165"/>
      <c r="I343" s="165"/>
      <c r="J343" s="165"/>
      <c r="K343" s="66">
        <f>SUM(K327:K339)</f>
        <v>0</v>
      </c>
      <c r="L343" s="67" t="str">
        <f>IF(K335=0,"",K335/B327)</f>
        <v/>
      </c>
      <c r="M343" s="67" t="str">
        <f>IF(K343=0,"",K343/B327)</f>
        <v/>
      </c>
      <c r="N343" s="67" t="str">
        <f>IF(K335=0,"",M343-L343)</f>
        <v/>
      </c>
      <c r="O343" s="2"/>
      <c r="P343" s="1"/>
      <c r="Q343" s="25"/>
      <c r="R343" s="2"/>
    </row>
    <row r="344" spans="1:19" ht="12.75" customHeight="1" x14ac:dyDescent="0.2"/>
    <row r="345" spans="1:19" ht="12.75" customHeight="1" x14ac:dyDescent="0.2"/>
    <row r="346" spans="1:19" ht="26.25" x14ac:dyDescent="0.4">
      <c r="B346" s="166" t="s">
        <v>72</v>
      </c>
      <c r="C346" s="167"/>
      <c r="D346" s="167"/>
      <c r="E346" s="167"/>
      <c r="F346" s="167"/>
      <c r="G346" s="167"/>
      <c r="H346" s="167"/>
      <c r="I346" s="167"/>
      <c r="J346" s="167"/>
      <c r="K346" s="105" t="s">
        <v>115</v>
      </c>
      <c r="L346" s="2"/>
      <c r="M346" s="2"/>
      <c r="N346" s="1"/>
      <c r="O346" s="2"/>
      <c r="P346" s="1"/>
      <c r="Q346" s="1"/>
      <c r="R346" s="1"/>
    </row>
    <row r="347" spans="1:19" ht="20.25" x14ac:dyDescent="0.2">
      <c r="A347" s="168" t="s">
        <v>9</v>
      </c>
      <c r="B347" s="169" t="s">
        <v>73</v>
      </c>
      <c r="C347" s="170"/>
      <c r="D347" s="170"/>
      <c r="E347" s="170"/>
      <c r="F347" s="170"/>
      <c r="G347" s="170"/>
      <c r="H347" s="170"/>
      <c r="I347" s="170"/>
      <c r="J347" s="171"/>
      <c r="K347" s="172" t="s">
        <v>10</v>
      </c>
      <c r="L347" s="164" t="s">
        <v>2</v>
      </c>
      <c r="M347" s="164" t="s">
        <v>3</v>
      </c>
      <c r="N347" s="174" t="s">
        <v>4</v>
      </c>
      <c r="O347" s="164" t="s">
        <v>5</v>
      </c>
      <c r="P347" s="162" t="s">
        <v>6</v>
      </c>
      <c r="Q347" s="162" t="s">
        <v>7</v>
      </c>
      <c r="R347" s="164" t="s">
        <v>8</v>
      </c>
    </row>
    <row r="348" spans="1:19" ht="15.75" x14ac:dyDescent="0.25">
      <c r="A348" s="163"/>
      <c r="B348" s="39" t="s">
        <v>74</v>
      </c>
      <c r="C348" s="39" t="s">
        <v>75</v>
      </c>
      <c r="D348" s="39" t="s">
        <v>76</v>
      </c>
      <c r="E348" s="39" t="s">
        <v>77</v>
      </c>
      <c r="F348" s="39" t="s">
        <v>78</v>
      </c>
      <c r="G348" s="39" t="s">
        <v>79</v>
      </c>
      <c r="H348" s="39" t="s">
        <v>80</v>
      </c>
      <c r="I348" s="39" t="s">
        <v>81</v>
      </c>
      <c r="J348" s="39" t="s">
        <v>82</v>
      </c>
      <c r="K348" s="173"/>
      <c r="L348" s="163"/>
      <c r="M348" s="163"/>
      <c r="N348" s="163"/>
      <c r="O348" s="163"/>
      <c r="P348" s="163"/>
      <c r="Q348" s="163"/>
      <c r="R348" s="163"/>
    </row>
    <row r="349" spans="1:19" ht="15.75" x14ac:dyDescent="0.25">
      <c r="A349" s="39">
        <v>2502</v>
      </c>
      <c r="B349" s="40">
        <v>24</v>
      </c>
      <c r="C349" s="40"/>
      <c r="D349" s="40"/>
      <c r="E349" s="40"/>
      <c r="F349" s="40"/>
      <c r="G349" s="40"/>
      <c r="H349" s="40"/>
      <c r="I349" s="40"/>
      <c r="J349" s="40"/>
      <c r="K349" s="78"/>
      <c r="L349" s="124"/>
      <c r="M349" s="125"/>
      <c r="N349" s="126"/>
      <c r="O349" s="108"/>
      <c r="P349" s="43">
        <f>B349</f>
        <v>24</v>
      </c>
      <c r="Q349" s="109"/>
      <c r="R349" s="108"/>
    </row>
    <row r="350" spans="1:19" ht="15.75" x14ac:dyDescent="0.25">
      <c r="A350" s="39">
        <v>2601</v>
      </c>
      <c r="B350" s="40"/>
      <c r="C350" s="40"/>
      <c r="D350" s="40"/>
      <c r="E350" s="40"/>
      <c r="F350" s="40"/>
      <c r="G350" s="40"/>
      <c r="H350" s="40"/>
      <c r="I350" s="40"/>
      <c r="J350" s="40"/>
      <c r="K350" s="78"/>
      <c r="L350" s="127"/>
      <c r="M350" s="118"/>
      <c r="N350" s="128"/>
      <c r="O350" s="45" t="str">
        <f>IF(C350=0,"",C350/B349)</f>
        <v/>
      </c>
      <c r="P350" s="46"/>
      <c r="Q350" s="110" t="str">
        <f t="shared" ref="Q350:Q357" si="30">IF(P350=0,"",P350/P349)</f>
        <v/>
      </c>
      <c r="R350" s="110" t="str">
        <f t="shared" ref="R350:R357" si="31">IF(P350=0,"",100%-Q350)</f>
        <v/>
      </c>
    </row>
    <row r="351" spans="1:19" ht="15.75" x14ac:dyDescent="0.25">
      <c r="A351" s="39">
        <v>2602</v>
      </c>
      <c r="B351" s="40"/>
      <c r="C351" s="40"/>
      <c r="D351" s="40"/>
      <c r="E351" s="40"/>
      <c r="F351" s="40"/>
      <c r="G351" s="40"/>
      <c r="H351" s="40"/>
      <c r="I351" s="40"/>
      <c r="J351" s="40"/>
      <c r="K351" s="78"/>
      <c r="L351" s="127"/>
      <c r="M351" s="118"/>
      <c r="N351" s="128"/>
      <c r="O351" s="45" t="str">
        <f>IF(D351=0,"",D351/C350)</f>
        <v/>
      </c>
      <c r="P351" s="46"/>
      <c r="Q351" s="110" t="str">
        <f t="shared" si="30"/>
        <v/>
      </c>
      <c r="R351" s="110" t="str">
        <f t="shared" si="31"/>
        <v/>
      </c>
      <c r="S351" s="8">
        <f>P351/P349</f>
        <v>0</v>
      </c>
    </row>
    <row r="352" spans="1:19" ht="15.75" x14ac:dyDescent="0.25">
      <c r="A352" s="39">
        <v>2701</v>
      </c>
      <c r="B352" s="40"/>
      <c r="C352" s="40"/>
      <c r="D352" s="40"/>
      <c r="E352" s="40"/>
      <c r="F352" s="40"/>
      <c r="G352" s="40"/>
      <c r="H352" s="40"/>
      <c r="I352" s="40"/>
      <c r="J352" s="40"/>
      <c r="K352" s="78"/>
      <c r="L352" s="127"/>
      <c r="M352" s="118"/>
      <c r="N352" s="128"/>
      <c r="O352" s="45" t="str">
        <f>IF(E352=0,"",E352/D351)</f>
        <v/>
      </c>
      <c r="P352" s="46"/>
      <c r="Q352" s="110" t="str">
        <f t="shared" si="30"/>
        <v/>
      </c>
      <c r="R352" s="110" t="str">
        <f t="shared" si="31"/>
        <v/>
      </c>
    </row>
    <row r="353" spans="1:18" ht="15.75" x14ac:dyDescent="0.25">
      <c r="A353" s="39">
        <v>2702</v>
      </c>
      <c r="B353" s="40"/>
      <c r="C353" s="40"/>
      <c r="D353" s="40"/>
      <c r="E353" s="40"/>
      <c r="F353" s="40"/>
      <c r="G353" s="40"/>
      <c r="H353" s="40"/>
      <c r="I353" s="40"/>
      <c r="J353" s="40"/>
      <c r="K353" s="78"/>
      <c r="L353" s="127"/>
      <c r="M353" s="118"/>
      <c r="N353" s="128"/>
      <c r="O353" s="45" t="str">
        <f>IF(F353=0,"",F353/E352)</f>
        <v/>
      </c>
      <c r="P353" s="46"/>
      <c r="Q353" s="110" t="str">
        <f t="shared" si="30"/>
        <v/>
      </c>
      <c r="R353" s="110" t="str">
        <f t="shared" si="31"/>
        <v/>
      </c>
    </row>
    <row r="354" spans="1:18" ht="15.75" x14ac:dyDescent="0.25">
      <c r="A354" s="39">
        <v>2801</v>
      </c>
      <c r="B354" s="40"/>
      <c r="C354" s="40"/>
      <c r="D354" s="40"/>
      <c r="E354" s="40"/>
      <c r="F354" s="40"/>
      <c r="G354" s="40"/>
      <c r="H354" s="40"/>
      <c r="I354" s="40"/>
      <c r="J354" s="40"/>
      <c r="K354" s="78"/>
      <c r="L354" s="127"/>
      <c r="M354" s="118"/>
      <c r="N354" s="128"/>
      <c r="O354" s="45" t="str">
        <f>IF(G354=0,"",G354/F353)</f>
        <v/>
      </c>
      <c r="P354" s="46"/>
      <c r="Q354" s="110" t="str">
        <f t="shared" si="30"/>
        <v/>
      </c>
      <c r="R354" s="110" t="str">
        <f t="shared" si="31"/>
        <v/>
      </c>
    </row>
    <row r="355" spans="1:18" ht="15.75" x14ac:dyDescent="0.25">
      <c r="A355" s="39">
        <v>2802</v>
      </c>
      <c r="B355" s="40"/>
      <c r="C355" s="40"/>
      <c r="D355" s="40"/>
      <c r="E355" s="40"/>
      <c r="F355" s="40"/>
      <c r="G355" s="40"/>
      <c r="H355" s="40"/>
      <c r="I355" s="40"/>
      <c r="J355" s="40"/>
      <c r="K355" s="78"/>
      <c r="L355" s="127"/>
      <c r="M355" s="118"/>
      <c r="N355" s="128"/>
      <c r="O355" s="45" t="str">
        <f>IF(H355=0,"",H355/G354)</f>
        <v/>
      </c>
      <c r="P355" s="46"/>
      <c r="Q355" s="110" t="str">
        <f t="shared" si="30"/>
        <v/>
      </c>
      <c r="R355" s="110" t="str">
        <f t="shared" si="31"/>
        <v/>
      </c>
    </row>
    <row r="356" spans="1:18" ht="15.75" x14ac:dyDescent="0.25">
      <c r="A356" s="39">
        <v>2901</v>
      </c>
      <c r="B356" s="40"/>
      <c r="C356" s="40"/>
      <c r="D356" s="40"/>
      <c r="E356" s="40"/>
      <c r="F356" s="40"/>
      <c r="G356" s="40"/>
      <c r="H356" s="40"/>
      <c r="I356" s="40"/>
      <c r="J356" s="40"/>
      <c r="K356" s="78"/>
      <c r="L356" s="127"/>
      <c r="M356" s="118"/>
      <c r="N356" s="128"/>
      <c r="O356" s="45" t="str">
        <f>IF(I356=0,"",I356/H355)</f>
        <v/>
      </c>
      <c r="P356" s="46"/>
      <c r="Q356" s="110" t="str">
        <f t="shared" si="30"/>
        <v/>
      </c>
      <c r="R356" s="110" t="str">
        <f t="shared" si="31"/>
        <v/>
      </c>
    </row>
    <row r="357" spans="1:18" ht="15.75" x14ac:dyDescent="0.25">
      <c r="A357" s="39">
        <v>2902</v>
      </c>
      <c r="B357" s="40"/>
      <c r="C357" s="40"/>
      <c r="D357" s="40"/>
      <c r="E357" s="40"/>
      <c r="F357" s="40"/>
      <c r="G357" s="40"/>
      <c r="H357" s="40"/>
      <c r="I357" s="40"/>
      <c r="J357" s="40"/>
      <c r="K357" s="78"/>
      <c r="L357" s="127"/>
      <c r="M357" s="118"/>
      <c r="N357" s="128"/>
      <c r="O357" s="48" t="str">
        <f>IF(J357=0,"",J357/I356)</f>
        <v/>
      </c>
      <c r="P357" s="46"/>
      <c r="Q357" s="48" t="str">
        <f t="shared" si="30"/>
        <v/>
      </c>
      <c r="R357" s="48" t="str">
        <f t="shared" si="31"/>
        <v/>
      </c>
    </row>
    <row r="358" spans="1:18" ht="15.75" x14ac:dyDescent="0.25">
      <c r="A358" s="39">
        <v>3001</v>
      </c>
      <c r="B358" s="40"/>
      <c r="C358" s="40"/>
      <c r="D358" s="40"/>
      <c r="E358" s="40"/>
      <c r="F358" s="40"/>
      <c r="G358" s="40"/>
      <c r="H358" s="40"/>
      <c r="I358" s="40"/>
      <c r="J358" s="40"/>
      <c r="K358" s="78"/>
      <c r="L358" s="127"/>
      <c r="M358" s="118"/>
      <c r="N358" s="119"/>
      <c r="O358" s="100"/>
      <c r="P358" s="46"/>
      <c r="Q358" s="100"/>
      <c r="R358" s="140"/>
    </row>
    <row r="359" spans="1:18" ht="15.75" x14ac:dyDescent="0.25">
      <c r="A359" s="39">
        <v>3002</v>
      </c>
      <c r="B359" s="40"/>
      <c r="C359" s="40"/>
      <c r="D359" s="40"/>
      <c r="E359" s="40"/>
      <c r="F359" s="40"/>
      <c r="G359" s="40"/>
      <c r="H359" s="40"/>
      <c r="I359" s="40"/>
      <c r="J359" s="40"/>
      <c r="K359" s="78"/>
      <c r="L359" s="127"/>
      <c r="M359" s="118"/>
      <c r="N359" s="119"/>
      <c r="O359" s="121"/>
      <c r="P359" s="74"/>
      <c r="Q359" s="134"/>
      <c r="R359" s="121"/>
    </row>
    <row r="360" spans="1:18" ht="15.75" x14ac:dyDescent="0.25">
      <c r="A360" s="39">
        <v>3101</v>
      </c>
      <c r="B360" s="40"/>
      <c r="C360" s="40"/>
      <c r="D360" s="40"/>
      <c r="E360" s="40"/>
      <c r="F360" s="40"/>
      <c r="G360" s="40"/>
      <c r="H360" s="40"/>
      <c r="I360" s="40"/>
      <c r="J360" s="40"/>
      <c r="K360" s="78"/>
      <c r="L360" s="127"/>
      <c r="M360" s="118"/>
      <c r="N360" s="119"/>
      <c r="O360" s="121"/>
      <c r="P360" s="74"/>
      <c r="Q360" s="134"/>
      <c r="R360" s="121"/>
    </row>
    <row r="361" spans="1:18" ht="15.75" x14ac:dyDescent="0.25">
      <c r="A361" s="98">
        <v>3102</v>
      </c>
      <c r="B361" s="40"/>
      <c r="C361" s="40"/>
      <c r="D361" s="40"/>
      <c r="E361" s="40"/>
      <c r="F361" s="40"/>
      <c r="G361" s="40"/>
      <c r="H361" s="40"/>
      <c r="I361" s="40"/>
      <c r="J361" s="40"/>
      <c r="K361" s="78"/>
      <c r="L361" s="127"/>
      <c r="M361" s="118"/>
      <c r="N361" s="119"/>
      <c r="O361" s="118"/>
      <c r="P361" s="119"/>
      <c r="Q361" s="120"/>
      <c r="R361" s="121"/>
    </row>
    <row r="362" spans="1:18" ht="15.75" x14ac:dyDescent="0.25">
      <c r="A362" s="103">
        <v>3201</v>
      </c>
      <c r="B362" s="40"/>
      <c r="C362" s="40"/>
      <c r="D362" s="40"/>
      <c r="E362" s="40"/>
      <c r="F362" s="40"/>
      <c r="G362" s="40"/>
      <c r="H362" s="40"/>
      <c r="I362" s="40"/>
      <c r="J362" s="40"/>
      <c r="K362" s="78"/>
      <c r="L362" s="127"/>
      <c r="M362" s="118"/>
      <c r="N362" s="119"/>
      <c r="O362" s="111" t="s">
        <v>58</v>
      </c>
      <c r="P362" s="112"/>
      <c r="Q362" s="113" t="str">
        <f>IF(SUM(K351:K362)=0,"",SUM(K351:K362))</f>
        <v/>
      </c>
      <c r="R362" s="114" t="s">
        <v>10</v>
      </c>
    </row>
    <row r="363" spans="1:18" ht="15.75" x14ac:dyDescent="0.25">
      <c r="A363" s="39">
        <v>3202</v>
      </c>
      <c r="B363" s="40"/>
      <c r="C363" s="40"/>
      <c r="D363" s="40"/>
      <c r="E363" s="40"/>
      <c r="F363" s="40"/>
      <c r="G363" s="40"/>
      <c r="H363" s="40"/>
      <c r="I363" s="40"/>
      <c r="J363" s="40"/>
      <c r="K363" s="78"/>
      <c r="L363" s="127"/>
      <c r="M363" s="118"/>
      <c r="N363" s="119"/>
      <c r="O363" s="115" t="s">
        <v>60</v>
      </c>
      <c r="P363" s="59" t="str">
        <f>IF(P362/B349=0,"",P362/B349)</f>
        <v/>
      </c>
      <c r="Q363" s="116" t="e">
        <f>IF(P362/Q362=0,"",P362/Q362)</f>
        <v>#VALUE!</v>
      </c>
      <c r="R363" s="117" t="s">
        <v>61</v>
      </c>
    </row>
    <row r="364" spans="1:18" ht="15.75" x14ac:dyDescent="0.25">
      <c r="A364" s="39">
        <v>3301</v>
      </c>
      <c r="B364" s="40"/>
      <c r="C364" s="40"/>
      <c r="D364" s="40"/>
      <c r="E364" s="40"/>
      <c r="F364" s="40"/>
      <c r="G364" s="40"/>
      <c r="H364" s="40"/>
      <c r="I364" s="40"/>
      <c r="J364" s="40"/>
      <c r="K364" s="78"/>
      <c r="L364" s="130"/>
      <c r="M364" s="131"/>
      <c r="N364" s="132"/>
      <c r="O364" s="87"/>
      <c r="P364" s="122"/>
      <c r="Q364" s="122"/>
      <c r="R364" s="123"/>
    </row>
    <row r="365" spans="1:18" ht="18" customHeight="1" x14ac:dyDescent="0.25">
      <c r="A365" s="28"/>
      <c r="B365" s="165" t="s">
        <v>83</v>
      </c>
      <c r="C365" s="165"/>
      <c r="D365" s="165"/>
      <c r="E365" s="165"/>
      <c r="F365" s="165"/>
      <c r="G365" s="165"/>
      <c r="H365" s="165"/>
      <c r="I365" s="165"/>
      <c r="J365" s="165"/>
      <c r="K365" s="66">
        <f>SUM(K349:K361)</f>
        <v>0</v>
      </c>
      <c r="L365" s="67" t="str">
        <f>IF(K357=0,"",K357/B349)</f>
        <v/>
      </c>
      <c r="M365" s="67" t="str">
        <f>IF(K365=0,"",K365/B349)</f>
        <v/>
      </c>
      <c r="N365" s="67" t="str">
        <f>IF(K357=0,"",M365-L365)</f>
        <v/>
      </c>
      <c r="O365" s="2"/>
      <c r="P365" s="1"/>
      <c r="Q365" s="25"/>
      <c r="R365" s="2"/>
    </row>
    <row r="366" spans="1:18" ht="12.75" customHeight="1" x14ac:dyDescent="0.2"/>
    <row r="367" spans="1:18" ht="12.75" customHeight="1" x14ac:dyDescent="0.2"/>
    <row r="368" spans="1:1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</sheetData>
  <mergeCells count="192">
    <mergeCell ref="B343:J343"/>
    <mergeCell ref="B321:J321"/>
    <mergeCell ref="Q325:Q326"/>
    <mergeCell ref="R325:R326"/>
    <mergeCell ref="B324:J324"/>
    <mergeCell ref="A325:A326"/>
    <mergeCell ref="B325:J325"/>
    <mergeCell ref="K325:K326"/>
    <mergeCell ref="L325:L326"/>
    <mergeCell ref="M325:M326"/>
    <mergeCell ref="N325:N326"/>
    <mergeCell ref="O325:O326"/>
    <mergeCell ref="P325:P326"/>
    <mergeCell ref="B299:J299"/>
    <mergeCell ref="Q303:Q304"/>
    <mergeCell ref="R303:R304"/>
    <mergeCell ref="B302:J302"/>
    <mergeCell ref="A303:A304"/>
    <mergeCell ref="B303:J303"/>
    <mergeCell ref="K303:K304"/>
    <mergeCell ref="L303:L304"/>
    <mergeCell ref="M303:M304"/>
    <mergeCell ref="N303:N304"/>
    <mergeCell ref="O303:O304"/>
    <mergeCell ref="P303:P304"/>
    <mergeCell ref="B277:J277"/>
    <mergeCell ref="Q281:Q282"/>
    <mergeCell ref="R281:R282"/>
    <mergeCell ref="B280:J280"/>
    <mergeCell ref="A281:A282"/>
    <mergeCell ref="B281:J281"/>
    <mergeCell ref="K281:K282"/>
    <mergeCell ref="L281:L282"/>
    <mergeCell ref="M281:M282"/>
    <mergeCell ref="N281:N282"/>
    <mergeCell ref="O281:O282"/>
    <mergeCell ref="P281:P282"/>
    <mergeCell ref="B255:J255"/>
    <mergeCell ref="Q259:Q260"/>
    <mergeCell ref="R259:R260"/>
    <mergeCell ref="B258:J258"/>
    <mergeCell ref="A259:A260"/>
    <mergeCell ref="B259:J259"/>
    <mergeCell ref="K259:K260"/>
    <mergeCell ref="L259:L260"/>
    <mergeCell ref="M259:M260"/>
    <mergeCell ref="N259:N260"/>
    <mergeCell ref="O259:O260"/>
    <mergeCell ref="P259:P260"/>
    <mergeCell ref="B233:J233"/>
    <mergeCell ref="Q237:Q238"/>
    <mergeCell ref="R237:R238"/>
    <mergeCell ref="B236:J236"/>
    <mergeCell ref="A237:A238"/>
    <mergeCell ref="B237:J237"/>
    <mergeCell ref="K237:K238"/>
    <mergeCell ref="L237:L238"/>
    <mergeCell ref="M237:M238"/>
    <mergeCell ref="N237:N238"/>
    <mergeCell ref="O237:O238"/>
    <mergeCell ref="P237:P238"/>
    <mergeCell ref="N215:N216"/>
    <mergeCell ref="O215:O216"/>
    <mergeCell ref="P215:P216"/>
    <mergeCell ref="Q215:Q216"/>
    <mergeCell ref="R215:R216"/>
    <mergeCell ref="B214:J214"/>
    <mergeCell ref="A215:A216"/>
    <mergeCell ref="B215:J215"/>
    <mergeCell ref="K215:K216"/>
    <mergeCell ref="L215:L216"/>
    <mergeCell ref="M215:M216"/>
    <mergeCell ref="N61:N62"/>
    <mergeCell ref="O61:O62"/>
    <mergeCell ref="P61:P62"/>
    <mergeCell ref="Q61:Q62"/>
    <mergeCell ref="R61:R62"/>
    <mergeCell ref="B60:J60"/>
    <mergeCell ref="A61:A62"/>
    <mergeCell ref="B61:J61"/>
    <mergeCell ref="K61:K62"/>
    <mergeCell ref="L61:L62"/>
    <mergeCell ref="M61:M62"/>
    <mergeCell ref="N39:N40"/>
    <mergeCell ref="O39:O40"/>
    <mergeCell ref="P39:P40"/>
    <mergeCell ref="Q39:Q40"/>
    <mergeCell ref="R39:R40"/>
    <mergeCell ref="B38:J38"/>
    <mergeCell ref="A39:A40"/>
    <mergeCell ref="B39:J39"/>
    <mergeCell ref="K39:K40"/>
    <mergeCell ref="L39:L40"/>
    <mergeCell ref="M39:M40"/>
    <mergeCell ref="O16:O17"/>
    <mergeCell ref="P16:P17"/>
    <mergeCell ref="Q16:Q17"/>
    <mergeCell ref="R16:R17"/>
    <mergeCell ref="B15:J15"/>
    <mergeCell ref="A16:A17"/>
    <mergeCell ref="B16:J16"/>
    <mergeCell ref="K16:K17"/>
    <mergeCell ref="L16:L17"/>
    <mergeCell ref="M16:M17"/>
    <mergeCell ref="N16:N17"/>
    <mergeCell ref="N193:N194"/>
    <mergeCell ref="O193:O194"/>
    <mergeCell ref="P193:P194"/>
    <mergeCell ref="Q193:Q194"/>
    <mergeCell ref="R193:R194"/>
    <mergeCell ref="B192:J192"/>
    <mergeCell ref="A193:A194"/>
    <mergeCell ref="B193:J193"/>
    <mergeCell ref="K193:K194"/>
    <mergeCell ref="L193:L194"/>
    <mergeCell ref="M193:M194"/>
    <mergeCell ref="N171:N172"/>
    <mergeCell ref="O171:O172"/>
    <mergeCell ref="P171:P172"/>
    <mergeCell ref="Q171:Q172"/>
    <mergeCell ref="R171:R172"/>
    <mergeCell ref="B170:J170"/>
    <mergeCell ref="A171:A172"/>
    <mergeCell ref="B171:J171"/>
    <mergeCell ref="K171:K172"/>
    <mergeCell ref="L171:L172"/>
    <mergeCell ref="M171:M172"/>
    <mergeCell ref="N149:N150"/>
    <mergeCell ref="O149:O150"/>
    <mergeCell ref="P149:P150"/>
    <mergeCell ref="Q149:Q150"/>
    <mergeCell ref="R149:R150"/>
    <mergeCell ref="B148:J148"/>
    <mergeCell ref="A149:A150"/>
    <mergeCell ref="B149:J149"/>
    <mergeCell ref="K149:K150"/>
    <mergeCell ref="L149:L150"/>
    <mergeCell ref="M149:M150"/>
    <mergeCell ref="N127:N128"/>
    <mergeCell ref="O127:O128"/>
    <mergeCell ref="P127:P128"/>
    <mergeCell ref="Q127:Q128"/>
    <mergeCell ref="R127:R128"/>
    <mergeCell ref="B126:J126"/>
    <mergeCell ref="A127:A128"/>
    <mergeCell ref="B127:J127"/>
    <mergeCell ref="K127:K128"/>
    <mergeCell ref="L127:L128"/>
    <mergeCell ref="M127:M128"/>
    <mergeCell ref="N105:N106"/>
    <mergeCell ref="O105:O106"/>
    <mergeCell ref="P105:P106"/>
    <mergeCell ref="Q105:Q106"/>
    <mergeCell ref="R105:R106"/>
    <mergeCell ref="B104:J104"/>
    <mergeCell ref="A105:A106"/>
    <mergeCell ref="B105:J105"/>
    <mergeCell ref="K105:K106"/>
    <mergeCell ref="L105:L106"/>
    <mergeCell ref="M105:M106"/>
    <mergeCell ref="N83:N84"/>
    <mergeCell ref="O83:O84"/>
    <mergeCell ref="P83:P84"/>
    <mergeCell ref="Q83:Q84"/>
    <mergeCell ref="R83:R84"/>
    <mergeCell ref="B82:J82"/>
    <mergeCell ref="A83:A84"/>
    <mergeCell ref="B83:J83"/>
    <mergeCell ref="K83:K84"/>
    <mergeCell ref="L83:L84"/>
    <mergeCell ref="M83:M84"/>
    <mergeCell ref="B167:J167"/>
    <mergeCell ref="B145:J145"/>
    <mergeCell ref="B123:J123"/>
    <mergeCell ref="B101:J101"/>
    <mergeCell ref="B79:J79"/>
    <mergeCell ref="B57:J57"/>
    <mergeCell ref="B35:J35"/>
    <mergeCell ref="B189:J189"/>
    <mergeCell ref="B211:J211"/>
    <mergeCell ref="Q347:Q348"/>
    <mergeCell ref="R347:R348"/>
    <mergeCell ref="B365:J365"/>
    <mergeCell ref="B346:J346"/>
    <mergeCell ref="A347:A348"/>
    <mergeCell ref="B347:J347"/>
    <mergeCell ref="K347:K348"/>
    <mergeCell ref="L347:L348"/>
    <mergeCell ref="M347:M348"/>
    <mergeCell ref="N347:N348"/>
    <mergeCell ref="O347:O348"/>
    <mergeCell ref="P347:P348"/>
  </mergeCells>
  <pageMargins left="0.7" right="0.7" top="0.75" bottom="0.75" header="0" footer="0"/>
  <pageSetup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2:Z992"/>
  <sheetViews>
    <sheetView topLeftCell="A265" workbookViewId="0">
      <selection activeCell="O285" sqref="O285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1" customWidth="1"/>
    <col min="12" max="18" width="12.85546875" customWidth="1"/>
    <col min="19" max="26" width="10" customWidth="1"/>
  </cols>
  <sheetData>
    <row r="12" spans="1:18" ht="12.75" customHeight="1" x14ac:dyDescent="0.2"/>
    <row r="13" spans="1:18" ht="12.75" customHeight="1" x14ac:dyDescent="0.2"/>
    <row r="14" spans="1:18" ht="12.75" customHeight="1" x14ac:dyDescent="0.2"/>
    <row r="15" spans="1:18" ht="26.25" customHeight="1" x14ac:dyDescent="0.4">
      <c r="B15" s="166" t="s">
        <v>72</v>
      </c>
      <c r="C15" s="167"/>
      <c r="D15" s="167"/>
      <c r="E15" s="167"/>
      <c r="F15" s="167"/>
      <c r="G15" s="167"/>
      <c r="H15" s="167"/>
      <c r="I15" s="167"/>
      <c r="J15" s="167"/>
      <c r="K15" s="105" t="s">
        <v>53</v>
      </c>
      <c r="L15" s="2"/>
      <c r="M15" s="2"/>
      <c r="N15" s="1"/>
      <c r="O15" s="2"/>
      <c r="P15" s="1"/>
      <c r="Q15" s="1"/>
      <c r="R15" s="1"/>
    </row>
    <row r="16" spans="1:18" ht="20.25" customHeight="1" x14ac:dyDescent="0.2">
      <c r="A16" s="168" t="s">
        <v>9</v>
      </c>
      <c r="B16" s="169" t="s">
        <v>73</v>
      </c>
      <c r="C16" s="170"/>
      <c r="D16" s="170"/>
      <c r="E16" s="170"/>
      <c r="F16" s="170"/>
      <c r="G16" s="170"/>
      <c r="H16" s="170"/>
      <c r="I16" s="170"/>
      <c r="J16" s="171"/>
      <c r="K16" s="172" t="s">
        <v>10</v>
      </c>
      <c r="L16" s="164" t="s">
        <v>2</v>
      </c>
      <c r="M16" s="164" t="s">
        <v>3</v>
      </c>
      <c r="N16" s="174" t="s">
        <v>4</v>
      </c>
      <c r="O16" s="164" t="s">
        <v>5</v>
      </c>
      <c r="P16" s="162" t="s">
        <v>6</v>
      </c>
      <c r="Q16" s="162" t="s">
        <v>7</v>
      </c>
      <c r="R16" s="164" t="s">
        <v>8</v>
      </c>
    </row>
    <row r="17" spans="1:19" ht="15.75" customHeight="1" x14ac:dyDescent="0.25">
      <c r="A17" s="163"/>
      <c r="B17" s="39" t="s">
        <v>74</v>
      </c>
      <c r="C17" s="39" t="s">
        <v>75</v>
      </c>
      <c r="D17" s="39" t="s">
        <v>76</v>
      </c>
      <c r="E17" s="39" t="s">
        <v>77</v>
      </c>
      <c r="F17" s="39" t="s">
        <v>78</v>
      </c>
      <c r="G17" s="39" t="s">
        <v>79</v>
      </c>
      <c r="H17" s="39" t="s">
        <v>80</v>
      </c>
      <c r="I17" s="39" t="s">
        <v>81</v>
      </c>
      <c r="J17" s="39" t="s">
        <v>82</v>
      </c>
      <c r="K17" s="173"/>
      <c r="L17" s="163"/>
      <c r="M17" s="163"/>
      <c r="N17" s="163"/>
      <c r="O17" s="163"/>
      <c r="P17" s="163"/>
      <c r="Q17" s="163"/>
      <c r="R17" s="163"/>
    </row>
    <row r="18" spans="1:19" ht="15.75" customHeight="1" x14ac:dyDescent="0.25">
      <c r="A18" s="39">
        <v>1102</v>
      </c>
      <c r="B18" s="40">
        <v>14</v>
      </c>
      <c r="C18" s="40"/>
      <c r="D18" s="40"/>
      <c r="E18" s="40"/>
      <c r="F18" s="40"/>
      <c r="G18" s="40"/>
      <c r="H18" s="40"/>
      <c r="I18" s="40"/>
      <c r="J18" s="40"/>
      <c r="K18" s="78"/>
      <c r="L18" s="124"/>
      <c r="M18" s="125"/>
      <c r="N18" s="126"/>
      <c r="O18" s="108"/>
      <c r="P18" s="43">
        <f>B18</f>
        <v>14</v>
      </c>
      <c r="Q18" s="109"/>
      <c r="R18" s="108"/>
    </row>
    <row r="19" spans="1:19" ht="15.75" customHeight="1" x14ac:dyDescent="0.25">
      <c r="A19" s="39">
        <v>1201</v>
      </c>
      <c r="B19" s="40"/>
      <c r="C19" s="40">
        <v>14</v>
      </c>
      <c r="D19" s="40"/>
      <c r="E19" s="40"/>
      <c r="F19" s="40"/>
      <c r="G19" s="40"/>
      <c r="H19" s="40"/>
      <c r="I19" s="40"/>
      <c r="J19" s="40"/>
      <c r="K19" s="78"/>
      <c r="L19" s="127"/>
      <c r="M19" s="118"/>
      <c r="N19" s="128"/>
      <c r="O19" s="45">
        <f>IF(C19=0,"",C19/B18)</f>
        <v>1</v>
      </c>
      <c r="P19" s="46">
        <v>14</v>
      </c>
      <c r="Q19" s="110">
        <f t="shared" ref="Q19:Q26" si="0">IF(P19=0,"",P19/P18)</f>
        <v>1</v>
      </c>
      <c r="R19" s="110">
        <f t="shared" ref="R19:R26" si="1">IF(P19=0,"",100%-Q19)</f>
        <v>0</v>
      </c>
    </row>
    <row r="20" spans="1:19" ht="15.75" customHeight="1" x14ac:dyDescent="0.25">
      <c r="A20" s="39">
        <v>1202</v>
      </c>
      <c r="B20" s="40"/>
      <c r="C20" s="40"/>
      <c r="D20" s="40">
        <v>11</v>
      </c>
      <c r="E20" s="40"/>
      <c r="F20" s="40"/>
      <c r="G20" s="40"/>
      <c r="H20" s="40"/>
      <c r="I20" s="40"/>
      <c r="J20" s="40"/>
      <c r="K20" s="78"/>
      <c r="L20" s="127"/>
      <c r="M20" s="118"/>
      <c r="N20" s="128"/>
      <c r="O20" s="45">
        <f>IF(D20=0,"",D20/C19)</f>
        <v>0.7857142857142857</v>
      </c>
      <c r="P20" s="46">
        <v>12</v>
      </c>
      <c r="Q20" s="110">
        <f t="shared" si="0"/>
        <v>0.8571428571428571</v>
      </c>
      <c r="R20" s="110">
        <f t="shared" si="1"/>
        <v>0.1428571428571429</v>
      </c>
      <c r="S20" s="8">
        <f>P20/P18</f>
        <v>0.8571428571428571</v>
      </c>
    </row>
    <row r="21" spans="1:19" ht="15.75" customHeight="1" x14ac:dyDescent="0.25">
      <c r="A21" s="39">
        <v>1301</v>
      </c>
      <c r="B21" s="40"/>
      <c r="C21" s="40"/>
      <c r="D21" s="40"/>
      <c r="E21" s="40">
        <v>10</v>
      </c>
      <c r="F21" s="40"/>
      <c r="G21" s="40"/>
      <c r="H21" s="40"/>
      <c r="I21" s="40"/>
      <c r="J21" s="40"/>
      <c r="K21" s="78"/>
      <c r="L21" s="127"/>
      <c r="M21" s="118"/>
      <c r="N21" s="128"/>
      <c r="O21" s="45">
        <f>IF(E21=0,"",E21/D20)</f>
        <v>0.90909090909090906</v>
      </c>
      <c r="P21" s="46">
        <v>12</v>
      </c>
      <c r="Q21" s="110">
        <f t="shared" si="0"/>
        <v>1</v>
      </c>
      <c r="R21" s="110">
        <f t="shared" si="1"/>
        <v>0</v>
      </c>
    </row>
    <row r="22" spans="1:19" ht="15.75" customHeight="1" x14ac:dyDescent="0.25">
      <c r="A22" s="39">
        <v>1302</v>
      </c>
      <c r="B22" s="40"/>
      <c r="C22" s="40"/>
      <c r="D22" s="40"/>
      <c r="E22" s="40"/>
      <c r="F22" s="40">
        <v>9</v>
      </c>
      <c r="G22" s="40"/>
      <c r="H22" s="40"/>
      <c r="I22" s="40"/>
      <c r="J22" s="40"/>
      <c r="K22" s="78"/>
      <c r="L22" s="127"/>
      <c r="M22" s="118"/>
      <c r="N22" s="128"/>
      <c r="O22" s="45">
        <f>IF(F22=0,"",F22/E21)</f>
        <v>0.9</v>
      </c>
      <c r="P22" s="46">
        <v>10</v>
      </c>
      <c r="Q22" s="110">
        <f t="shared" si="0"/>
        <v>0.83333333333333337</v>
      </c>
      <c r="R22" s="110">
        <f t="shared" si="1"/>
        <v>0.16666666666666663</v>
      </c>
    </row>
    <row r="23" spans="1:19" ht="15.75" customHeight="1" x14ac:dyDescent="0.25">
      <c r="A23" s="39">
        <v>1401</v>
      </c>
      <c r="B23" s="40"/>
      <c r="C23" s="40"/>
      <c r="D23" s="40"/>
      <c r="E23" s="40"/>
      <c r="F23" s="40"/>
      <c r="G23" s="40">
        <v>9</v>
      </c>
      <c r="H23" s="40"/>
      <c r="I23" s="40"/>
      <c r="J23" s="40"/>
      <c r="K23" s="78"/>
      <c r="L23" s="127"/>
      <c r="M23" s="118"/>
      <c r="N23" s="128"/>
      <c r="O23" s="45">
        <f>IF(G23=0,"",G23/F22)</f>
        <v>1</v>
      </c>
      <c r="P23" s="46">
        <v>10</v>
      </c>
      <c r="Q23" s="110">
        <f t="shared" si="0"/>
        <v>1</v>
      </c>
      <c r="R23" s="110">
        <f t="shared" si="1"/>
        <v>0</v>
      </c>
    </row>
    <row r="24" spans="1:19" ht="15.75" customHeight="1" x14ac:dyDescent="0.25">
      <c r="A24" s="39">
        <v>1402</v>
      </c>
      <c r="B24" s="40"/>
      <c r="C24" s="40"/>
      <c r="D24" s="40"/>
      <c r="E24" s="40"/>
      <c r="F24" s="40"/>
      <c r="G24" s="40"/>
      <c r="H24" s="40">
        <v>9</v>
      </c>
      <c r="I24" s="40"/>
      <c r="J24" s="40"/>
      <c r="K24" s="78"/>
      <c r="L24" s="127"/>
      <c r="M24" s="118"/>
      <c r="N24" s="128"/>
      <c r="O24" s="45">
        <f>IF(H24=0,"",H24/G23)</f>
        <v>1</v>
      </c>
      <c r="P24" s="46">
        <v>10</v>
      </c>
      <c r="Q24" s="110">
        <f t="shared" si="0"/>
        <v>1</v>
      </c>
      <c r="R24" s="110">
        <f t="shared" si="1"/>
        <v>0</v>
      </c>
    </row>
    <row r="25" spans="1:19" ht="15.75" customHeight="1" x14ac:dyDescent="0.25">
      <c r="A25" s="39">
        <v>1501</v>
      </c>
      <c r="B25" s="40"/>
      <c r="C25" s="40"/>
      <c r="D25" s="40"/>
      <c r="E25" s="40"/>
      <c r="F25" s="40"/>
      <c r="G25" s="40"/>
      <c r="H25" s="40"/>
      <c r="I25" s="40">
        <v>9</v>
      </c>
      <c r="J25" s="40"/>
      <c r="K25" s="78"/>
      <c r="L25" s="127"/>
      <c r="M25" s="118"/>
      <c r="N25" s="128"/>
      <c r="O25" s="45">
        <f>IF(I25=0,"",I25/H24)</f>
        <v>1</v>
      </c>
      <c r="P25" s="46">
        <v>10</v>
      </c>
      <c r="Q25" s="110">
        <f t="shared" si="0"/>
        <v>1</v>
      </c>
      <c r="R25" s="110">
        <f t="shared" si="1"/>
        <v>0</v>
      </c>
    </row>
    <row r="26" spans="1:19" ht="15.75" customHeight="1" x14ac:dyDescent="0.25">
      <c r="A26" s="39">
        <v>1502</v>
      </c>
      <c r="B26" s="40"/>
      <c r="C26" s="40"/>
      <c r="D26" s="40"/>
      <c r="E26" s="40"/>
      <c r="F26" s="40"/>
      <c r="G26" s="40"/>
      <c r="H26" s="40"/>
      <c r="I26" s="40"/>
      <c r="J26" s="40">
        <v>9</v>
      </c>
      <c r="K26" s="78">
        <v>9</v>
      </c>
      <c r="L26" s="127"/>
      <c r="M26" s="118"/>
      <c r="N26" s="128"/>
      <c r="O26" s="48">
        <f>IF(J26=0,"",J26/I25)</f>
        <v>1</v>
      </c>
      <c r="P26" s="46">
        <v>9</v>
      </c>
      <c r="Q26" s="48">
        <f t="shared" si="0"/>
        <v>0.9</v>
      </c>
      <c r="R26" s="48">
        <f t="shared" si="1"/>
        <v>9.9999999999999978E-2</v>
      </c>
    </row>
    <row r="27" spans="1:19" ht="15.75" customHeight="1" x14ac:dyDescent="0.25">
      <c r="A27" s="39">
        <v>1601</v>
      </c>
      <c r="B27" s="40"/>
      <c r="C27" s="40"/>
      <c r="D27" s="40"/>
      <c r="E27" s="40"/>
      <c r="F27" s="40"/>
      <c r="G27" s="40"/>
      <c r="H27" s="40"/>
      <c r="I27" s="40"/>
      <c r="J27" s="40">
        <v>0</v>
      </c>
      <c r="K27" s="78">
        <v>0</v>
      </c>
      <c r="L27" s="127"/>
      <c r="M27" s="118"/>
      <c r="N27" s="119"/>
      <c r="O27" s="118"/>
      <c r="P27" s="46">
        <v>1</v>
      </c>
      <c r="Q27" s="118"/>
      <c r="R27" s="133"/>
    </row>
    <row r="28" spans="1:19" ht="15.75" customHeight="1" x14ac:dyDescent="0.25">
      <c r="A28" s="39">
        <v>1602</v>
      </c>
      <c r="B28" s="40"/>
      <c r="C28" s="40"/>
      <c r="D28" s="40"/>
      <c r="E28" s="40"/>
      <c r="F28" s="40"/>
      <c r="G28" s="40"/>
      <c r="H28" s="40"/>
      <c r="I28" s="40"/>
      <c r="J28" s="40">
        <v>0</v>
      </c>
      <c r="K28" s="78">
        <v>0</v>
      </c>
      <c r="L28" s="127"/>
      <c r="M28" s="118"/>
      <c r="N28" s="119"/>
      <c r="O28" s="121"/>
      <c r="P28" s="74">
        <v>1</v>
      </c>
      <c r="Q28" s="134"/>
      <c r="R28" s="121"/>
    </row>
    <row r="29" spans="1:19" ht="15.75" customHeight="1" x14ac:dyDescent="0.25">
      <c r="A29" s="39">
        <v>1701</v>
      </c>
      <c r="B29" s="40"/>
      <c r="C29" s="40"/>
      <c r="D29" s="40"/>
      <c r="E29" s="40"/>
      <c r="F29" s="40"/>
      <c r="G29" s="40"/>
      <c r="H29" s="40"/>
      <c r="I29" s="40"/>
      <c r="J29" s="40"/>
      <c r="K29" s="78"/>
      <c r="L29" s="127"/>
      <c r="M29" s="118"/>
      <c r="N29" s="119"/>
      <c r="O29" s="121"/>
      <c r="P29" s="74"/>
      <c r="Q29" s="134"/>
      <c r="R29" s="121"/>
    </row>
    <row r="30" spans="1:19" ht="15.75" customHeight="1" x14ac:dyDescent="0.25">
      <c r="A30" s="39">
        <v>1702</v>
      </c>
      <c r="B30" s="40"/>
      <c r="C30" s="40"/>
      <c r="D30" s="40"/>
      <c r="E30" s="40"/>
      <c r="F30" s="40"/>
      <c r="G30" s="40"/>
      <c r="H30" s="40"/>
      <c r="I30" s="40"/>
      <c r="J30" s="40"/>
      <c r="K30" s="78">
        <v>1</v>
      </c>
      <c r="L30" s="127"/>
      <c r="M30" s="118"/>
      <c r="N30" s="119"/>
      <c r="O30" s="121"/>
      <c r="P30" s="74"/>
      <c r="Q30" s="134"/>
      <c r="R30" s="121"/>
    </row>
    <row r="31" spans="1:19" ht="15.75" customHeight="1" x14ac:dyDescent="0.25">
      <c r="A31" s="39">
        <v>1801</v>
      </c>
      <c r="B31" s="40"/>
      <c r="C31" s="40"/>
      <c r="D31" s="40"/>
      <c r="E31" s="40"/>
      <c r="F31" s="40"/>
      <c r="G31" s="40"/>
      <c r="H31" s="40"/>
      <c r="I31" s="40"/>
      <c r="J31" s="40"/>
      <c r="K31" s="78"/>
      <c r="L31" s="127"/>
      <c r="M31" s="118"/>
      <c r="N31" s="119"/>
      <c r="O31" s="118"/>
      <c r="P31" s="119"/>
      <c r="Q31" s="120"/>
      <c r="R31" s="121"/>
    </row>
    <row r="32" spans="1:19" ht="15.75" customHeight="1" x14ac:dyDescent="0.25">
      <c r="A32" s="39">
        <v>1802</v>
      </c>
      <c r="B32" s="40"/>
      <c r="C32" s="40"/>
      <c r="D32" s="40"/>
      <c r="E32" s="40"/>
      <c r="F32" s="40"/>
      <c r="G32" s="40"/>
      <c r="H32" s="40"/>
      <c r="I32" s="40"/>
      <c r="J32" s="40"/>
      <c r="K32" s="78"/>
      <c r="L32" s="127"/>
      <c r="M32" s="118"/>
      <c r="N32" s="119"/>
      <c r="O32" s="111" t="s">
        <v>58</v>
      </c>
      <c r="P32" s="112">
        <v>3</v>
      </c>
      <c r="Q32" s="113">
        <f>K35</f>
        <v>10</v>
      </c>
      <c r="R32" s="114" t="s">
        <v>10</v>
      </c>
    </row>
    <row r="33" spans="1:19" ht="15.75" customHeight="1" x14ac:dyDescent="0.25">
      <c r="A33" s="39">
        <v>1901</v>
      </c>
      <c r="B33" s="40"/>
      <c r="C33" s="40"/>
      <c r="D33" s="40"/>
      <c r="E33" s="40"/>
      <c r="F33" s="40"/>
      <c r="G33" s="40"/>
      <c r="H33" s="40"/>
      <c r="I33" s="40"/>
      <c r="J33" s="40"/>
      <c r="K33" s="78"/>
      <c r="L33" s="127"/>
      <c r="M33" s="118"/>
      <c r="N33" s="119"/>
      <c r="O33" s="115" t="s">
        <v>60</v>
      </c>
      <c r="P33" s="59">
        <f>IF(P32/B18=0,"",P32/B18)</f>
        <v>0.21428571428571427</v>
      </c>
      <c r="Q33" s="116">
        <f>IF(P32/Q32=0,"",P32/Q32)</f>
        <v>0.3</v>
      </c>
      <c r="R33" s="117" t="s">
        <v>61</v>
      </c>
    </row>
    <row r="34" spans="1:19" ht="15.75" customHeight="1" x14ac:dyDescent="0.25">
      <c r="A34" s="39">
        <v>1902</v>
      </c>
      <c r="B34" s="129"/>
      <c r="C34" s="129"/>
      <c r="D34" s="129"/>
      <c r="E34" s="129"/>
      <c r="F34" s="129"/>
      <c r="G34" s="129"/>
      <c r="H34" s="129"/>
      <c r="I34" s="129"/>
      <c r="J34" s="129"/>
      <c r="K34" s="78"/>
      <c r="L34" s="130"/>
      <c r="M34" s="131"/>
      <c r="N34" s="132"/>
      <c r="O34" s="87"/>
      <c r="P34" s="122"/>
      <c r="Q34" s="122"/>
      <c r="R34" s="123"/>
    </row>
    <row r="35" spans="1:19" ht="18" customHeight="1" x14ac:dyDescent="0.25">
      <c r="A35" s="28"/>
      <c r="B35" s="165" t="s">
        <v>83</v>
      </c>
      <c r="C35" s="165"/>
      <c r="D35" s="165"/>
      <c r="E35" s="165"/>
      <c r="F35" s="165"/>
      <c r="G35" s="165"/>
      <c r="H35" s="165"/>
      <c r="I35" s="165"/>
      <c r="J35" s="165"/>
      <c r="K35" s="107">
        <f>SUM(K18:K31)</f>
        <v>10</v>
      </c>
      <c r="L35" s="67">
        <f>IF(K26=0,"",K26/B18)</f>
        <v>0.6428571428571429</v>
      </c>
      <c r="M35" s="67">
        <f>IF(K35=0,"",K35/B18)</f>
        <v>0.7142857142857143</v>
      </c>
      <c r="N35" s="67">
        <f>IF(K26=0,"",M35-L35)</f>
        <v>7.1428571428571397E-2</v>
      </c>
      <c r="O35" s="2"/>
      <c r="P35" s="1"/>
      <c r="Q35" s="25"/>
      <c r="R35" s="2"/>
    </row>
    <row r="36" spans="1:19" ht="12.75" customHeight="1" x14ac:dyDescent="0.2"/>
    <row r="37" spans="1:19" ht="12.75" customHeight="1" x14ac:dyDescent="0.2"/>
    <row r="38" spans="1:19" ht="26.25" customHeight="1" x14ac:dyDescent="0.4">
      <c r="B38" s="166" t="s">
        <v>72</v>
      </c>
      <c r="C38" s="167"/>
      <c r="D38" s="167"/>
      <c r="E38" s="167"/>
      <c r="F38" s="167"/>
      <c r="G38" s="167"/>
      <c r="H38" s="167"/>
      <c r="I38" s="167"/>
      <c r="J38" s="167"/>
      <c r="K38" s="105" t="s">
        <v>56</v>
      </c>
      <c r="L38" s="2"/>
      <c r="M38" s="2"/>
      <c r="N38" s="1"/>
      <c r="O38" s="2"/>
      <c r="P38" s="1"/>
      <c r="Q38" s="1"/>
      <c r="R38" s="1"/>
    </row>
    <row r="39" spans="1:19" ht="20.25" customHeight="1" x14ac:dyDescent="0.2">
      <c r="A39" s="168" t="s">
        <v>9</v>
      </c>
      <c r="B39" s="169" t="s">
        <v>73</v>
      </c>
      <c r="C39" s="170"/>
      <c r="D39" s="170"/>
      <c r="E39" s="170"/>
      <c r="F39" s="170"/>
      <c r="G39" s="170"/>
      <c r="H39" s="170"/>
      <c r="I39" s="170"/>
      <c r="J39" s="171"/>
      <c r="K39" s="172" t="s">
        <v>10</v>
      </c>
      <c r="L39" s="164" t="s">
        <v>2</v>
      </c>
      <c r="M39" s="164" t="s">
        <v>3</v>
      </c>
      <c r="N39" s="174" t="s">
        <v>4</v>
      </c>
      <c r="O39" s="164" t="s">
        <v>5</v>
      </c>
      <c r="P39" s="162" t="s">
        <v>6</v>
      </c>
      <c r="Q39" s="162" t="s">
        <v>7</v>
      </c>
      <c r="R39" s="164" t="s">
        <v>8</v>
      </c>
    </row>
    <row r="40" spans="1:19" ht="15.75" customHeight="1" x14ac:dyDescent="0.25">
      <c r="A40" s="163"/>
      <c r="B40" s="39" t="s">
        <v>74</v>
      </c>
      <c r="C40" s="39" t="s">
        <v>75</v>
      </c>
      <c r="D40" s="39" t="s">
        <v>76</v>
      </c>
      <c r="E40" s="39" t="s">
        <v>77</v>
      </c>
      <c r="F40" s="39" t="s">
        <v>78</v>
      </c>
      <c r="G40" s="39" t="s">
        <v>79</v>
      </c>
      <c r="H40" s="39" t="s">
        <v>80</v>
      </c>
      <c r="I40" s="39" t="s">
        <v>81</v>
      </c>
      <c r="J40" s="39" t="s">
        <v>82</v>
      </c>
      <c r="K40" s="173"/>
      <c r="L40" s="163"/>
      <c r="M40" s="163"/>
      <c r="N40" s="163"/>
      <c r="O40" s="163"/>
      <c r="P40" s="163"/>
      <c r="Q40" s="163"/>
      <c r="R40" s="163"/>
    </row>
    <row r="41" spans="1:19" ht="15.75" customHeight="1" x14ac:dyDescent="0.25">
      <c r="A41" s="39">
        <v>1201</v>
      </c>
      <c r="B41" s="40">
        <v>11</v>
      </c>
      <c r="C41" s="40"/>
      <c r="D41" s="40"/>
      <c r="E41" s="40"/>
      <c r="F41" s="40"/>
      <c r="G41" s="40"/>
      <c r="H41" s="40"/>
      <c r="I41" s="40"/>
      <c r="J41" s="40"/>
      <c r="K41" s="78"/>
      <c r="L41" s="124"/>
      <c r="M41" s="125"/>
      <c r="N41" s="126"/>
      <c r="O41" s="108"/>
      <c r="P41" s="43">
        <f>B41</f>
        <v>11</v>
      </c>
      <c r="Q41" s="109"/>
      <c r="R41" s="108"/>
    </row>
    <row r="42" spans="1:19" ht="15.75" customHeight="1" x14ac:dyDescent="0.25">
      <c r="A42" s="39">
        <v>1202</v>
      </c>
      <c r="B42" s="40"/>
      <c r="C42" s="40">
        <v>10</v>
      </c>
      <c r="D42" s="40"/>
      <c r="E42" s="40"/>
      <c r="F42" s="40"/>
      <c r="G42" s="40"/>
      <c r="H42" s="40"/>
      <c r="I42" s="40"/>
      <c r="J42" s="40"/>
      <c r="K42" s="78"/>
      <c r="L42" s="127"/>
      <c r="M42" s="118"/>
      <c r="N42" s="128"/>
      <c r="O42" s="45">
        <f>IF(C42=0,"",C42/B41)</f>
        <v>0.90909090909090906</v>
      </c>
      <c r="P42" s="46">
        <v>10</v>
      </c>
      <c r="Q42" s="110">
        <f t="shared" ref="Q42:Q49" si="2">IF(P42=0,"",P42/P41)</f>
        <v>0.90909090909090906</v>
      </c>
      <c r="R42" s="110">
        <f t="shared" ref="R42:R49" si="3">IF(P42=0,"",100%-Q42)</f>
        <v>9.0909090909090939E-2</v>
      </c>
    </row>
    <row r="43" spans="1:19" ht="15.75" customHeight="1" x14ac:dyDescent="0.25">
      <c r="A43" s="39">
        <v>1301</v>
      </c>
      <c r="B43" s="40"/>
      <c r="C43" s="40"/>
      <c r="D43" s="40">
        <v>8</v>
      </c>
      <c r="E43" s="40"/>
      <c r="F43" s="40"/>
      <c r="G43" s="40"/>
      <c r="H43" s="40"/>
      <c r="I43" s="40"/>
      <c r="J43" s="40"/>
      <c r="K43" s="78"/>
      <c r="L43" s="127"/>
      <c r="M43" s="118"/>
      <c r="N43" s="128"/>
      <c r="O43" s="45">
        <f>IF(D43=0,"",D43/C42)</f>
        <v>0.8</v>
      </c>
      <c r="P43" s="46">
        <v>8</v>
      </c>
      <c r="Q43" s="110">
        <f t="shared" si="2"/>
        <v>0.8</v>
      </c>
      <c r="R43" s="110">
        <f t="shared" si="3"/>
        <v>0.19999999999999996</v>
      </c>
      <c r="S43" s="8">
        <f>P43/P41</f>
        <v>0.72727272727272729</v>
      </c>
    </row>
    <row r="44" spans="1:19" ht="15.75" customHeight="1" x14ac:dyDescent="0.25">
      <c r="A44" s="39">
        <v>1302</v>
      </c>
      <c r="B44" s="40"/>
      <c r="C44" s="40"/>
      <c r="D44" s="40"/>
      <c r="E44" s="40">
        <v>7</v>
      </c>
      <c r="F44" s="40"/>
      <c r="G44" s="40"/>
      <c r="H44" s="40"/>
      <c r="I44" s="40"/>
      <c r="J44" s="40"/>
      <c r="K44" s="78"/>
      <c r="L44" s="127"/>
      <c r="M44" s="118"/>
      <c r="N44" s="128"/>
      <c r="O44" s="45">
        <f>IF(E44=0,"",E44/D43)</f>
        <v>0.875</v>
      </c>
      <c r="P44" s="46">
        <v>7</v>
      </c>
      <c r="Q44" s="110">
        <f t="shared" si="2"/>
        <v>0.875</v>
      </c>
      <c r="R44" s="110">
        <f t="shared" si="3"/>
        <v>0.125</v>
      </c>
    </row>
    <row r="45" spans="1:19" ht="15.75" customHeight="1" x14ac:dyDescent="0.25">
      <c r="A45" s="39">
        <v>1401</v>
      </c>
      <c r="B45" s="40"/>
      <c r="C45" s="40"/>
      <c r="D45" s="40"/>
      <c r="E45" s="40"/>
      <c r="F45" s="40">
        <v>7</v>
      </c>
      <c r="G45" s="40"/>
      <c r="H45" s="40"/>
      <c r="I45" s="40"/>
      <c r="J45" s="40"/>
      <c r="K45" s="78"/>
      <c r="L45" s="127"/>
      <c r="M45" s="118"/>
      <c r="N45" s="128"/>
      <c r="O45" s="45">
        <f>IF(F45=0,"",F45/E44)</f>
        <v>1</v>
      </c>
      <c r="P45" s="46">
        <v>7</v>
      </c>
      <c r="Q45" s="110">
        <f t="shared" si="2"/>
        <v>1</v>
      </c>
      <c r="R45" s="110">
        <f t="shared" si="3"/>
        <v>0</v>
      </c>
    </row>
    <row r="46" spans="1:19" ht="15.75" customHeight="1" x14ac:dyDescent="0.25">
      <c r="A46" s="39">
        <v>1402</v>
      </c>
      <c r="B46" s="40"/>
      <c r="C46" s="40"/>
      <c r="D46" s="40"/>
      <c r="E46" s="40"/>
      <c r="F46" s="40"/>
      <c r="G46" s="40">
        <v>7</v>
      </c>
      <c r="H46" s="40"/>
      <c r="I46" s="40"/>
      <c r="J46" s="40"/>
      <c r="K46" s="78"/>
      <c r="L46" s="127"/>
      <c r="M46" s="118"/>
      <c r="N46" s="128"/>
      <c r="O46" s="45">
        <f>IF(G46=0,"",G46/F45)</f>
        <v>1</v>
      </c>
      <c r="P46" s="46">
        <v>7</v>
      </c>
      <c r="Q46" s="110">
        <f t="shared" si="2"/>
        <v>1</v>
      </c>
      <c r="R46" s="110">
        <f t="shared" si="3"/>
        <v>0</v>
      </c>
    </row>
    <row r="47" spans="1:19" ht="15.75" customHeight="1" x14ac:dyDescent="0.25">
      <c r="A47" s="39">
        <v>1501</v>
      </c>
      <c r="B47" s="40"/>
      <c r="C47" s="40"/>
      <c r="D47" s="40"/>
      <c r="E47" s="40"/>
      <c r="F47" s="40"/>
      <c r="G47" s="40"/>
      <c r="H47" s="40">
        <v>7</v>
      </c>
      <c r="I47" s="40"/>
      <c r="J47" s="40"/>
      <c r="K47" s="78"/>
      <c r="L47" s="127"/>
      <c r="M47" s="118"/>
      <c r="N47" s="128"/>
      <c r="O47" s="45">
        <f>IF(H47=0,"",H47/G46)</f>
        <v>1</v>
      </c>
      <c r="P47" s="46">
        <v>7</v>
      </c>
      <c r="Q47" s="110">
        <f t="shared" si="2"/>
        <v>1</v>
      </c>
      <c r="R47" s="110">
        <f t="shared" si="3"/>
        <v>0</v>
      </c>
    </row>
    <row r="48" spans="1:19" ht="15.75" customHeight="1" x14ac:dyDescent="0.25">
      <c r="A48" s="39">
        <v>1502</v>
      </c>
      <c r="B48" s="40"/>
      <c r="C48" s="40"/>
      <c r="D48" s="40"/>
      <c r="E48" s="40"/>
      <c r="F48" s="40"/>
      <c r="G48" s="40"/>
      <c r="H48" s="40"/>
      <c r="I48" s="40">
        <v>7</v>
      </c>
      <c r="J48" s="40"/>
      <c r="K48" s="78"/>
      <c r="L48" s="127"/>
      <c r="M48" s="118"/>
      <c r="N48" s="128"/>
      <c r="O48" s="45">
        <f>IF(I48=0,"",I48/H47)</f>
        <v>1</v>
      </c>
      <c r="P48" s="46">
        <v>7</v>
      </c>
      <c r="Q48" s="110">
        <f t="shared" si="2"/>
        <v>1</v>
      </c>
      <c r="R48" s="110">
        <f t="shared" si="3"/>
        <v>0</v>
      </c>
    </row>
    <row r="49" spans="1:18" ht="15.75" customHeight="1" x14ac:dyDescent="0.25">
      <c r="A49" s="39">
        <v>1601</v>
      </c>
      <c r="B49" s="40"/>
      <c r="C49" s="40"/>
      <c r="D49" s="40"/>
      <c r="E49" s="40"/>
      <c r="F49" s="40"/>
      <c r="G49" s="40"/>
      <c r="H49" s="40"/>
      <c r="I49" s="40"/>
      <c r="J49" s="40">
        <v>7</v>
      </c>
      <c r="K49" s="78">
        <v>3</v>
      </c>
      <c r="L49" s="127"/>
      <c r="M49" s="118"/>
      <c r="N49" s="128"/>
      <c r="O49" s="48">
        <f>IF(J49=0,"",J49/I48)</f>
        <v>1</v>
      </c>
      <c r="P49" s="46">
        <v>7</v>
      </c>
      <c r="Q49" s="48">
        <f t="shared" si="2"/>
        <v>1</v>
      </c>
      <c r="R49" s="48">
        <f t="shared" si="3"/>
        <v>0</v>
      </c>
    </row>
    <row r="50" spans="1:18" ht="15.75" customHeight="1" x14ac:dyDescent="0.25">
      <c r="A50" s="39">
        <v>1602</v>
      </c>
      <c r="B50" s="40"/>
      <c r="C50" s="40"/>
      <c r="D50" s="40"/>
      <c r="E50" s="40"/>
      <c r="F50" s="40"/>
      <c r="G50" s="40"/>
      <c r="H50" s="40"/>
      <c r="I50" s="40"/>
      <c r="J50" s="40">
        <v>4</v>
      </c>
      <c r="K50" s="78">
        <v>4</v>
      </c>
      <c r="L50" s="127"/>
      <c r="M50" s="118"/>
      <c r="N50" s="119"/>
      <c r="O50" s="100"/>
      <c r="P50" s="46">
        <v>4</v>
      </c>
      <c r="Q50" s="100"/>
      <c r="R50" s="140"/>
    </row>
    <row r="51" spans="1:18" ht="15.75" customHeight="1" x14ac:dyDescent="0.25">
      <c r="A51" s="39">
        <v>1701</v>
      </c>
      <c r="B51" s="40"/>
      <c r="C51" s="40"/>
      <c r="D51" s="40"/>
      <c r="E51" s="40"/>
      <c r="F51" s="40"/>
      <c r="G51" s="40"/>
      <c r="H51" s="40"/>
      <c r="I51" s="40"/>
      <c r="J51" s="40">
        <v>1</v>
      </c>
      <c r="K51" s="78"/>
      <c r="L51" s="127"/>
      <c r="M51" s="118"/>
      <c r="N51" s="119"/>
      <c r="O51" s="121"/>
      <c r="P51" s="74">
        <v>1</v>
      </c>
      <c r="Q51" s="134"/>
      <c r="R51" s="121"/>
    </row>
    <row r="52" spans="1:18" ht="15.75" customHeight="1" x14ac:dyDescent="0.25">
      <c r="A52" s="39">
        <v>1702</v>
      </c>
      <c r="B52" s="40"/>
      <c r="C52" s="40"/>
      <c r="D52" s="40"/>
      <c r="E52" s="40"/>
      <c r="F52" s="40"/>
      <c r="G52" s="40"/>
      <c r="H52" s="40"/>
      <c r="I52" s="40"/>
      <c r="J52" s="40">
        <v>1</v>
      </c>
      <c r="K52" s="78"/>
      <c r="L52" s="127"/>
      <c r="M52" s="118"/>
      <c r="N52" s="119"/>
      <c r="O52" s="121"/>
      <c r="P52" s="74">
        <v>1</v>
      </c>
      <c r="Q52" s="134"/>
      <c r="R52" s="121"/>
    </row>
    <row r="53" spans="1:18" ht="15.75" customHeight="1" x14ac:dyDescent="0.25">
      <c r="A53" s="39">
        <v>1801</v>
      </c>
      <c r="B53" s="40"/>
      <c r="C53" s="40"/>
      <c r="D53" s="40"/>
      <c r="E53" s="40"/>
      <c r="F53" s="40"/>
      <c r="G53" s="40"/>
      <c r="H53" s="40"/>
      <c r="I53" s="40"/>
      <c r="J53" s="40"/>
      <c r="K53" s="78"/>
      <c r="L53" s="127"/>
      <c r="M53" s="118"/>
      <c r="N53" s="119"/>
      <c r="O53" s="121"/>
      <c r="P53" s="74"/>
      <c r="Q53" s="134"/>
      <c r="R53" s="121"/>
    </row>
    <row r="54" spans="1:18" ht="15.75" customHeight="1" x14ac:dyDescent="0.25">
      <c r="A54" s="39">
        <v>1802</v>
      </c>
      <c r="B54" s="40"/>
      <c r="C54" s="40"/>
      <c r="D54" s="40"/>
      <c r="E54" s="40"/>
      <c r="F54" s="40"/>
      <c r="G54" s="40"/>
      <c r="H54" s="40"/>
      <c r="I54" s="40"/>
      <c r="J54" s="40"/>
      <c r="K54" s="78"/>
      <c r="L54" s="127"/>
      <c r="M54" s="118"/>
      <c r="N54" s="119"/>
      <c r="O54" s="118"/>
      <c r="P54" s="119"/>
      <c r="Q54" s="120"/>
      <c r="R54" s="121"/>
    </row>
    <row r="55" spans="1:18" ht="15.75" customHeight="1" x14ac:dyDescent="0.25">
      <c r="A55" s="39">
        <v>1901</v>
      </c>
      <c r="B55" s="40"/>
      <c r="C55" s="40"/>
      <c r="D55" s="40"/>
      <c r="E55" s="40"/>
      <c r="F55" s="40"/>
      <c r="G55" s="40"/>
      <c r="H55" s="40"/>
      <c r="I55" s="40"/>
      <c r="J55" s="40"/>
      <c r="K55" s="78"/>
      <c r="L55" s="127"/>
      <c r="M55" s="118"/>
      <c r="N55" s="119"/>
      <c r="O55" s="111" t="s">
        <v>58</v>
      </c>
      <c r="P55" s="112">
        <v>3</v>
      </c>
      <c r="Q55" s="113">
        <f>IF(SUM(K43:K51)=0,"",SUM(K43:K51))</f>
        <v>7</v>
      </c>
      <c r="R55" s="114" t="s">
        <v>10</v>
      </c>
    </row>
    <row r="56" spans="1:18" ht="15.75" customHeight="1" x14ac:dyDescent="0.25">
      <c r="A56" s="39">
        <v>1902</v>
      </c>
      <c r="B56" s="40"/>
      <c r="C56" s="40"/>
      <c r="D56" s="40"/>
      <c r="E56" s="40"/>
      <c r="F56" s="40"/>
      <c r="G56" s="40"/>
      <c r="H56" s="40"/>
      <c r="I56" s="40"/>
      <c r="J56" s="40"/>
      <c r="K56" s="78"/>
      <c r="L56" s="127"/>
      <c r="M56" s="118"/>
      <c r="N56" s="119"/>
      <c r="O56" s="115" t="s">
        <v>60</v>
      </c>
      <c r="P56" s="59">
        <f>IF(P55/B41=0,"",P55/B41)</f>
        <v>0.27272727272727271</v>
      </c>
      <c r="Q56" s="116">
        <f>IF(P55/Q55=0,"",P55/Q55)</f>
        <v>0.42857142857142855</v>
      </c>
      <c r="R56" s="117" t="s">
        <v>61</v>
      </c>
    </row>
    <row r="57" spans="1:18" ht="15.75" customHeight="1" x14ac:dyDescent="0.25">
      <c r="A57" s="39">
        <v>2001</v>
      </c>
      <c r="B57" s="40"/>
      <c r="C57" s="40"/>
      <c r="D57" s="40"/>
      <c r="E57" s="40"/>
      <c r="F57" s="40"/>
      <c r="G57" s="40"/>
      <c r="H57" s="40"/>
      <c r="I57" s="40"/>
      <c r="J57" s="40"/>
      <c r="K57" s="78"/>
      <c r="L57" s="130"/>
      <c r="M57" s="131"/>
      <c r="N57" s="132"/>
      <c r="O57" s="87"/>
      <c r="P57" s="122"/>
      <c r="Q57" s="122"/>
      <c r="R57" s="123"/>
    </row>
    <row r="58" spans="1:18" ht="18" customHeight="1" x14ac:dyDescent="0.25">
      <c r="A58" s="28"/>
      <c r="B58" s="165" t="s">
        <v>83</v>
      </c>
      <c r="C58" s="165"/>
      <c r="D58" s="165"/>
      <c r="E58" s="165"/>
      <c r="F58" s="165"/>
      <c r="G58" s="165"/>
      <c r="H58" s="165"/>
      <c r="I58" s="165"/>
      <c r="J58" s="165"/>
      <c r="K58" s="66">
        <f>SUM(K41:K54)</f>
        <v>7</v>
      </c>
      <c r="L58" s="67">
        <f>IF(K49=0,"",K49/B41)</f>
        <v>0.27272727272727271</v>
      </c>
      <c r="M58" s="67">
        <f>IF(K58=0,"",K58/B41)</f>
        <v>0.63636363636363635</v>
      </c>
      <c r="N58" s="67">
        <f>IF(K49=0,"",M58-L58)</f>
        <v>0.36363636363636365</v>
      </c>
      <c r="O58" s="2"/>
      <c r="P58" s="1"/>
      <c r="Q58" s="25"/>
      <c r="R58" s="2"/>
    </row>
    <row r="59" spans="1:18" ht="12.75" customHeight="1" x14ac:dyDescent="0.2"/>
    <row r="60" spans="1:18" ht="12.75" customHeight="1" x14ac:dyDescent="0.2"/>
    <row r="61" spans="1:18" ht="26.25" customHeight="1" x14ac:dyDescent="0.4">
      <c r="B61" s="166" t="s">
        <v>72</v>
      </c>
      <c r="C61" s="167"/>
      <c r="D61" s="167"/>
      <c r="E61" s="167"/>
      <c r="F61" s="167"/>
      <c r="G61" s="167"/>
      <c r="H61" s="167"/>
      <c r="I61" s="167"/>
      <c r="J61" s="167"/>
      <c r="K61" s="105" t="s">
        <v>57</v>
      </c>
      <c r="L61" s="2"/>
      <c r="M61" s="2"/>
      <c r="N61" s="1"/>
      <c r="O61" s="2"/>
      <c r="P61" s="1"/>
      <c r="Q61" s="1"/>
      <c r="R61" s="1"/>
    </row>
    <row r="62" spans="1:18" ht="20.25" customHeight="1" x14ac:dyDescent="0.2">
      <c r="A62" s="168" t="s">
        <v>9</v>
      </c>
      <c r="B62" s="169" t="s">
        <v>73</v>
      </c>
      <c r="C62" s="170"/>
      <c r="D62" s="170"/>
      <c r="E62" s="170"/>
      <c r="F62" s="170"/>
      <c r="G62" s="170"/>
      <c r="H62" s="170"/>
      <c r="I62" s="170"/>
      <c r="J62" s="171"/>
      <c r="K62" s="172" t="s">
        <v>10</v>
      </c>
      <c r="L62" s="164" t="s">
        <v>2</v>
      </c>
      <c r="M62" s="164" t="s">
        <v>3</v>
      </c>
      <c r="N62" s="174" t="s">
        <v>4</v>
      </c>
      <c r="O62" s="164" t="s">
        <v>5</v>
      </c>
      <c r="P62" s="162" t="s">
        <v>6</v>
      </c>
      <c r="Q62" s="162" t="s">
        <v>7</v>
      </c>
      <c r="R62" s="164" t="s">
        <v>8</v>
      </c>
    </row>
    <row r="63" spans="1:18" ht="15.75" customHeight="1" x14ac:dyDescent="0.25">
      <c r="A63" s="163"/>
      <c r="B63" s="39" t="s">
        <v>74</v>
      </c>
      <c r="C63" s="39" t="s">
        <v>75</v>
      </c>
      <c r="D63" s="39" t="s">
        <v>76</v>
      </c>
      <c r="E63" s="39" t="s">
        <v>77</v>
      </c>
      <c r="F63" s="39" t="s">
        <v>78</v>
      </c>
      <c r="G63" s="39" t="s">
        <v>79</v>
      </c>
      <c r="H63" s="39" t="s">
        <v>80</v>
      </c>
      <c r="I63" s="39" t="s">
        <v>81</v>
      </c>
      <c r="J63" s="39" t="s">
        <v>82</v>
      </c>
      <c r="K63" s="173"/>
      <c r="L63" s="163"/>
      <c r="M63" s="163"/>
      <c r="N63" s="163"/>
      <c r="O63" s="163"/>
      <c r="P63" s="163"/>
      <c r="Q63" s="163"/>
      <c r="R63" s="163"/>
    </row>
    <row r="64" spans="1:18" ht="15.75" customHeight="1" x14ac:dyDescent="0.25">
      <c r="A64" s="39">
        <v>1202</v>
      </c>
      <c r="B64" s="40">
        <v>18</v>
      </c>
      <c r="C64" s="40"/>
      <c r="D64" s="40"/>
      <c r="E64" s="40"/>
      <c r="F64" s="40"/>
      <c r="G64" s="40"/>
      <c r="H64" s="40"/>
      <c r="I64" s="40"/>
      <c r="J64" s="40"/>
      <c r="K64" s="78"/>
      <c r="L64" s="124"/>
      <c r="M64" s="125"/>
      <c r="N64" s="126"/>
      <c r="O64" s="108"/>
      <c r="P64" s="43">
        <f>B64</f>
        <v>18</v>
      </c>
      <c r="Q64" s="109"/>
      <c r="R64" s="108"/>
    </row>
    <row r="65" spans="1:19" ht="15.75" customHeight="1" x14ac:dyDescent="0.25">
      <c r="A65" s="39">
        <v>1301</v>
      </c>
      <c r="B65" s="40"/>
      <c r="C65" s="40">
        <v>17</v>
      </c>
      <c r="D65" s="40"/>
      <c r="E65" s="40"/>
      <c r="F65" s="40"/>
      <c r="G65" s="40"/>
      <c r="H65" s="40"/>
      <c r="I65" s="40"/>
      <c r="J65" s="40"/>
      <c r="K65" s="78"/>
      <c r="L65" s="127"/>
      <c r="M65" s="118"/>
      <c r="N65" s="128"/>
      <c r="O65" s="45">
        <f>IF(C65=0,"",C65/B64)</f>
        <v>0.94444444444444442</v>
      </c>
      <c r="P65" s="46">
        <v>17</v>
      </c>
      <c r="Q65" s="110">
        <f t="shared" ref="Q65:Q72" si="4">IF(P65=0,"",P65/P64)</f>
        <v>0.94444444444444442</v>
      </c>
      <c r="R65" s="110">
        <f t="shared" ref="R65:R72" si="5">IF(P65=0,"",100%-Q65)</f>
        <v>5.555555555555558E-2</v>
      </c>
    </row>
    <row r="66" spans="1:19" ht="15.75" customHeight="1" x14ac:dyDescent="0.25">
      <c r="A66" s="39">
        <v>1302</v>
      </c>
      <c r="B66" s="40"/>
      <c r="C66" s="40"/>
      <c r="D66" s="40">
        <v>15</v>
      </c>
      <c r="E66" s="40"/>
      <c r="F66" s="40"/>
      <c r="G66" s="40"/>
      <c r="H66" s="40"/>
      <c r="I66" s="40"/>
      <c r="J66" s="40"/>
      <c r="K66" s="78"/>
      <c r="L66" s="127"/>
      <c r="M66" s="118"/>
      <c r="N66" s="128"/>
      <c r="O66" s="45">
        <f>IF(D66=0,"",D66/C65)</f>
        <v>0.88235294117647056</v>
      </c>
      <c r="P66" s="46">
        <v>15</v>
      </c>
      <c r="Q66" s="110">
        <f t="shared" si="4"/>
        <v>0.88235294117647056</v>
      </c>
      <c r="R66" s="110">
        <f t="shared" si="5"/>
        <v>0.11764705882352944</v>
      </c>
      <c r="S66" s="8">
        <f>P66/P64</f>
        <v>0.83333333333333337</v>
      </c>
    </row>
    <row r="67" spans="1:19" ht="15.75" customHeight="1" x14ac:dyDescent="0.25">
      <c r="A67" s="39">
        <v>1401</v>
      </c>
      <c r="B67" s="40"/>
      <c r="C67" s="40"/>
      <c r="D67" s="40"/>
      <c r="E67" s="40">
        <v>13</v>
      </c>
      <c r="F67" s="40"/>
      <c r="G67" s="40"/>
      <c r="H67" s="40"/>
      <c r="I67" s="40"/>
      <c r="J67" s="40"/>
      <c r="K67" s="78"/>
      <c r="L67" s="127"/>
      <c r="M67" s="118"/>
      <c r="N67" s="128"/>
      <c r="O67" s="45">
        <f>IF(E67=0,"",E67/D66)</f>
        <v>0.8666666666666667</v>
      </c>
      <c r="P67" s="46">
        <v>14</v>
      </c>
      <c r="Q67" s="110">
        <f t="shared" si="4"/>
        <v>0.93333333333333335</v>
      </c>
      <c r="R67" s="110">
        <f t="shared" si="5"/>
        <v>6.6666666666666652E-2</v>
      </c>
    </row>
    <row r="68" spans="1:19" ht="15.75" customHeight="1" x14ac:dyDescent="0.25">
      <c r="A68" s="39">
        <v>1402</v>
      </c>
      <c r="B68" s="40"/>
      <c r="C68" s="40"/>
      <c r="D68" s="40"/>
      <c r="E68" s="40"/>
      <c r="F68" s="40">
        <v>11</v>
      </c>
      <c r="G68" s="40"/>
      <c r="H68" s="40"/>
      <c r="I68" s="40"/>
      <c r="J68" s="40"/>
      <c r="K68" s="78"/>
      <c r="L68" s="127"/>
      <c r="M68" s="118"/>
      <c r="N68" s="128"/>
      <c r="O68" s="45">
        <f>IF(F68=0,"",F68/E67)</f>
        <v>0.84615384615384615</v>
      </c>
      <c r="P68" s="46">
        <v>14</v>
      </c>
      <c r="Q68" s="110">
        <f t="shared" si="4"/>
        <v>1</v>
      </c>
      <c r="R68" s="110">
        <f t="shared" si="5"/>
        <v>0</v>
      </c>
    </row>
    <row r="69" spans="1:19" ht="15.75" customHeight="1" x14ac:dyDescent="0.25">
      <c r="A69" s="39">
        <v>1501</v>
      </c>
      <c r="B69" s="40"/>
      <c r="C69" s="40"/>
      <c r="D69" s="40"/>
      <c r="E69" s="40"/>
      <c r="F69" s="40"/>
      <c r="G69" s="40">
        <v>9</v>
      </c>
      <c r="H69" s="40"/>
      <c r="I69" s="40"/>
      <c r="J69" s="40"/>
      <c r="K69" s="78"/>
      <c r="L69" s="127"/>
      <c r="M69" s="118"/>
      <c r="N69" s="128"/>
      <c r="O69" s="45">
        <f>IF(G69=0,"",G69/F68)</f>
        <v>0.81818181818181823</v>
      </c>
      <c r="P69" s="46">
        <v>13</v>
      </c>
      <c r="Q69" s="110">
        <f t="shared" si="4"/>
        <v>0.9285714285714286</v>
      </c>
      <c r="R69" s="110">
        <f t="shared" si="5"/>
        <v>7.1428571428571397E-2</v>
      </c>
    </row>
    <row r="70" spans="1:19" ht="15.75" customHeight="1" x14ac:dyDescent="0.25">
      <c r="A70" s="39">
        <v>1502</v>
      </c>
      <c r="B70" s="40"/>
      <c r="C70" s="40"/>
      <c r="D70" s="40"/>
      <c r="E70" s="40"/>
      <c r="F70" s="40"/>
      <c r="G70" s="40"/>
      <c r="H70" s="40">
        <v>9</v>
      </c>
      <c r="I70" s="40"/>
      <c r="J70" s="40"/>
      <c r="K70" s="78"/>
      <c r="L70" s="127"/>
      <c r="M70" s="118"/>
      <c r="N70" s="128"/>
      <c r="O70" s="45">
        <f>IF(H70=0,"",H70/G69)</f>
        <v>1</v>
      </c>
      <c r="P70" s="46">
        <v>12</v>
      </c>
      <c r="Q70" s="110">
        <f t="shared" si="4"/>
        <v>0.92307692307692313</v>
      </c>
      <c r="R70" s="110">
        <f t="shared" si="5"/>
        <v>7.6923076923076872E-2</v>
      </c>
    </row>
    <row r="71" spans="1:19" ht="15.75" customHeight="1" x14ac:dyDescent="0.25">
      <c r="A71" s="39">
        <v>1601</v>
      </c>
      <c r="B71" s="40"/>
      <c r="C71" s="40"/>
      <c r="D71" s="40"/>
      <c r="E71" s="40"/>
      <c r="F71" s="40"/>
      <c r="G71" s="40"/>
      <c r="H71" s="40"/>
      <c r="I71" s="40">
        <v>7</v>
      </c>
      <c r="J71" s="40"/>
      <c r="K71" s="78"/>
      <c r="L71" s="127"/>
      <c r="M71" s="118"/>
      <c r="N71" s="128"/>
      <c r="O71" s="45">
        <f>IF(I71=0,"",I71/H70)</f>
        <v>0.77777777777777779</v>
      </c>
      <c r="P71" s="46">
        <v>12</v>
      </c>
      <c r="Q71" s="110">
        <f t="shared" si="4"/>
        <v>1</v>
      </c>
      <c r="R71" s="110">
        <f t="shared" si="5"/>
        <v>0</v>
      </c>
    </row>
    <row r="72" spans="1:19" ht="15.75" customHeight="1" x14ac:dyDescent="0.25">
      <c r="A72" s="39">
        <v>1602</v>
      </c>
      <c r="B72" s="40"/>
      <c r="C72" s="40"/>
      <c r="D72" s="40"/>
      <c r="E72" s="40"/>
      <c r="F72" s="40"/>
      <c r="G72" s="40"/>
      <c r="H72" s="40"/>
      <c r="I72" s="40"/>
      <c r="J72" s="40">
        <v>5</v>
      </c>
      <c r="K72" s="78">
        <v>4</v>
      </c>
      <c r="L72" s="127"/>
      <c r="M72" s="118"/>
      <c r="N72" s="128"/>
      <c r="O72" s="48">
        <f>IF(J72=0,"",J72/I71)</f>
        <v>0.7142857142857143</v>
      </c>
      <c r="P72" s="46">
        <v>12</v>
      </c>
      <c r="Q72" s="48">
        <f t="shared" si="4"/>
        <v>1</v>
      </c>
      <c r="R72" s="48">
        <f t="shared" si="5"/>
        <v>0</v>
      </c>
    </row>
    <row r="73" spans="1:19" ht="15.75" customHeight="1" x14ac:dyDescent="0.25">
      <c r="A73" s="39">
        <v>1701</v>
      </c>
      <c r="B73" s="40"/>
      <c r="C73" s="40"/>
      <c r="D73" s="40"/>
      <c r="E73" s="40"/>
      <c r="F73" s="40"/>
      <c r="G73" s="40"/>
      <c r="H73" s="40"/>
      <c r="I73" s="40"/>
      <c r="J73" s="40">
        <v>6</v>
      </c>
      <c r="K73" s="78">
        <v>4</v>
      </c>
      <c r="L73" s="127"/>
      <c r="M73" s="118"/>
      <c r="N73" s="119"/>
      <c r="O73" s="100"/>
      <c r="P73" s="46">
        <v>8</v>
      </c>
      <c r="Q73" s="100"/>
      <c r="R73" s="140"/>
    </row>
    <row r="74" spans="1:19" ht="15.75" customHeight="1" x14ac:dyDescent="0.25">
      <c r="A74" s="39">
        <v>1702</v>
      </c>
      <c r="B74" s="40"/>
      <c r="C74" s="40"/>
      <c r="D74" s="40"/>
      <c r="E74" s="40"/>
      <c r="F74" s="40"/>
      <c r="G74" s="40"/>
      <c r="H74" s="40"/>
      <c r="I74" s="40"/>
      <c r="J74" s="40">
        <v>3</v>
      </c>
      <c r="K74" s="78">
        <v>2</v>
      </c>
      <c r="L74" s="127"/>
      <c r="M74" s="118"/>
      <c r="N74" s="119"/>
      <c r="O74" s="121"/>
      <c r="P74" s="74">
        <v>3</v>
      </c>
      <c r="Q74" s="134"/>
      <c r="R74" s="121"/>
    </row>
    <row r="75" spans="1:19" ht="15.75" customHeight="1" x14ac:dyDescent="0.25">
      <c r="A75" s="39">
        <v>1801</v>
      </c>
      <c r="B75" s="40"/>
      <c r="C75" s="40"/>
      <c r="D75" s="40"/>
      <c r="E75" s="40"/>
      <c r="F75" s="40"/>
      <c r="G75" s="40"/>
      <c r="H75" s="40"/>
      <c r="I75" s="40"/>
      <c r="J75" s="40">
        <v>2</v>
      </c>
      <c r="K75" s="78">
        <v>1</v>
      </c>
      <c r="L75" s="127"/>
      <c r="M75" s="118"/>
      <c r="N75" s="119"/>
      <c r="O75" s="121"/>
      <c r="P75" s="74">
        <v>2</v>
      </c>
      <c r="Q75" s="134"/>
      <c r="R75" s="121"/>
    </row>
    <row r="76" spans="1:19" ht="15.75" customHeight="1" x14ac:dyDescent="0.25">
      <c r="A76" s="39">
        <v>1802</v>
      </c>
      <c r="B76" s="40"/>
      <c r="C76" s="40"/>
      <c r="D76" s="40"/>
      <c r="E76" s="40"/>
      <c r="F76" s="40"/>
      <c r="G76" s="40"/>
      <c r="H76" s="40"/>
      <c r="I76" s="40"/>
      <c r="J76" s="40"/>
      <c r="K76" s="78"/>
      <c r="L76" s="127"/>
      <c r="M76" s="118"/>
      <c r="N76" s="119"/>
      <c r="O76" s="121"/>
      <c r="P76" s="74"/>
      <c r="Q76" s="134"/>
      <c r="R76" s="121"/>
    </row>
    <row r="77" spans="1:19" ht="15.75" customHeight="1" x14ac:dyDescent="0.25">
      <c r="A77" s="39">
        <v>1901</v>
      </c>
      <c r="B77" s="40"/>
      <c r="C77" s="40"/>
      <c r="D77" s="40"/>
      <c r="E77" s="40"/>
      <c r="F77" s="40"/>
      <c r="G77" s="40"/>
      <c r="H77" s="40"/>
      <c r="I77" s="40"/>
      <c r="J77" s="40"/>
      <c r="K77" s="78"/>
      <c r="L77" s="127"/>
      <c r="M77" s="118"/>
      <c r="N77" s="119"/>
      <c r="O77" s="118"/>
      <c r="P77" s="119"/>
      <c r="Q77" s="120"/>
      <c r="R77" s="121"/>
    </row>
    <row r="78" spans="1:19" ht="15.75" customHeight="1" x14ac:dyDescent="0.25">
      <c r="A78" s="39">
        <v>1902</v>
      </c>
      <c r="B78" s="40"/>
      <c r="C78" s="40"/>
      <c r="D78" s="40"/>
      <c r="E78" s="40"/>
      <c r="F78" s="40"/>
      <c r="G78" s="40"/>
      <c r="H78" s="40"/>
      <c r="I78" s="40"/>
      <c r="J78" s="40"/>
      <c r="K78" s="78"/>
      <c r="L78" s="127"/>
      <c r="M78" s="118"/>
      <c r="N78" s="119"/>
      <c r="O78" s="111" t="s">
        <v>58</v>
      </c>
      <c r="P78" s="112">
        <v>6</v>
      </c>
      <c r="Q78" s="113">
        <f>K81</f>
        <v>11</v>
      </c>
      <c r="R78" s="114" t="s">
        <v>10</v>
      </c>
    </row>
    <row r="79" spans="1:19" ht="15.75" customHeight="1" x14ac:dyDescent="0.25">
      <c r="A79" s="39">
        <v>2001</v>
      </c>
      <c r="B79" s="40"/>
      <c r="C79" s="40"/>
      <c r="D79" s="40"/>
      <c r="E79" s="40"/>
      <c r="F79" s="40"/>
      <c r="G79" s="40"/>
      <c r="H79" s="40"/>
      <c r="I79" s="40"/>
      <c r="J79" s="40"/>
      <c r="K79" s="78"/>
      <c r="L79" s="127"/>
      <c r="M79" s="118"/>
      <c r="N79" s="119"/>
      <c r="O79" s="115" t="s">
        <v>60</v>
      </c>
      <c r="P79" s="59">
        <f>IF(P78/B64=0,"",P78/B64)</f>
        <v>0.33333333333333331</v>
      </c>
      <c r="Q79" s="116">
        <f>IF(P78/Q78=0,"",P78/Q78)</f>
        <v>0.54545454545454541</v>
      </c>
      <c r="R79" s="117" t="s">
        <v>61</v>
      </c>
    </row>
    <row r="80" spans="1:19" ht="15.75" customHeight="1" x14ac:dyDescent="0.25">
      <c r="A80" s="39">
        <v>2002</v>
      </c>
      <c r="B80" s="40"/>
      <c r="C80" s="40"/>
      <c r="D80" s="40"/>
      <c r="E80" s="40"/>
      <c r="F80" s="40"/>
      <c r="G80" s="40"/>
      <c r="H80" s="40"/>
      <c r="I80" s="40"/>
      <c r="J80" s="40"/>
      <c r="K80" s="78"/>
      <c r="L80" s="130"/>
      <c r="M80" s="131"/>
      <c r="N80" s="132"/>
      <c r="O80" s="87"/>
      <c r="P80" s="122"/>
      <c r="Q80" s="122"/>
      <c r="R80" s="123"/>
    </row>
    <row r="81" spans="1:19" ht="18" customHeight="1" x14ac:dyDescent="0.25">
      <c r="A81" s="28"/>
      <c r="B81" s="165" t="s">
        <v>83</v>
      </c>
      <c r="C81" s="165"/>
      <c r="D81" s="165"/>
      <c r="E81" s="165"/>
      <c r="F81" s="165"/>
      <c r="G81" s="165"/>
      <c r="H81" s="165"/>
      <c r="I81" s="165"/>
      <c r="J81" s="165"/>
      <c r="K81" s="66">
        <f>SUM(K64:K77)</f>
        <v>11</v>
      </c>
      <c r="L81" s="67">
        <f>IF(K72=0,"",K72/B64)</f>
        <v>0.22222222222222221</v>
      </c>
      <c r="M81" s="67">
        <f>IF(K81=0,"",K81/B64)</f>
        <v>0.61111111111111116</v>
      </c>
      <c r="N81" s="67">
        <f>IF(K72=0,"",M81-L81)</f>
        <v>0.38888888888888895</v>
      </c>
      <c r="O81" s="2"/>
      <c r="P81" s="1"/>
      <c r="Q81" s="25"/>
      <c r="R81" s="2"/>
    </row>
    <row r="82" spans="1:19" ht="12.75" customHeight="1" x14ac:dyDescent="0.2"/>
    <row r="83" spans="1:19" ht="12.75" customHeight="1" x14ac:dyDescent="0.2"/>
    <row r="84" spans="1:19" ht="26.25" customHeight="1" x14ac:dyDescent="0.4">
      <c r="B84" s="166" t="s">
        <v>72</v>
      </c>
      <c r="C84" s="167"/>
      <c r="D84" s="167"/>
      <c r="E84" s="167"/>
      <c r="F84" s="167"/>
      <c r="G84" s="167"/>
      <c r="H84" s="167"/>
      <c r="I84" s="167"/>
      <c r="J84" s="167"/>
      <c r="K84" s="105" t="s">
        <v>59</v>
      </c>
      <c r="L84" s="2"/>
      <c r="M84" s="2"/>
      <c r="N84" s="1"/>
      <c r="O84" s="2"/>
      <c r="P84" s="1"/>
      <c r="Q84" s="1"/>
      <c r="R84" s="1"/>
    </row>
    <row r="85" spans="1:19" ht="20.25" customHeight="1" x14ac:dyDescent="0.2">
      <c r="A85" s="168" t="s">
        <v>9</v>
      </c>
      <c r="B85" s="169" t="s">
        <v>73</v>
      </c>
      <c r="C85" s="170"/>
      <c r="D85" s="170"/>
      <c r="E85" s="170"/>
      <c r="F85" s="170"/>
      <c r="G85" s="170"/>
      <c r="H85" s="170"/>
      <c r="I85" s="170"/>
      <c r="J85" s="171"/>
      <c r="K85" s="172" t="s">
        <v>10</v>
      </c>
      <c r="L85" s="164" t="s">
        <v>2</v>
      </c>
      <c r="M85" s="164" t="s">
        <v>3</v>
      </c>
      <c r="N85" s="174" t="s">
        <v>4</v>
      </c>
      <c r="O85" s="164" t="s">
        <v>5</v>
      </c>
      <c r="P85" s="162" t="s">
        <v>6</v>
      </c>
      <c r="Q85" s="162" t="s">
        <v>7</v>
      </c>
      <c r="R85" s="164" t="s">
        <v>8</v>
      </c>
    </row>
    <row r="86" spans="1:19" ht="15.75" customHeight="1" x14ac:dyDescent="0.25">
      <c r="A86" s="163"/>
      <c r="B86" s="39" t="s">
        <v>74</v>
      </c>
      <c r="C86" s="39" t="s">
        <v>75</v>
      </c>
      <c r="D86" s="39" t="s">
        <v>76</v>
      </c>
      <c r="E86" s="39" t="s">
        <v>77</v>
      </c>
      <c r="F86" s="39" t="s">
        <v>78</v>
      </c>
      <c r="G86" s="39" t="s">
        <v>79</v>
      </c>
      <c r="H86" s="39" t="s">
        <v>80</v>
      </c>
      <c r="I86" s="39" t="s">
        <v>81</v>
      </c>
      <c r="J86" s="39" t="s">
        <v>82</v>
      </c>
      <c r="K86" s="173"/>
      <c r="L86" s="163"/>
      <c r="M86" s="163"/>
      <c r="N86" s="163"/>
      <c r="O86" s="163"/>
      <c r="P86" s="163"/>
      <c r="Q86" s="163"/>
      <c r="R86" s="163"/>
    </row>
    <row r="87" spans="1:19" ht="15.75" customHeight="1" x14ac:dyDescent="0.25">
      <c r="A87" s="39">
        <v>1301</v>
      </c>
      <c r="B87" s="40">
        <v>5</v>
      </c>
      <c r="C87" s="40"/>
      <c r="D87" s="40"/>
      <c r="E87" s="40"/>
      <c r="F87" s="40"/>
      <c r="G87" s="40"/>
      <c r="H87" s="40"/>
      <c r="I87" s="40"/>
      <c r="J87" s="40"/>
      <c r="K87" s="78"/>
      <c r="L87" s="124"/>
      <c r="M87" s="125"/>
      <c r="N87" s="126"/>
      <c r="O87" s="108"/>
      <c r="P87" s="43">
        <f>B87</f>
        <v>5</v>
      </c>
      <c r="Q87" s="109"/>
      <c r="R87" s="108"/>
    </row>
    <row r="88" spans="1:19" ht="15.75" customHeight="1" x14ac:dyDescent="0.25">
      <c r="A88" s="39">
        <v>1302</v>
      </c>
      <c r="B88" s="40"/>
      <c r="C88" s="40">
        <v>5</v>
      </c>
      <c r="D88" s="40"/>
      <c r="E88" s="40"/>
      <c r="F88" s="40"/>
      <c r="G88" s="40"/>
      <c r="H88" s="40"/>
      <c r="I88" s="40"/>
      <c r="J88" s="40"/>
      <c r="K88" s="78"/>
      <c r="L88" s="127"/>
      <c r="M88" s="118"/>
      <c r="N88" s="128"/>
      <c r="O88" s="45">
        <f>IF(C88=0,"",C88/B87)</f>
        <v>1</v>
      </c>
      <c r="P88" s="46">
        <v>5</v>
      </c>
      <c r="Q88" s="110">
        <f t="shared" ref="Q88:Q95" si="6">IF(P88=0,"",P88/P87)</f>
        <v>1</v>
      </c>
      <c r="R88" s="110">
        <f t="shared" ref="R88:R95" si="7">IF(P88=0,"",100%-Q88)</f>
        <v>0</v>
      </c>
    </row>
    <row r="89" spans="1:19" ht="15.75" customHeight="1" x14ac:dyDescent="0.25">
      <c r="A89" s="39">
        <v>1401</v>
      </c>
      <c r="B89" s="40"/>
      <c r="C89" s="40"/>
      <c r="D89" s="40">
        <v>5</v>
      </c>
      <c r="E89" s="40"/>
      <c r="F89" s="40"/>
      <c r="G89" s="40"/>
      <c r="H89" s="40"/>
      <c r="I89" s="40"/>
      <c r="J89" s="40"/>
      <c r="K89" s="78"/>
      <c r="L89" s="127"/>
      <c r="M89" s="118"/>
      <c r="N89" s="128"/>
      <c r="O89" s="45">
        <f>IF(D89=0,"",D89/C88)</f>
        <v>1</v>
      </c>
      <c r="P89" s="46">
        <v>5</v>
      </c>
      <c r="Q89" s="110">
        <f t="shared" si="6"/>
        <v>1</v>
      </c>
      <c r="R89" s="110">
        <f t="shared" si="7"/>
        <v>0</v>
      </c>
      <c r="S89" s="8">
        <f>P89/P87</f>
        <v>1</v>
      </c>
    </row>
    <row r="90" spans="1:19" ht="15.75" customHeight="1" x14ac:dyDescent="0.25">
      <c r="A90" s="39">
        <v>1402</v>
      </c>
      <c r="B90" s="40"/>
      <c r="C90" s="40"/>
      <c r="D90" s="40"/>
      <c r="E90" s="40">
        <v>4</v>
      </c>
      <c r="F90" s="40"/>
      <c r="G90" s="40"/>
      <c r="H90" s="40"/>
      <c r="I90" s="40"/>
      <c r="J90" s="40"/>
      <c r="K90" s="78"/>
      <c r="L90" s="127"/>
      <c r="M90" s="118"/>
      <c r="N90" s="128"/>
      <c r="O90" s="45">
        <f>IF(E90=0,"",E90/D89)</f>
        <v>0.8</v>
      </c>
      <c r="P90" s="46">
        <v>5</v>
      </c>
      <c r="Q90" s="110">
        <f t="shared" si="6"/>
        <v>1</v>
      </c>
      <c r="R90" s="110">
        <f t="shared" si="7"/>
        <v>0</v>
      </c>
    </row>
    <row r="91" spans="1:19" ht="15.75" customHeight="1" x14ac:dyDescent="0.25">
      <c r="A91" s="39">
        <v>1501</v>
      </c>
      <c r="B91" s="40"/>
      <c r="C91" s="40"/>
      <c r="D91" s="40"/>
      <c r="E91" s="40"/>
      <c r="F91" s="40">
        <v>4</v>
      </c>
      <c r="G91" s="40"/>
      <c r="H91" s="40"/>
      <c r="I91" s="40"/>
      <c r="J91" s="40"/>
      <c r="K91" s="78"/>
      <c r="L91" s="127"/>
      <c r="M91" s="118"/>
      <c r="N91" s="128"/>
      <c r="O91" s="45">
        <f>IF(F91=0,"",F91/E90)</f>
        <v>1</v>
      </c>
      <c r="P91" s="46">
        <v>4</v>
      </c>
      <c r="Q91" s="110">
        <f t="shared" si="6"/>
        <v>0.8</v>
      </c>
      <c r="R91" s="110">
        <f t="shared" si="7"/>
        <v>0.19999999999999996</v>
      </c>
    </row>
    <row r="92" spans="1:19" ht="15.75" customHeight="1" x14ac:dyDescent="0.25">
      <c r="A92" s="39">
        <v>1502</v>
      </c>
      <c r="B92" s="40"/>
      <c r="C92" s="40"/>
      <c r="D92" s="40"/>
      <c r="E92" s="40"/>
      <c r="F92" s="40"/>
      <c r="G92" s="40">
        <v>3</v>
      </c>
      <c r="H92" s="40"/>
      <c r="I92" s="40"/>
      <c r="J92" s="40"/>
      <c r="K92" s="78"/>
      <c r="L92" s="127"/>
      <c r="M92" s="118"/>
      <c r="N92" s="128"/>
      <c r="O92" s="45">
        <f>IF(G92=0,"",G92/F91)</f>
        <v>0.75</v>
      </c>
      <c r="P92" s="46">
        <v>3</v>
      </c>
      <c r="Q92" s="110">
        <f t="shared" si="6"/>
        <v>0.75</v>
      </c>
      <c r="R92" s="110">
        <f t="shared" si="7"/>
        <v>0.25</v>
      </c>
    </row>
    <row r="93" spans="1:19" ht="15.75" customHeight="1" x14ac:dyDescent="0.25">
      <c r="A93" s="39">
        <v>1601</v>
      </c>
      <c r="B93" s="40"/>
      <c r="C93" s="40"/>
      <c r="D93" s="40"/>
      <c r="E93" s="40"/>
      <c r="F93" s="40"/>
      <c r="G93" s="40"/>
      <c r="H93" s="40">
        <v>1</v>
      </c>
      <c r="I93" s="40"/>
      <c r="J93" s="40"/>
      <c r="K93" s="78"/>
      <c r="L93" s="127"/>
      <c r="M93" s="118"/>
      <c r="N93" s="128"/>
      <c r="O93" s="45">
        <f>IF(H93=0,"",H93/G92)</f>
        <v>0.33333333333333331</v>
      </c>
      <c r="P93" s="46">
        <v>3</v>
      </c>
      <c r="Q93" s="110">
        <f t="shared" si="6"/>
        <v>1</v>
      </c>
      <c r="R93" s="110">
        <f t="shared" si="7"/>
        <v>0</v>
      </c>
    </row>
    <row r="94" spans="1:19" ht="15.75" customHeight="1" x14ac:dyDescent="0.25">
      <c r="A94" s="39">
        <v>1602</v>
      </c>
      <c r="B94" s="40"/>
      <c r="C94" s="40"/>
      <c r="D94" s="40"/>
      <c r="E94" s="40"/>
      <c r="F94" s="40"/>
      <c r="G94" s="40"/>
      <c r="H94" s="40"/>
      <c r="I94" s="40">
        <v>1</v>
      </c>
      <c r="J94" s="40"/>
      <c r="K94" s="78"/>
      <c r="L94" s="127"/>
      <c r="M94" s="118"/>
      <c r="N94" s="128"/>
      <c r="O94" s="45">
        <f>IF(I94=0,"",I94/H93)</f>
        <v>1</v>
      </c>
      <c r="P94" s="46">
        <v>3</v>
      </c>
      <c r="Q94" s="110">
        <f t="shared" si="6"/>
        <v>1</v>
      </c>
      <c r="R94" s="110">
        <f t="shared" si="7"/>
        <v>0</v>
      </c>
    </row>
    <row r="95" spans="1:19" ht="15.75" customHeight="1" x14ac:dyDescent="0.25">
      <c r="A95" s="39">
        <v>1701</v>
      </c>
      <c r="B95" s="40"/>
      <c r="C95" s="40"/>
      <c r="D95" s="40"/>
      <c r="E95" s="40"/>
      <c r="F95" s="40"/>
      <c r="G95" s="40"/>
      <c r="H95" s="40"/>
      <c r="I95" s="40"/>
      <c r="J95" s="40">
        <v>1</v>
      </c>
      <c r="K95" s="78"/>
      <c r="L95" s="127"/>
      <c r="M95" s="118"/>
      <c r="N95" s="128"/>
      <c r="O95" s="48">
        <f>IF(J95=0,"",J95/I94)</f>
        <v>1</v>
      </c>
      <c r="P95" s="46">
        <v>3</v>
      </c>
      <c r="Q95" s="48">
        <f t="shared" si="6"/>
        <v>1</v>
      </c>
      <c r="R95" s="48">
        <f t="shared" si="7"/>
        <v>0</v>
      </c>
    </row>
    <row r="96" spans="1:19" ht="15.75" customHeight="1" x14ac:dyDescent="0.25">
      <c r="A96" s="39">
        <v>1702</v>
      </c>
      <c r="B96" s="40"/>
      <c r="C96" s="40"/>
      <c r="D96" s="40"/>
      <c r="E96" s="40"/>
      <c r="F96" s="40"/>
      <c r="G96" s="40"/>
      <c r="H96" s="40"/>
      <c r="I96" s="40"/>
      <c r="J96" s="40">
        <v>2</v>
      </c>
      <c r="K96" s="78">
        <v>2</v>
      </c>
      <c r="L96" s="127"/>
      <c r="M96" s="118"/>
      <c r="N96" s="119"/>
      <c r="O96" s="100"/>
      <c r="P96" s="46">
        <v>3</v>
      </c>
      <c r="Q96" s="100"/>
      <c r="R96" s="140"/>
    </row>
    <row r="97" spans="1:19" ht="15.75" customHeight="1" x14ac:dyDescent="0.25">
      <c r="A97" s="39">
        <v>1801</v>
      </c>
      <c r="B97" s="40"/>
      <c r="C97" s="40"/>
      <c r="D97" s="40"/>
      <c r="E97" s="40"/>
      <c r="F97" s="40"/>
      <c r="G97" s="40"/>
      <c r="H97" s="40"/>
      <c r="I97" s="40"/>
      <c r="J97" s="40">
        <v>1</v>
      </c>
      <c r="K97" s="78"/>
      <c r="L97" s="127"/>
      <c r="M97" s="118"/>
      <c r="N97" s="119"/>
      <c r="O97" s="121"/>
      <c r="P97" s="74">
        <v>1</v>
      </c>
      <c r="Q97" s="134"/>
      <c r="R97" s="121"/>
    </row>
    <row r="98" spans="1:19" ht="15.75" customHeight="1" x14ac:dyDescent="0.25">
      <c r="A98" s="39">
        <v>1802</v>
      </c>
      <c r="B98" s="40"/>
      <c r="C98" s="40"/>
      <c r="D98" s="40"/>
      <c r="E98" s="40"/>
      <c r="F98" s="40"/>
      <c r="G98" s="40"/>
      <c r="H98" s="40"/>
      <c r="I98" s="40"/>
      <c r="J98" s="40"/>
      <c r="K98" s="78"/>
      <c r="L98" s="127"/>
      <c r="M98" s="118"/>
      <c r="N98" s="119"/>
      <c r="O98" s="121"/>
      <c r="P98" s="74"/>
      <c r="Q98" s="134"/>
      <c r="R98" s="121"/>
    </row>
    <row r="99" spans="1:19" ht="15.75" customHeight="1" x14ac:dyDescent="0.25">
      <c r="A99" s="39">
        <v>1901</v>
      </c>
      <c r="B99" s="40"/>
      <c r="C99" s="40"/>
      <c r="D99" s="40"/>
      <c r="E99" s="40"/>
      <c r="F99" s="40"/>
      <c r="G99" s="40"/>
      <c r="H99" s="40"/>
      <c r="I99" s="40"/>
      <c r="J99" s="40"/>
      <c r="K99" s="78"/>
      <c r="L99" s="127"/>
      <c r="M99" s="118"/>
      <c r="N99" s="119"/>
      <c r="O99" s="121"/>
      <c r="P99" s="74"/>
      <c r="Q99" s="134"/>
      <c r="R99" s="121"/>
    </row>
    <row r="100" spans="1:19" ht="15.75" customHeight="1" x14ac:dyDescent="0.25">
      <c r="A100" s="39">
        <v>1902</v>
      </c>
      <c r="B100" s="40"/>
      <c r="C100" s="40"/>
      <c r="D100" s="40"/>
      <c r="E100" s="40"/>
      <c r="F100" s="40"/>
      <c r="G100" s="40"/>
      <c r="H100" s="40"/>
      <c r="I100" s="40"/>
      <c r="J100" s="40"/>
      <c r="K100" s="78"/>
      <c r="L100" s="127"/>
      <c r="M100" s="118"/>
      <c r="N100" s="119"/>
      <c r="O100" s="118"/>
      <c r="P100" s="119"/>
      <c r="Q100" s="120"/>
      <c r="R100" s="121"/>
    </row>
    <row r="101" spans="1:19" ht="15.75" customHeight="1" x14ac:dyDescent="0.25">
      <c r="A101" s="39">
        <v>2001</v>
      </c>
      <c r="B101" s="40"/>
      <c r="C101" s="40"/>
      <c r="D101" s="40"/>
      <c r="E101" s="40"/>
      <c r="F101" s="40"/>
      <c r="G101" s="40"/>
      <c r="H101" s="40"/>
      <c r="I101" s="40"/>
      <c r="J101" s="40"/>
      <c r="K101" s="78"/>
      <c r="L101" s="127"/>
      <c r="M101" s="118"/>
      <c r="N101" s="119"/>
      <c r="O101" s="111" t="s">
        <v>58</v>
      </c>
      <c r="P101" s="112">
        <v>2</v>
      </c>
      <c r="Q101" s="113">
        <f>IF(SUM(K89:K97)=0,"",SUM(K89:K97))</f>
        <v>2</v>
      </c>
      <c r="R101" s="114" t="s">
        <v>10</v>
      </c>
    </row>
    <row r="102" spans="1:19" ht="15.75" customHeight="1" x14ac:dyDescent="0.25">
      <c r="A102" s="39">
        <v>2002</v>
      </c>
      <c r="B102" s="40"/>
      <c r="C102" s="40"/>
      <c r="D102" s="40"/>
      <c r="E102" s="40"/>
      <c r="F102" s="40"/>
      <c r="G102" s="40"/>
      <c r="H102" s="40"/>
      <c r="I102" s="40"/>
      <c r="J102" s="40"/>
      <c r="K102" s="78"/>
      <c r="L102" s="127"/>
      <c r="M102" s="118"/>
      <c r="N102" s="119"/>
      <c r="O102" s="115" t="s">
        <v>60</v>
      </c>
      <c r="P102" s="59">
        <f>IF(P101/B87=0,"",P101/B87)</f>
        <v>0.4</v>
      </c>
      <c r="Q102" s="116">
        <f>IF(P101/Q101=0,"",P101/Q101)</f>
        <v>1</v>
      </c>
      <c r="R102" s="117" t="s">
        <v>61</v>
      </c>
    </row>
    <row r="103" spans="1:19" ht="15.75" customHeight="1" x14ac:dyDescent="0.25">
      <c r="A103" s="39">
        <v>2101</v>
      </c>
      <c r="B103" s="40"/>
      <c r="C103" s="40"/>
      <c r="D103" s="40"/>
      <c r="E103" s="40"/>
      <c r="F103" s="40"/>
      <c r="G103" s="40"/>
      <c r="H103" s="40"/>
      <c r="I103" s="40"/>
      <c r="J103" s="40"/>
      <c r="K103" s="78"/>
      <c r="L103" s="130"/>
      <c r="M103" s="131"/>
      <c r="N103" s="132"/>
      <c r="O103" s="87"/>
      <c r="P103" s="122"/>
      <c r="Q103" s="122"/>
      <c r="R103" s="123"/>
    </row>
    <row r="104" spans="1:19" ht="18" customHeight="1" x14ac:dyDescent="0.25">
      <c r="A104" s="28"/>
      <c r="B104" s="165" t="s">
        <v>83</v>
      </c>
      <c r="C104" s="165"/>
      <c r="D104" s="165"/>
      <c r="E104" s="165"/>
      <c r="F104" s="165"/>
      <c r="G104" s="165"/>
      <c r="H104" s="165"/>
      <c r="I104" s="165"/>
      <c r="J104" s="165"/>
      <c r="K104" s="66">
        <f>SUM(K87:K100)</f>
        <v>2</v>
      </c>
      <c r="L104" s="67" t="str">
        <f>IF(K95=0,"0%",K95/B87)</f>
        <v>0%</v>
      </c>
      <c r="M104" s="67">
        <f>IF(K104=0,"",K104/B87)</f>
        <v>0.4</v>
      </c>
      <c r="N104" s="67">
        <f>M104-L104</f>
        <v>0.4</v>
      </c>
      <c r="O104" s="2"/>
      <c r="P104" s="1"/>
      <c r="Q104" s="25"/>
      <c r="R104" s="2"/>
    </row>
    <row r="105" spans="1:19" ht="12.75" customHeight="1" x14ac:dyDescent="0.2"/>
    <row r="106" spans="1:19" ht="12.75" customHeight="1" x14ac:dyDescent="0.2"/>
    <row r="107" spans="1:19" ht="26.25" customHeight="1" x14ac:dyDescent="0.4">
      <c r="B107" s="166" t="s">
        <v>72</v>
      </c>
      <c r="C107" s="167"/>
      <c r="D107" s="167"/>
      <c r="E107" s="167"/>
      <c r="F107" s="167"/>
      <c r="G107" s="167"/>
      <c r="H107" s="167"/>
      <c r="I107" s="167"/>
      <c r="J107" s="167"/>
      <c r="K107" s="105" t="s">
        <v>63</v>
      </c>
      <c r="L107" s="2"/>
      <c r="M107" s="2"/>
      <c r="N107" s="1"/>
      <c r="O107" s="2"/>
      <c r="P107" s="1"/>
      <c r="Q107" s="1"/>
      <c r="R107" s="1"/>
    </row>
    <row r="108" spans="1:19" ht="20.25" customHeight="1" x14ac:dyDescent="0.2">
      <c r="A108" s="168" t="s">
        <v>9</v>
      </c>
      <c r="B108" s="169" t="s">
        <v>73</v>
      </c>
      <c r="C108" s="170"/>
      <c r="D108" s="170"/>
      <c r="E108" s="170"/>
      <c r="F108" s="170"/>
      <c r="G108" s="170"/>
      <c r="H108" s="170"/>
      <c r="I108" s="170"/>
      <c r="J108" s="171"/>
      <c r="K108" s="172" t="s">
        <v>10</v>
      </c>
      <c r="L108" s="164" t="s">
        <v>2</v>
      </c>
      <c r="M108" s="164" t="s">
        <v>3</v>
      </c>
      <c r="N108" s="174" t="s">
        <v>4</v>
      </c>
      <c r="O108" s="164" t="s">
        <v>5</v>
      </c>
      <c r="P108" s="162" t="s">
        <v>6</v>
      </c>
      <c r="Q108" s="162" t="s">
        <v>7</v>
      </c>
      <c r="R108" s="164" t="s">
        <v>8</v>
      </c>
    </row>
    <row r="109" spans="1:19" ht="15.75" customHeight="1" x14ac:dyDescent="0.25">
      <c r="A109" s="163"/>
      <c r="B109" s="39" t="s">
        <v>74</v>
      </c>
      <c r="C109" s="39" t="s">
        <v>75</v>
      </c>
      <c r="D109" s="39" t="s">
        <v>76</v>
      </c>
      <c r="E109" s="39" t="s">
        <v>77</v>
      </c>
      <c r="F109" s="39" t="s">
        <v>78</v>
      </c>
      <c r="G109" s="39" t="s">
        <v>79</v>
      </c>
      <c r="H109" s="39" t="s">
        <v>80</v>
      </c>
      <c r="I109" s="39" t="s">
        <v>81</v>
      </c>
      <c r="J109" s="39" t="s">
        <v>82</v>
      </c>
      <c r="K109" s="173"/>
      <c r="L109" s="163"/>
      <c r="M109" s="163"/>
      <c r="N109" s="163"/>
      <c r="O109" s="163"/>
      <c r="P109" s="163"/>
      <c r="Q109" s="163"/>
      <c r="R109" s="163"/>
    </row>
    <row r="110" spans="1:19" ht="15.75" customHeight="1" x14ac:dyDescent="0.25">
      <c r="A110" s="39">
        <v>1302</v>
      </c>
      <c r="B110" s="40">
        <v>20</v>
      </c>
      <c r="C110" s="40"/>
      <c r="D110" s="40"/>
      <c r="E110" s="40"/>
      <c r="F110" s="40"/>
      <c r="G110" s="40"/>
      <c r="H110" s="40"/>
      <c r="I110" s="40"/>
      <c r="J110" s="40"/>
      <c r="K110" s="78"/>
      <c r="L110" s="124"/>
      <c r="M110" s="125"/>
      <c r="N110" s="126"/>
      <c r="O110" s="108"/>
      <c r="P110" s="43">
        <f>B110</f>
        <v>20</v>
      </c>
      <c r="Q110" s="109"/>
      <c r="R110" s="108"/>
    </row>
    <row r="111" spans="1:19" ht="15.75" customHeight="1" x14ac:dyDescent="0.25">
      <c r="A111" s="39">
        <v>1401</v>
      </c>
      <c r="B111" s="40"/>
      <c r="C111" s="40">
        <v>15</v>
      </c>
      <c r="D111" s="40"/>
      <c r="E111" s="40"/>
      <c r="F111" s="40"/>
      <c r="G111" s="40"/>
      <c r="H111" s="40"/>
      <c r="I111" s="40"/>
      <c r="J111" s="40"/>
      <c r="K111" s="78"/>
      <c r="L111" s="127"/>
      <c r="M111" s="118"/>
      <c r="N111" s="128"/>
      <c r="O111" s="45">
        <f>IF(C111=0,"",C111/B110)</f>
        <v>0.75</v>
      </c>
      <c r="P111" s="46">
        <v>15</v>
      </c>
      <c r="Q111" s="110">
        <f t="shared" ref="Q111:Q118" si="8">IF(P111=0,"",P111/P110)</f>
        <v>0.75</v>
      </c>
      <c r="R111" s="110">
        <f t="shared" ref="R111:R118" si="9">IF(P111=0,"",100%-Q111)</f>
        <v>0.25</v>
      </c>
    </row>
    <row r="112" spans="1:19" ht="15.75" customHeight="1" x14ac:dyDescent="0.25">
      <c r="A112" s="39">
        <v>1402</v>
      </c>
      <c r="B112" s="40"/>
      <c r="C112" s="40"/>
      <c r="D112" s="40">
        <v>14</v>
      </c>
      <c r="E112" s="40"/>
      <c r="F112" s="40"/>
      <c r="G112" s="40"/>
      <c r="H112" s="40"/>
      <c r="I112" s="40"/>
      <c r="J112" s="40"/>
      <c r="K112" s="78"/>
      <c r="L112" s="127"/>
      <c r="M112" s="118"/>
      <c r="N112" s="128"/>
      <c r="O112" s="45">
        <f>IF(D112=0,"",D112/C111)</f>
        <v>0.93333333333333335</v>
      </c>
      <c r="P112" s="46">
        <v>14</v>
      </c>
      <c r="Q112" s="110">
        <f t="shared" si="8"/>
        <v>0.93333333333333335</v>
      </c>
      <c r="R112" s="110">
        <f t="shared" si="9"/>
        <v>6.6666666666666652E-2</v>
      </c>
      <c r="S112" s="8">
        <f>P112/P110</f>
        <v>0.7</v>
      </c>
    </row>
    <row r="113" spans="1:18" ht="15.75" customHeight="1" x14ac:dyDescent="0.25">
      <c r="A113" s="39">
        <v>1501</v>
      </c>
      <c r="B113" s="40"/>
      <c r="C113" s="40"/>
      <c r="D113" s="40"/>
      <c r="E113" s="40">
        <v>14</v>
      </c>
      <c r="F113" s="40"/>
      <c r="G113" s="40"/>
      <c r="H113" s="40"/>
      <c r="I113" s="40"/>
      <c r="J113" s="40"/>
      <c r="K113" s="78"/>
      <c r="L113" s="127"/>
      <c r="M113" s="118"/>
      <c r="N113" s="128"/>
      <c r="O113" s="45">
        <f>IF(E113=0,"",E113/D112)</f>
        <v>1</v>
      </c>
      <c r="P113" s="46">
        <v>14</v>
      </c>
      <c r="Q113" s="110">
        <f t="shared" si="8"/>
        <v>1</v>
      </c>
      <c r="R113" s="110">
        <f t="shared" si="9"/>
        <v>0</v>
      </c>
    </row>
    <row r="114" spans="1:18" ht="15.75" customHeight="1" x14ac:dyDescent="0.25">
      <c r="A114" s="39">
        <v>1502</v>
      </c>
      <c r="B114" s="40"/>
      <c r="C114" s="40"/>
      <c r="D114" s="40"/>
      <c r="E114" s="40"/>
      <c r="F114" s="40">
        <v>13</v>
      </c>
      <c r="G114" s="40"/>
      <c r="H114" s="40"/>
      <c r="I114" s="40"/>
      <c r="J114" s="40"/>
      <c r="K114" s="78"/>
      <c r="L114" s="127"/>
      <c r="M114" s="118"/>
      <c r="N114" s="128"/>
      <c r="O114" s="45">
        <f>IF(F114=0,"",F114/E113)</f>
        <v>0.9285714285714286</v>
      </c>
      <c r="P114" s="46">
        <v>13</v>
      </c>
      <c r="Q114" s="110">
        <f t="shared" si="8"/>
        <v>0.9285714285714286</v>
      </c>
      <c r="R114" s="110">
        <f t="shared" si="9"/>
        <v>7.1428571428571397E-2</v>
      </c>
    </row>
    <row r="115" spans="1:18" ht="15.75" customHeight="1" x14ac:dyDescent="0.25">
      <c r="A115" s="39">
        <v>1601</v>
      </c>
      <c r="B115" s="40"/>
      <c r="C115" s="40"/>
      <c r="D115" s="40"/>
      <c r="E115" s="40"/>
      <c r="F115" s="40"/>
      <c r="G115" s="40">
        <v>13</v>
      </c>
      <c r="H115" s="40"/>
      <c r="I115" s="40"/>
      <c r="J115" s="40"/>
      <c r="K115" s="78"/>
      <c r="L115" s="127"/>
      <c r="M115" s="118"/>
      <c r="N115" s="128"/>
      <c r="O115" s="45">
        <f>IF(G115=0,"",G115/F114)</f>
        <v>1</v>
      </c>
      <c r="P115" s="46">
        <v>13</v>
      </c>
      <c r="Q115" s="110">
        <f t="shared" si="8"/>
        <v>1</v>
      </c>
      <c r="R115" s="110">
        <f t="shared" si="9"/>
        <v>0</v>
      </c>
    </row>
    <row r="116" spans="1:18" ht="15.75" customHeight="1" x14ac:dyDescent="0.25">
      <c r="A116" s="39">
        <v>1602</v>
      </c>
      <c r="B116" s="40"/>
      <c r="C116" s="40"/>
      <c r="D116" s="40"/>
      <c r="E116" s="40"/>
      <c r="F116" s="40"/>
      <c r="G116" s="40"/>
      <c r="H116" s="40">
        <v>12</v>
      </c>
      <c r="I116" s="40"/>
      <c r="J116" s="40"/>
      <c r="K116" s="78"/>
      <c r="L116" s="127"/>
      <c r="M116" s="118"/>
      <c r="N116" s="128"/>
      <c r="O116" s="45">
        <f>IF(H116=0,"",H116/G115)</f>
        <v>0.92307692307692313</v>
      </c>
      <c r="P116" s="46">
        <v>13</v>
      </c>
      <c r="Q116" s="110">
        <f t="shared" si="8"/>
        <v>1</v>
      </c>
      <c r="R116" s="110">
        <f t="shared" si="9"/>
        <v>0</v>
      </c>
    </row>
    <row r="117" spans="1:18" ht="15.75" customHeight="1" x14ac:dyDescent="0.25">
      <c r="A117" s="39">
        <v>1701</v>
      </c>
      <c r="B117" s="40"/>
      <c r="C117" s="40"/>
      <c r="D117" s="40"/>
      <c r="E117" s="40"/>
      <c r="F117" s="40"/>
      <c r="G117" s="40"/>
      <c r="H117" s="40"/>
      <c r="I117" s="40">
        <v>12</v>
      </c>
      <c r="J117" s="40"/>
      <c r="K117" s="78"/>
      <c r="L117" s="127"/>
      <c r="M117" s="118"/>
      <c r="N117" s="128"/>
      <c r="O117" s="45">
        <f>IF(I117=0,"",I117/H116)</f>
        <v>1</v>
      </c>
      <c r="P117" s="46">
        <v>13</v>
      </c>
      <c r="Q117" s="110">
        <f t="shared" si="8"/>
        <v>1</v>
      </c>
      <c r="R117" s="110">
        <f t="shared" si="9"/>
        <v>0</v>
      </c>
    </row>
    <row r="118" spans="1:18" ht="15.75" customHeight="1" x14ac:dyDescent="0.25">
      <c r="A118" s="39">
        <v>1702</v>
      </c>
      <c r="B118" s="40"/>
      <c r="C118" s="40"/>
      <c r="D118" s="40"/>
      <c r="E118" s="40"/>
      <c r="F118" s="40"/>
      <c r="G118" s="40"/>
      <c r="H118" s="40"/>
      <c r="I118" s="40"/>
      <c r="J118" s="40">
        <v>12</v>
      </c>
      <c r="K118" s="78">
        <v>9</v>
      </c>
      <c r="L118" s="127"/>
      <c r="M118" s="118"/>
      <c r="N118" s="128"/>
      <c r="O118" s="48">
        <f>IF(J118=0,"",J118/I117)</f>
        <v>1</v>
      </c>
      <c r="P118" s="46">
        <v>13</v>
      </c>
      <c r="Q118" s="48">
        <f t="shared" si="8"/>
        <v>1</v>
      </c>
      <c r="R118" s="48">
        <f t="shared" si="9"/>
        <v>0</v>
      </c>
    </row>
    <row r="119" spans="1:18" ht="15.75" customHeight="1" x14ac:dyDescent="0.25">
      <c r="A119" s="39">
        <v>1801</v>
      </c>
      <c r="B119" s="40"/>
      <c r="C119" s="40"/>
      <c r="D119" s="40"/>
      <c r="E119" s="40"/>
      <c r="F119" s="40"/>
      <c r="G119" s="40"/>
      <c r="H119" s="40"/>
      <c r="I119" s="40"/>
      <c r="J119" s="40">
        <v>1</v>
      </c>
      <c r="K119" s="78">
        <v>2</v>
      </c>
      <c r="L119" s="127"/>
      <c r="M119" s="118"/>
      <c r="N119" s="119"/>
      <c r="O119" s="100"/>
      <c r="P119" s="46">
        <v>4</v>
      </c>
      <c r="Q119" s="100"/>
      <c r="R119" s="140"/>
    </row>
    <row r="120" spans="1:18" ht="15.75" customHeight="1" x14ac:dyDescent="0.25">
      <c r="A120" s="39">
        <v>1802</v>
      </c>
      <c r="B120" s="40"/>
      <c r="C120" s="40"/>
      <c r="D120" s="40"/>
      <c r="E120" s="40"/>
      <c r="F120" s="40"/>
      <c r="G120" s="40"/>
      <c r="H120" s="40"/>
      <c r="I120" s="40"/>
      <c r="J120" s="40">
        <v>1</v>
      </c>
      <c r="K120" s="78">
        <v>1</v>
      </c>
      <c r="L120" s="127"/>
      <c r="M120" s="118"/>
      <c r="N120" s="119"/>
      <c r="O120" s="121"/>
      <c r="P120" s="74">
        <v>2</v>
      </c>
      <c r="Q120" s="134"/>
      <c r="R120" s="121"/>
    </row>
    <row r="121" spans="1:18" ht="15.75" customHeight="1" x14ac:dyDescent="0.25">
      <c r="A121" s="39">
        <v>1901</v>
      </c>
      <c r="B121" s="40"/>
      <c r="C121" s="40"/>
      <c r="D121" s="40"/>
      <c r="E121" s="40"/>
      <c r="F121" s="40"/>
      <c r="G121" s="40"/>
      <c r="H121" s="40"/>
      <c r="I121" s="40"/>
      <c r="J121" s="40">
        <v>1</v>
      </c>
      <c r="K121" s="78">
        <v>1</v>
      </c>
      <c r="L121" s="127"/>
      <c r="M121" s="118"/>
      <c r="N121" s="119"/>
      <c r="O121" s="121"/>
      <c r="P121" s="74">
        <v>1</v>
      </c>
      <c r="Q121" s="134"/>
      <c r="R121" s="121"/>
    </row>
    <row r="122" spans="1:18" ht="15.75" customHeight="1" x14ac:dyDescent="0.25">
      <c r="A122" s="39">
        <v>1902</v>
      </c>
      <c r="B122" s="40"/>
      <c r="C122" s="40"/>
      <c r="D122" s="40"/>
      <c r="E122" s="40"/>
      <c r="F122" s="40"/>
      <c r="G122" s="40"/>
      <c r="H122" s="40"/>
      <c r="I122" s="40"/>
      <c r="J122" s="40"/>
      <c r="K122" s="78"/>
      <c r="L122" s="127"/>
      <c r="M122" s="118"/>
      <c r="N122" s="119"/>
      <c r="O122" s="121"/>
      <c r="P122" s="74"/>
      <c r="Q122" s="134"/>
      <c r="R122" s="121"/>
    </row>
    <row r="123" spans="1:18" ht="15.75" customHeight="1" x14ac:dyDescent="0.25">
      <c r="A123" s="39">
        <v>2001</v>
      </c>
      <c r="B123" s="40"/>
      <c r="C123" s="40"/>
      <c r="D123" s="40"/>
      <c r="E123" s="40"/>
      <c r="F123" s="40"/>
      <c r="G123" s="40"/>
      <c r="H123" s="40"/>
      <c r="I123" s="40"/>
      <c r="J123" s="40"/>
      <c r="K123" s="78"/>
      <c r="L123" s="127"/>
      <c r="M123" s="118"/>
      <c r="N123" s="119"/>
      <c r="O123" s="118"/>
      <c r="P123" s="119"/>
      <c r="Q123" s="120"/>
      <c r="R123" s="121"/>
    </row>
    <row r="124" spans="1:18" ht="15.75" customHeight="1" x14ac:dyDescent="0.25">
      <c r="A124" s="39">
        <v>2002</v>
      </c>
      <c r="B124" s="40"/>
      <c r="C124" s="40"/>
      <c r="D124" s="40"/>
      <c r="E124" s="40"/>
      <c r="F124" s="40"/>
      <c r="G124" s="40"/>
      <c r="H124" s="40"/>
      <c r="I124" s="40"/>
      <c r="J124" s="40"/>
      <c r="K124" s="78"/>
      <c r="L124" s="127"/>
      <c r="M124" s="118"/>
      <c r="N124" s="119"/>
      <c r="O124" s="111" t="s">
        <v>58</v>
      </c>
      <c r="P124" s="112">
        <v>9</v>
      </c>
      <c r="Q124" s="113">
        <f>K127</f>
        <v>13</v>
      </c>
      <c r="R124" s="114" t="s">
        <v>10</v>
      </c>
    </row>
    <row r="125" spans="1:18" ht="15.75" customHeight="1" x14ac:dyDescent="0.25">
      <c r="A125" s="39">
        <v>2101</v>
      </c>
      <c r="B125" s="40"/>
      <c r="C125" s="40"/>
      <c r="D125" s="40"/>
      <c r="E125" s="40"/>
      <c r="F125" s="40"/>
      <c r="G125" s="40"/>
      <c r="H125" s="40"/>
      <c r="I125" s="40"/>
      <c r="J125" s="40"/>
      <c r="K125" s="78"/>
      <c r="L125" s="127"/>
      <c r="M125" s="118"/>
      <c r="N125" s="119"/>
      <c r="O125" s="115" t="s">
        <v>60</v>
      </c>
      <c r="P125" s="59">
        <f>IF(P124/B110=0,"",P124/B110)</f>
        <v>0.45</v>
      </c>
      <c r="Q125" s="116">
        <f>IF(P124/Q124=0,"",P124/Q124)</f>
        <v>0.69230769230769229</v>
      </c>
      <c r="R125" s="117" t="s">
        <v>61</v>
      </c>
    </row>
    <row r="126" spans="1:18" ht="15.75" customHeight="1" x14ac:dyDescent="0.25">
      <c r="A126" s="39">
        <v>2102</v>
      </c>
      <c r="B126" s="40"/>
      <c r="C126" s="40"/>
      <c r="D126" s="40"/>
      <c r="E126" s="40"/>
      <c r="F126" s="40"/>
      <c r="G126" s="40"/>
      <c r="H126" s="40"/>
      <c r="I126" s="40"/>
      <c r="J126" s="40"/>
      <c r="K126" s="78"/>
      <c r="L126" s="130"/>
      <c r="M126" s="131"/>
      <c r="N126" s="132"/>
      <c r="O126" s="87"/>
      <c r="P126" s="122"/>
      <c r="Q126" s="122"/>
      <c r="R126" s="123"/>
    </row>
    <row r="127" spans="1:18" ht="18" customHeight="1" x14ac:dyDescent="0.25">
      <c r="A127" s="28"/>
      <c r="B127" s="165" t="s">
        <v>83</v>
      </c>
      <c r="C127" s="165"/>
      <c r="D127" s="165"/>
      <c r="E127" s="165"/>
      <c r="F127" s="165"/>
      <c r="G127" s="165"/>
      <c r="H127" s="165"/>
      <c r="I127" s="165"/>
      <c r="J127" s="165"/>
      <c r="K127" s="66">
        <f>SUM(K110:K123)</f>
        <v>13</v>
      </c>
      <c r="L127" s="67">
        <f>IF(K118=0,"",K118/B110)</f>
        <v>0.45</v>
      </c>
      <c r="M127" s="67">
        <f>IF(K127=0,"",K127/B110)</f>
        <v>0.65</v>
      </c>
      <c r="N127" s="67">
        <f>IF(K118=0,"",M127-L127)</f>
        <v>0.2</v>
      </c>
      <c r="O127" s="2"/>
      <c r="P127" s="1"/>
      <c r="Q127" s="25"/>
      <c r="R127" s="2"/>
    </row>
    <row r="128" spans="1:18" ht="12.75" customHeight="1" x14ac:dyDescent="0.25">
      <c r="A128" s="28"/>
      <c r="B128" s="1"/>
      <c r="C128" s="1"/>
      <c r="D128" s="71"/>
      <c r="E128" s="71"/>
      <c r="F128" s="71"/>
      <c r="G128" s="71"/>
      <c r="H128" s="71"/>
      <c r="I128" s="71"/>
      <c r="J128" s="71"/>
      <c r="K128" s="72"/>
      <c r="L128" s="73"/>
      <c r="M128" s="73"/>
      <c r="N128" s="73"/>
      <c r="O128" s="2"/>
      <c r="P128" s="1"/>
      <c r="Q128" s="25"/>
      <c r="R128" s="2"/>
    </row>
    <row r="129" spans="1:19" ht="12.75" customHeight="1" x14ac:dyDescent="0.2"/>
    <row r="130" spans="1:19" ht="26.25" customHeight="1" x14ac:dyDescent="0.4">
      <c r="B130" s="177" t="s">
        <v>72</v>
      </c>
      <c r="C130" s="180"/>
      <c r="D130" s="180"/>
      <c r="E130" s="180"/>
      <c r="F130" s="180"/>
      <c r="G130" s="180"/>
      <c r="H130" s="180"/>
      <c r="I130" s="180"/>
      <c r="J130" s="180"/>
      <c r="K130" s="147" t="s">
        <v>64</v>
      </c>
      <c r="L130" s="2"/>
      <c r="M130" s="2"/>
      <c r="N130" s="80" t="s">
        <v>98</v>
      </c>
      <c r="O130" s="2"/>
      <c r="P130" s="1"/>
      <c r="Q130" s="1"/>
      <c r="R130" s="1"/>
    </row>
    <row r="131" spans="1:19" ht="12.75" customHeight="1" x14ac:dyDescent="0.2"/>
    <row r="132" spans="1:19" ht="12.75" customHeight="1" x14ac:dyDescent="0.2"/>
    <row r="133" spans="1:19" ht="26.25" customHeight="1" x14ac:dyDescent="0.4">
      <c r="B133" s="166" t="s">
        <v>72</v>
      </c>
      <c r="C133" s="167"/>
      <c r="D133" s="167"/>
      <c r="E133" s="167"/>
      <c r="F133" s="167"/>
      <c r="G133" s="167"/>
      <c r="H133" s="167"/>
      <c r="I133" s="167"/>
      <c r="J133" s="167"/>
      <c r="K133" s="105" t="s">
        <v>68</v>
      </c>
      <c r="L133" s="2"/>
      <c r="M133" s="2"/>
      <c r="N133" s="1"/>
      <c r="O133" s="2"/>
      <c r="P133" s="1"/>
      <c r="Q133" s="1"/>
      <c r="R133" s="1"/>
    </row>
    <row r="134" spans="1:19" ht="20.25" customHeight="1" x14ac:dyDescent="0.2">
      <c r="A134" s="168" t="s">
        <v>9</v>
      </c>
      <c r="B134" s="169" t="s">
        <v>73</v>
      </c>
      <c r="C134" s="170"/>
      <c r="D134" s="170"/>
      <c r="E134" s="170"/>
      <c r="F134" s="170"/>
      <c r="G134" s="170"/>
      <c r="H134" s="170"/>
      <c r="I134" s="170"/>
      <c r="J134" s="171"/>
      <c r="K134" s="172" t="s">
        <v>10</v>
      </c>
      <c r="L134" s="164" t="s">
        <v>2</v>
      </c>
      <c r="M134" s="164" t="s">
        <v>3</v>
      </c>
      <c r="N134" s="174" t="s">
        <v>4</v>
      </c>
      <c r="O134" s="164" t="s">
        <v>5</v>
      </c>
      <c r="P134" s="162" t="s">
        <v>6</v>
      </c>
      <c r="Q134" s="162" t="s">
        <v>7</v>
      </c>
      <c r="R134" s="164" t="s">
        <v>8</v>
      </c>
    </row>
    <row r="135" spans="1:19" ht="15.75" customHeight="1" x14ac:dyDescent="0.25">
      <c r="A135" s="163"/>
      <c r="B135" s="39" t="s">
        <v>74</v>
      </c>
      <c r="C135" s="39" t="s">
        <v>75</v>
      </c>
      <c r="D135" s="39" t="s">
        <v>76</v>
      </c>
      <c r="E135" s="39" t="s">
        <v>77</v>
      </c>
      <c r="F135" s="39" t="s">
        <v>78</v>
      </c>
      <c r="G135" s="39" t="s">
        <v>79</v>
      </c>
      <c r="H135" s="39" t="s">
        <v>80</v>
      </c>
      <c r="I135" s="39" t="s">
        <v>81</v>
      </c>
      <c r="J135" s="39" t="s">
        <v>82</v>
      </c>
      <c r="K135" s="173"/>
      <c r="L135" s="163"/>
      <c r="M135" s="163"/>
      <c r="N135" s="163"/>
      <c r="O135" s="163"/>
      <c r="P135" s="163"/>
      <c r="Q135" s="163"/>
      <c r="R135" s="163"/>
    </row>
    <row r="136" spans="1:19" ht="15.75" customHeight="1" x14ac:dyDescent="0.25">
      <c r="A136" s="39">
        <v>1402</v>
      </c>
      <c r="B136" s="40">
        <v>13</v>
      </c>
      <c r="C136" s="40"/>
      <c r="D136" s="40"/>
      <c r="E136" s="40"/>
      <c r="F136" s="40"/>
      <c r="G136" s="40"/>
      <c r="H136" s="40"/>
      <c r="I136" s="40"/>
      <c r="J136" s="40"/>
      <c r="K136" s="78"/>
      <c r="L136" s="124"/>
      <c r="M136" s="125"/>
      <c r="N136" s="126"/>
      <c r="O136" s="108"/>
      <c r="P136" s="43">
        <f>B136</f>
        <v>13</v>
      </c>
      <c r="Q136" s="109"/>
      <c r="R136" s="108"/>
    </row>
    <row r="137" spans="1:19" ht="15.75" customHeight="1" x14ac:dyDescent="0.25">
      <c r="A137" s="39">
        <v>1501</v>
      </c>
      <c r="B137" s="40"/>
      <c r="C137" s="40">
        <v>10</v>
      </c>
      <c r="D137" s="40"/>
      <c r="E137" s="40"/>
      <c r="F137" s="40"/>
      <c r="G137" s="40"/>
      <c r="H137" s="40"/>
      <c r="I137" s="40"/>
      <c r="J137" s="40"/>
      <c r="K137" s="78"/>
      <c r="L137" s="127"/>
      <c r="M137" s="118"/>
      <c r="N137" s="128"/>
      <c r="O137" s="45">
        <f>IF(C137=0,"",C137/B136)</f>
        <v>0.76923076923076927</v>
      </c>
      <c r="P137" s="46">
        <v>10</v>
      </c>
      <c r="Q137" s="110">
        <f t="shared" ref="Q137:Q144" si="10">IF(P137=0,"",P137/P136)</f>
        <v>0.76923076923076927</v>
      </c>
      <c r="R137" s="110">
        <f t="shared" ref="R137:R144" si="11">IF(P137=0,"",100%-Q137)</f>
        <v>0.23076923076923073</v>
      </c>
    </row>
    <row r="138" spans="1:19" ht="15.75" customHeight="1" x14ac:dyDescent="0.25">
      <c r="A138" s="39">
        <v>1502</v>
      </c>
      <c r="B138" s="40"/>
      <c r="C138" s="40"/>
      <c r="D138" s="40">
        <v>10</v>
      </c>
      <c r="E138" s="40"/>
      <c r="F138" s="40"/>
      <c r="G138" s="40"/>
      <c r="H138" s="40"/>
      <c r="I138" s="40"/>
      <c r="J138" s="40"/>
      <c r="K138" s="78"/>
      <c r="L138" s="127"/>
      <c r="M138" s="118"/>
      <c r="N138" s="128"/>
      <c r="O138" s="45">
        <f>IF(D138=0,"",D138/C137)</f>
        <v>1</v>
      </c>
      <c r="P138" s="46">
        <v>10</v>
      </c>
      <c r="Q138" s="110">
        <f t="shared" si="10"/>
        <v>1</v>
      </c>
      <c r="R138" s="110">
        <f t="shared" si="11"/>
        <v>0</v>
      </c>
      <c r="S138" s="8">
        <f>P138/P136</f>
        <v>0.76923076923076927</v>
      </c>
    </row>
    <row r="139" spans="1:19" ht="15.75" customHeight="1" x14ac:dyDescent="0.25">
      <c r="A139" s="39">
        <v>1601</v>
      </c>
      <c r="B139" s="40"/>
      <c r="C139" s="40"/>
      <c r="D139" s="40"/>
      <c r="E139" s="40">
        <v>6</v>
      </c>
      <c r="F139" s="40"/>
      <c r="G139" s="40"/>
      <c r="H139" s="40"/>
      <c r="I139" s="40"/>
      <c r="J139" s="40"/>
      <c r="K139" s="78"/>
      <c r="L139" s="127"/>
      <c r="M139" s="118"/>
      <c r="N139" s="128"/>
      <c r="O139" s="45">
        <f>IF(E139=0,"",E139/D138)</f>
        <v>0.6</v>
      </c>
      <c r="P139" s="46">
        <v>10</v>
      </c>
      <c r="Q139" s="110">
        <f t="shared" si="10"/>
        <v>1</v>
      </c>
      <c r="R139" s="110">
        <f t="shared" si="11"/>
        <v>0</v>
      </c>
    </row>
    <row r="140" spans="1:19" ht="15.75" customHeight="1" x14ac:dyDescent="0.25">
      <c r="A140" s="39">
        <v>1602</v>
      </c>
      <c r="B140" s="40"/>
      <c r="C140" s="40"/>
      <c r="D140" s="40"/>
      <c r="E140" s="40"/>
      <c r="F140" s="40">
        <v>5</v>
      </c>
      <c r="G140" s="40"/>
      <c r="H140" s="40"/>
      <c r="I140" s="40"/>
      <c r="J140" s="40"/>
      <c r="K140" s="78"/>
      <c r="L140" s="127"/>
      <c r="M140" s="118"/>
      <c r="N140" s="128"/>
      <c r="O140" s="45">
        <f>IF(F140=0,"",F140/E139)</f>
        <v>0.83333333333333337</v>
      </c>
      <c r="P140" s="46">
        <v>9</v>
      </c>
      <c r="Q140" s="110">
        <f t="shared" si="10"/>
        <v>0.9</v>
      </c>
      <c r="R140" s="110">
        <f t="shared" si="11"/>
        <v>9.9999999999999978E-2</v>
      </c>
    </row>
    <row r="141" spans="1:19" ht="15.75" customHeight="1" x14ac:dyDescent="0.25">
      <c r="A141" s="39">
        <v>1701</v>
      </c>
      <c r="B141" s="40"/>
      <c r="C141" s="40"/>
      <c r="D141" s="40"/>
      <c r="E141" s="40"/>
      <c r="F141" s="40"/>
      <c r="G141" s="40">
        <v>4</v>
      </c>
      <c r="H141" s="40"/>
      <c r="I141" s="40"/>
      <c r="J141" s="40"/>
      <c r="K141" s="78"/>
      <c r="L141" s="127"/>
      <c r="M141" s="118"/>
      <c r="N141" s="128"/>
      <c r="O141" s="45">
        <f>IF(G141=0,"",G141/F140)</f>
        <v>0.8</v>
      </c>
      <c r="P141" s="46">
        <v>6</v>
      </c>
      <c r="Q141" s="110">
        <f t="shared" si="10"/>
        <v>0.66666666666666663</v>
      </c>
      <c r="R141" s="110">
        <f t="shared" si="11"/>
        <v>0.33333333333333337</v>
      </c>
    </row>
    <row r="142" spans="1:19" ht="15.75" customHeight="1" x14ac:dyDescent="0.25">
      <c r="A142" s="39">
        <v>1702</v>
      </c>
      <c r="B142" s="40"/>
      <c r="C142" s="40"/>
      <c r="D142" s="40"/>
      <c r="E142" s="40"/>
      <c r="F142" s="40"/>
      <c r="G142" s="40"/>
      <c r="H142" s="40">
        <v>3</v>
      </c>
      <c r="I142" s="40"/>
      <c r="J142" s="40"/>
      <c r="K142" s="78"/>
      <c r="L142" s="127"/>
      <c r="M142" s="118"/>
      <c r="N142" s="128"/>
      <c r="O142" s="45">
        <f>IF(H142=0,"",H142/G141)</f>
        <v>0.75</v>
      </c>
      <c r="P142" s="46">
        <v>4</v>
      </c>
      <c r="Q142" s="110">
        <f t="shared" si="10"/>
        <v>0.66666666666666663</v>
      </c>
      <c r="R142" s="110">
        <f t="shared" si="11"/>
        <v>0.33333333333333337</v>
      </c>
    </row>
    <row r="143" spans="1:19" ht="15.75" customHeight="1" x14ac:dyDescent="0.25">
      <c r="A143" s="39">
        <v>1801</v>
      </c>
      <c r="B143" s="40"/>
      <c r="C143" s="40"/>
      <c r="D143" s="40"/>
      <c r="E143" s="40"/>
      <c r="F143" s="40"/>
      <c r="G143" s="40"/>
      <c r="H143" s="40"/>
      <c r="I143" s="40">
        <v>3</v>
      </c>
      <c r="J143" s="40"/>
      <c r="K143" s="78"/>
      <c r="L143" s="127"/>
      <c r="M143" s="118"/>
      <c r="N143" s="128"/>
      <c r="O143" s="45">
        <f>IF(I143=0,"",I143/H142)</f>
        <v>1</v>
      </c>
      <c r="P143" s="46">
        <v>4</v>
      </c>
      <c r="Q143" s="110">
        <f t="shared" si="10"/>
        <v>1</v>
      </c>
      <c r="R143" s="110">
        <f t="shared" si="11"/>
        <v>0</v>
      </c>
    </row>
    <row r="144" spans="1:19" ht="15.75" customHeight="1" x14ac:dyDescent="0.25">
      <c r="A144" s="39">
        <v>1802</v>
      </c>
      <c r="B144" s="40"/>
      <c r="C144" s="40"/>
      <c r="D144" s="40"/>
      <c r="E144" s="40"/>
      <c r="F144" s="40"/>
      <c r="G144" s="40"/>
      <c r="H144" s="40"/>
      <c r="I144" s="40"/>
      <c r="J144" s="40">
        <v>3</v>
      </c>
      <c r="K144" s="78">
        <v>3</v>
      </c>
      <c r="L144" s="127"/>
      <c r="M144" s="118"/>
      <c r="N144" s="128"/>
      <c r="O144" s="48">
        <f>IF(J144=0,"",J144/I143)</f>
        <v>1</v>
      </c>
      <c r="P144" s="46">
        <v>4</v>
      </c>
      <c r="Q144" s="48">
        <f t="shared" si="10"/>
        <v>1</v>
      </c>
      <c r="R144" s="48">
        <f t="shared" si="11"/>
        <v>0</v>
      </c>
    </row>
    <row r="145" spans="1:18" ht="15.75" customHeight="1" x14ac:dyDescent="0.25">
      <c r="A145" s="39">
        <v>1901</v>
      </c>
      <c r="B145" s="40"/>
      <c r="C145" s="40"/>
      <c r="D145" s="40"/>
      <c r="E145" s="40"/>
      <c r="F145" s="40"/>
      <c r="G145" s="40"/>
      <c r="H145" s="40"/>
      <c r="I145" s="40"/>
      <c r="J145" s="40">
        <v>1</v>
      </c>
      <c r="K145" s="78">
        <v>1</v>
      </c>
      <c r="L145" s="127"/>
      <c r="M145" s="118"/>
      <c r="N145" s="119"/>
      <c r="O145" s="100"/>
      <c r="P145" s="46">
        <v>1</v>
      </c>
      <c r="Q145" s="100"/>
      <c r="R145" s="140"/>
    </row>
    <row r="146" spans="1:18" ht="15.75" customHeight="1" x14ac:dyDescent="0.25">
      <c r="A146" s="39">
        <v>1902</v>
      </c>
      <c r="B146" s="40"/>
      <c r="C146" s="40"/>
      <c r="D146" s="40"/>
      <c r="E146" s="40"/>
      <c r="F146" s="40"/>
      <c r="G146" s="40"/>
      <c r="H146" s="40"/>
      <c r="I146" s="40"/>
      <c r="J146" s="40"/>
      <c r="K146" s="78"/>
      <c r="L146" s="127"/>
      <c r="M146" s="118"/>
      <c r="N146" s="119"/>
      <c r="O146" s="121"/>
      <c r="P146" s="74"/>
      <c r="Q146" s="134"/>
      <c r="R146" s="121"/>
    </row>
    <row r="147" spans="1:18" ht="15.75" customHeight="1" x14ac:dyDescent="0.25">
      <c r="A147" s="39">
        <v>2001</v>
      </c>
      <c r="B147" s="40"/>
      <c r="C147" s="40"/>
      <c r="D147" s="40"/>
      <c r="E147" s="40"/>
      <c r="F147" s="40"/>
      <c r="G147" s="40"/>
      <c r="H147" s="40"/>
      <c r="I147" s="40"/>
      <c r="J147" s="40"/>
      <c r="K147" s="78"/>
      <c r="L147" s="127"/>
      <c r="M147" s="118"/>
      <c r="N147" s="119"/>
      <c r="O147" s="121"/>
      <c r="P147" s="74"/>
      <c r="Q147" s="134"/>
      <c r="R147" s="121"/>
    </row>
    <row r="148" spans="1:18" ht="15.75" customHeight="1" x14ac:dyDescent="0.25">
      <c r="A148" s="39">
        <v>2002</v>
      </c>
      <c r="B148" s="40"/>
      <c r="C148" s="40"/>
      <c r="D148" s="40"/>
      <c r="E148" s="40"/>
      <c r="F148" s="40"/>
      <c r="G148" s="40"/>
      <c r="H148" s="40"/>
      <c r="I148" s="40"/>
      <c r="J148" s="40"/>
      <c r="K148" s="78"/>
      <c r="L148" s="127"/>
      <c r="M148" s="118"/>
      <c r="N148" s="119"/>
      <c r="O148" s="121"/>
      <c r="P148" s="74"/>
      <c r="Q148" s="134"/>
      <c r="R148" s="121"/>
    </row>
    <row r="149" spans="1:18" ht="15.75" customHeight="1" x14ac:dyDescent="0.25">
      <c r="A149" s="39">
        <v>2101</v>
      </c>
      <c r="B149" s="40"/>
      <c r="C149" s="40"/>
      <c r="D149" s="40"/>
      <c r="E149" s="40"/>
      <c r="F149" s="40"/>
      <c r="G149" s="40"/>
      <c r="H149" s="40"/>
      <c r="I149" s="40"/>
      <c r="J149" s="40"/>
      <c r="K149" s="78"/>
      <c r="L149" s="127"/>
      <c r="M149" s="118"/>
      <c r="N149" s="119"/>
      <c r="O149" s="118"/>
      <c r="P149" s="119"/>
      <c r="Q149" s="120"/>
      <c r="R149" s="121"/>
    </row>
    <row r="150" spans="1:18" ht="15.75" customHeight="1" x14ac:dyDescent="0.25">
      <c r="A150" s="39">
        <v>2102</v>
      </c>
      <c r="B150" s="40"/>
      <c r="C150" s="40"/>
      <c r="D150" s="40"/>
      <c r="E150" s="40"/>
      <c r="F150" s="40"/>
      <c r="G150" s="40"/>
      <c r="H150" s="40"/>
      <c r="I150" s="40"/>
      <c r="J150" s="40"/>
      <c r="K150" s="78"/>
      <c r="L150" s="127"/>
      <c r="M150" s="118"/>
      <c r="N150" s="119"/>
      <c r="O150" s="111" t="s">
        <v>58</v>
      </c>
      <c r="P150" s="112">
        <v>2</v>
      </c>
      <c r="Q150" s="113">
        <f>IF(SUM(K138:K150)=0,"",SUM(K138:K150))</f>
        <v>4</v>
      </c>
      <c r="R150" s="114" t="s">
        <v>10</v>
      </c>
    </row>
    <row r="151" spans="1:18" ht="15.75" customHeight="1" x14ac:dyDescent="0.25">
      <c r="A151" s="39">
        <v>2201</v>
      </c>
      <c r="B151" s="40"/>
      <c r="C151" s="40"/>
      <c r="D151" s="40"/>
      <c r="E151" s="40"/>
      <c r="F151" s="40"/>
      <c r="G151" s="40"/>
      <c r="H151" s="40"/>
      <c r="I151" s="40"/>
      <c r="J151" s="40"/>
      <c r="K151" s="78"/>
      <c r="L151" s="127"/>
      <c r="M151" s="118"/>
      <c r="N151" s="119"/>
      <c r="O151" s="115" t="s">
        <v>60</v>
      </c>
      <c r="P151" s="59">
        <f>IF(P150/B136=0,"",P150/B136)</f>
        <v>0.15384615384615385</v>
      </c>
      <c r="Q151" s="116">
        <f>IF(P150/Q150=0,"",P150/Q150)</f>
        <v>0.5</v>
      </c>
      <c r="R151" s="117" t="s">
        <v>61</v>
      </c>
    </row>
    <row r="152" spans="1:18" ht="15.75" customHeight="1" x14ac:dyDescent="0.25">
      <c r="A152" s="39">
        <v>2202</v>
      </c>
      <c r="B152" s="40"/>
      <c r="C152" s="40"/>
      <c r="D152" s="40"/>
      <c r="E152" s="40"/>
      <c r="F152" s="40"/>
      <c r="G152" s="40"/>
      <c r="H152" s="40"/>
      <c r="I152" s="40"/>
      <c r="J152" s="40"/>
      <c r="K152" s="78"/>
      <c r="L152" s="130"/>
      <c r="M152" s="131"/>
      <c r="N152" s="132"/>
      <c r="O152" s="87"/>
      <c r="P152" s="122"/>
      <c r="Q152" s="122"/>
      <c r="R152" s="123"/>
    </row>
    <row r="153" spans="1:18" ht="18" customHeight="1" x14ac:dyDescent="0.25">
      <c r="A153" s="28"/>
      <c r="B153" s="165" t="s">
        <v>83</v>
      </c>
      <c r="C153" s="165"/>
      <c r="D153" s="165"/>
      <c r="E153" s="165"/>
      <c r="F153" s="165"/>
      <c r="G153" s="165"/>
      <c r="H153" s="165"/>
      <c r="I153" s="165"/>
      <c r="J153" s="165"/>
      <c r="K153" s="66">
        <f>SUM(K136:K149)</f>
        <v>4</v>
      </c>
      <c r="L153" s="67">
        <f>IF(K144=0,"",K144/B136)</f>
        <v>0.23076923076923078</v>
      </c>
      <c r="M153" s="67">
        <f>IF(K153=0,"",K153/B136)</f>
        <v>0.30769230769230771</v>
      </c>
      <c r="N153" s="67">
        <f>IF(K144=0,"",M153-L153)</f>
        <v>7.6923076923076927E-2</v>
      </c>
      <c r="O153" s="2"/>
      <c r="P153" s="1"/>
      <c r="Q153" s="25"/>
      <c r="R153" s="2"/>
    </row>
    <row r="154" spans="1:18" ht="12.75" customHeight="1" x14ac:dyDescent="0.2"/>
    <row r="155" spans="1:18" ht="12.75" customHeight="1" x14ac:dyDescent="0.2"/>
    <row r="156" spans="1:18" ht="26.25" customHeight="1" x14ac:dyDescent="0.4">
      <c r="B156" s="166" t="s">
        <v>72</v>
      </c>
      <c r="C156" s="167"/>
      <c r="D156" s="167"/>
      <c r="E156" s="167"/>
      <c r="F156" s="167"/>
      <c r="G156" s="167"/>
      <c r="H156" s="167"/>
      <c r="I156" s="167"/>
      <c r="J156" s="167"/>
      <c r="K156" s="105" t="s">
        <v>69</v>
      </c>
      <c r="L156" s="2"/>
      <c r="M156" s="2"/>
      <c r="N156" s="1"/>
      <c r="O156" s="2"/>
      <c r="P156" s="1"/>
      <c r="Q156" s="1"/>
      <c r="R156" s="1"/>
    </row>
    <row r="157" spans="1:18" ht="20.25" customHeight="1" x14ac:dyDescent="0.2">
      <c r="A157" s="168" t="s">
        <v>9</v>
      </c>
      <c r="B157" s="169" t="s">
        <v>73</v>
      </c>
      <c r="C157" s="170"/>
      <c r="D157" s="170"/>
      <c r="E157" s="170"/>
      <c r="F157" s="170"/>
      <c r="G157" s="170"/>
      <c r="H157" s="170"/>
      <c r="I157" s="170"/>
      <c r="J157" s="171"/>
      <c r="K157" s="172" t="s">
        <v>10</v>
      </c>
      <c r="L157" s="164" t="s">
        <v>2</v>
      </c>
      <c r="M157" s="164" t="s">
        <v>3</v>
      </c>
      <c r="N157" s="174" t="s">
        <v>4</v>
      </c>
      <c r="O157" s="164" t="s">
        <v>5</v>
      </c>
      <c r="P157" s="162" t="s">
        <v>6</v>
      </c>
      <c r="Q157" s="162" t="s">
        <v>7</v>
      </c>
      <c r="R157" s="164" t="s">
        <v>8</v>
      </c>
    </row>
    <row r="158" spans="1:18" ht="15.75" customHeight="1" x14ac:dyDescent="0.25">
      <c r="A158" s="163"/>
      <c r="B158" s="39" t="s">
        <v>74</v>
      </c>
      <c r="C158" s="39" t="s">
        <v>75</v>
      </c>
      <c r="D158" s="39" t="s">
        <v>76</v>
      </c>
      <c r="E158" s="39" t="s">
        <v>77</v>
      </c>
      <c r="F158" s="39" t="s">
        <v>78</v>
      </c>
      <c r="G158" s="39" t="s">
        <v>79</v>
      </c>
      <c r="H158" s="39" t="s">
        <v>80</v>
      </c>
      <c r="I158" s="39" t="s">
        <v>81</v>
      </c>
      <c r="J158" s="39" t="s">
        <v>82</v>
      </c>
      <c r="K158" s="173"/>
      <c r="L158" s="163"/>
      <c r="M158" s="163"/>
      <c r="N158" s="163"/>
      <c r="O158" s="163"/>
      <c r="P158" s="163"/>
      <c r="Q158" s="163"/>
      <c r="R158" s="163"/>
    </row>
    <row r="159" spans="1:18" ht="15.75" customHeight="1" x14ac:dyDescent="0.25">
      <c r="A159" s="39">
        <v>1501</v>
      </c>
      <c r="B159" s="40">
        <v>5</v>
      </c>
      <c r="C159" s="40"/>
      <c r="D159" s="40"/>
      <c r="E159" s="40"/>
      <c r="F159" s="40"/>
      <c r="G159" s="40"/>
      <c r="H159" s="40"/>
      <c r="I159" s="40"/>
      <c r="J159" s="40"/>
      <c r="K159" s="78"/>
      <c r="L159" s="124"/>
      <c r="M159" s="125"/>
      <c r="N159" s="126"/>
      <c r="O159" s="108"/>
      <c r="P159" s="43">
        <f>B159</f>
        <v>5</v>
      </c>
      <c r="Q159" s="109"/>
      <c r="R159" s="108"/>
    </row>
    <row r="160" spans="1:18" ht="15.75" customHeight="1" x14ac:dyDescent="0.25">
      <c r="A160" s="39">
        <v>1502</v>
      </c>
      <c r="B160" s="40"/>
      <c r="C160" s="40">
        <v>5</v>
      </c>
      <c r="D160" s="40"/>
      <c r="E160" s="40"/>
      <c r="F160" s="40"/>
      <c r="G160" s="40"/>
      <c r="H160" s="40"/>
      <c r="I160" s="40"/>
      <c r="J160" s="40"/>
      <c r="K160" s="78"/>
      <c r="L160" s="127"/>
      <c r="M160" s="118"/>
      <c r="N160" s="128"/>
      <c r="O160" s="45">
        <f>IF(C160=0,"",C160/B159)</f>
        <v>1</v>
      </c>
      <c r="P160" s="46">
        <v>5</v>
      </c>
      <c r="Q160" s="110">
        <f t="shared" ref="Q160:Q167" si="12">IF(P160=0,"",P160/P159)</f>
        <v>1</v>
      </c>
      <c r="R160" s="110">
        <f t="shared" ref="R160:R167" si="13">IF(P160=0,"",100%-Q160)</f>
        <v>0</v>
      </c>
    </row>
    <row r="161" spans="1:26" ht="15.75" customHeight="1" x14ac:dyDescent="0.25">
      <c r="A161" s="39">
        <v>1601</v>
      </c>
      <c r="B161" s="40"/>
      <c r="C161" s="40"/>
      <c r="D161" s="40">
        <v>5</v>
      </c>
      <c r="E161" s="40"/>
      <c r="F161" s="40"/>
      <c r="G161" s="40"/>
      <c r="H161" s="40"/>
      <c r="I161" s="40"/>
      <c r="J161" s="40"/>
      <c r="K161" s="78"/>
      <c r="L161" s="127"/>
      <c r="M161" s="118"/>
      <c r="N161" s="128"/>
      <c r="O161" s="45">
        <f>IF(D161=0,"",D161/C160)</f>
        <v>1</v>
      </c>
      <c r="P161" s="46">
        <v>5</v>
      </c>
      <c r="Q161" s="110">
        <f t="shared" si="12"/>
        <v>1</v>
      </c>
      <c r="R161" s="110">
        <f t="shared" si="13"/>
        <v>0</v>
      </c>
      <c r="S161" s="8">
        <f>P161/P159</f>
        <v>1</v>
      </c>
    </row>
    <row r="162" spans="1:26" ht="15.75" customHeight="1" x14ac:dyDescent="0.25">
      <c r="A162" s="39">
        <v>1602</v>
      </c>
      <c r="B162" s="40"/>
      <c r="C162" s="40"/>
      <c r="D162" s="40"/>
      <c r="E162" s="40">
        <v>5</v>
      </c>
      <c r="F162" s="40"/>
      <c r="G162" s="40"/>
      <c r="H162" s="40"/>
      <c r="I162" s="40"/>
      <c r="J162" s="40"/>
      <c r="K162" s="78"/>
      <c r="L162" s="127"/>
      <c r="M162" s="118"/>
      <c r="N162" s="128"/>
      <c r="O162" s="45">
        <f>IF(E162=0,"",E162/D161)</f>
        <v>1</v>
      </c>
      <c r="P162" s="46">
        <v>5</v>
      </c>
      <c r="Q162" s="110">
        <f t="shared" si="12"/>
        <v>1</v>
      </c>
      <c r="R162" s="110">
        <f t="shared" si="13"/>
        <v>0</v>
      </c>
    </row>
    <row r="163" spans="1:26" ht="15.75" customHeight="1" x14ac:dyDescent="0.25">
      <c r="A163" s="39">
        <v>1701</v>
      </c>
      <c r="B163" s="40"/>
      <c r="C163" s="40"/>
      <c r="D163" s="40"/>
      <c r="E163" s="40"/>
      <c r="F163" s="40">
        <v>4</v>
      </c>
      <c r="G163" s="40"/>
      <c r="H163" s="40"/>
      <c r="I163" s="40"/>
      <c r="J163" s="40"/>
      <c r="K163" s="78"/>
      <c r="L163" s="127"/>
      <c r="M163" s="118"/>
      <c r="N163" s="128"/>
      <c r="O163" s="45">
        <f>IF(F163=0,"",F163/E162)</f>
        <v>0.8</v>
      </c>
      <c r="P163" s="46">
        <v>4</v>
      </c>
      <c r="Q163" s="110">
        <f t="shared" si="12"/>
        <v>0.8</v>
      </c>
      <c r="R163" s="110">
        <f t="shared" si="13"/>
        <v>0.19999999999999996</v>
      </c>
    </row>
    <row r="164" spans="1:26" ht="15.75" customHeight="1" x14ac:dyDescent="0.25">
      <c r="A164" s="39">
        <v>1702</v>
      </c>
      <c r="B164" s="40"/>
      <c r="C164" s="40"/>
      <c r="D164" s="40"/>
      <c r="E164" s="40"/>
      <c r="F164" s="40"/>
      <c r="G164" s="40">
        <v>4</v>
      </c>
      <c r="H164" s="40"/>
      <c r="I164" s="40"/>
      <c r="J164" s="40"/>
      <c r="K164" s="78"/>
      <c r="L164" s="127"/>
      <c r="M164" s="118"/>
      <c r="N164" s="128"/>
      <c r="O164" s="45">
        <f>IF(G164=0,"",G164/F163)</f>
        <v>1</v>
      </c>
      <c r="P164" s="46">
        <v>4</v>
      </c>
      <c r="Q164" s="110">
        <f t="shared" si="12"/>
        <v>1</v>
      </c>
      <c r="R164" s="110">
        <f t="shared" si="13"/>
        <v>0</v>
      </c>
    </row>
    <row r="165" spans="1:26" ht="15.75" customHeight="1" x14ac:dyDescent="0.25">
      <c r="A165" s="39">
        <v>1801</v>
      </c>
      <c r="B165" s="40"/>
      <c r="C165" s="40"/>
      <c r="D165" s="40"/>
      <c r="E165" s="40"/>
      <c r="F165" s="40"/>
      <c r="G165" s="40"/>
      <c r="H165" s="40">
        <v>3</v>
      </c>
      <c r="I165" s="40"/>
      <c r="J165" s="40"/>
      <c r="K165" s="78"/>
      <c r="L165" s="127"/>
      <c r="M165" s="118"/>
      <c r="N165" s="128"/>
      <c r="O165" s="45">
        <f>IF(H165=0,"",H165/G164)</f>
        <v>0.75</v>
      </c>
      <c r="P165" s="46">
        <v>4</v>
      </c>
      <c r="Q165" s="110">
        <f t="shared" si="12"/>
        <v>1</v>
      </c>
      <c r="R165" s="110">
        <f t="shared" si="13"/>
        <v>0</v>
      </c>
    </row>
    <row r="166" spans="1:26" ht="15.75" customHeight="1" x14ac:dyDescent="0.25">
      <c r="A166" s="39">
        <v>1802</v>
      </c>
      <c r="B166" s="40"/>
      <c r="C166" s="40"/>
      <c r="D166" s="40"/>
      <c r="E166" s="40"/>
      <c r="F166" s="40"/>
      <c r="G166" s="40"/>
      <c r="H166" s="40"/>
      <c r="I166" s="40">
        <v>3</v>
      </c>
      <c r="J166" s="40"/>
      <c r="K166" s="78"/>
      <c r="L166" s="127"/>
      <c r="M166" s="118"/>
      <c r="N166" s="128"/>
      <c r="O166" s="45">
        <f>IF(I166=0,"",I166/H165)</f>
        <v>1</v>
      </c>
      <c r="P166" s="46">
        <v>4</v>
      </c>
      <c r="Q166" s="110">
        <f t="shared" si="12"/>
        <v>1</v>
      </c>
      <c r="R166" s="110">
        <f t="shared" si="13"/>
        <v>0</v>
      </c>
    </row>
    <row r="167" spans="1:26" ht="15.75" customHeight="1" x14ac:dyDescent="0.25">
      <c r="A167" s="39">
        <v>1901</v>
      </c>
      <c r="B167" s="40"/>
      <c r="C167" s="40"/>
      <c r="D167" s="40"/>
      <c r="E167" s="40"/>
      <c r="F167" s="40"/>
      <c r="G167" s="40"/>
      <c r="H167" s="40"/>
      <c r="I167" s="40"/>
      <c r="J167" s="40">
        <v>3</v>
      </c>
      <c r="K167" s="78">
        <v>3</v>
      </c>
      <c r="L167" s="127"/>
      <c r="M167" s="118"/>
      <c r="N167" s="128"/>
      <c r="O167" s="48">
        <f>IF(J167=0,"",J167/I166)</f>
        <v>1</v>
      </c>
      <c r="P167" s="46">
        <v>3</v>
      </c>
      <c r="Q167" s="48">
        <f t="shared" si="12"/>
        <v>0.75</v>
      </c>
      <c r="R167" s="48">
        <f t="shared" si="13"/>
        <v>0.25</v>
      </c>
    </row>
    <row r="168" spans="1:26" ht="15.75" customHeight="1" x14ac:dyDescent="0.25">
      <c r="A168" s="39">
        <v>1902</v>
      </c>
      <c r="B168" s="40"/>
      <c r="C168" s="40"/>
      <c r="D168" s="40"/>
      <c r="E168" s="40"/>
      <c r="F168" s="40"/>
      <c r="G168" s="40"/>
      <c r="H168" s="40"/>
      <c r="I168" s="40"/>
      <c r="J168" s="40"/>
      <c r="K168" s="78"/>
      <c r="L168" s="127"/>
      <c r="M168" s="118"/>
      <c r="N168" s="119"/>
      <c r="O168" s="100"/>
      <c r="P168" s="46"/>
      <c r="Q168" s="100"/>
      <c r="R168" s="140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39">
        <v>2001</v>
      </c>
      <c r="B169" s="40"/>
      <c r="C169" s="40"/>
      <c r="D169" s="40"/>
      <c r="E169" s="40"/>
      <c r="F169" s="40"/>
      <c r="G169" s="40"/>
      <c r="H169" s="40"/>
      <c r="I169" s="40"/>
      <c r="J169" s="40"/>
      <c r="K169" s="78"/>
      <c r="L169" s="127"/>
      <c r="M169" s="118"/>
      <c r="N169" s="119"/>
      <c r="O169" s="121"/>
      <c r="P169" s="74"/>
      <c r="Q169" s="134"/>
      <c r="R169" s="12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39">
        <v>2002</v>
      </c>
      <c r="B170" s="40"/>
      <c r="C170" s="40"/>
      <c r="D170" s="40"/>
      <c r="E170" s="40"/>
      <c r="F170" s="40"/>
      <c r="G170" s="40"/>
      <c r="H170" s="40"/>
      <c r="I170" s="40"/>
      <c r="J170" s="40"/>
      <c r="K170" s="78"/>
      <c r="L170" s="127"/>
      <c r="M170" s="118"/>
      <c r="N170" s="119"/>
      <c r="O170" s="121"/>
      <c r="P170" s="74"/>
      <c r="Q170" s="134"/>
      <c r="R170" s="12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39">
        <v>2101</v>
      </c>
      <c r="B171" s="40"/>
      <c r="C171" s="40"/>
      <c r="D171" s="40"/>
      <c r="E171" s="40"/>
      <c r="F171" s="40"/>
      <c r="G171" s="40"/>
      <c r="H171" s="40"/>
      <c r="I171" s="40"/>
      <c r="J171" s="40"/>
      <c r="K171" s="78"/>
      <c r="L171" s="127"/>
      <c r="M171" s="118"/>
      <c r="N171" s="119"/>
      <c r="O171" s="121"/>
      <c r="P171" s="74"/>
      <c r="Q171" s="134"/>
      <c r="R171" s="12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39">
        <v>2102</v>
      </c>
      <c r="B172" s="40"/>
      <c r="C172" s="40"/>
      <c r="D172" s="40"/>
      <c r="E172" s="40"/>
      <c r="F172" s="40"/>
      <c r="G172" s="40"/>
      <c r="H172" s="40"/>
      <c r="I172" s="40"/>
      <c r="J172" s="40"/>
      <c r="K172" s="78"/>
      <c r="L172" s="127"/>
      <c r="M172" s="118"/>
      <c r="N172" s="119"/>
      <c r="O172" s="118"/>
      <c r="P172" s="119"/>
      <c r="Q172" s="120"/>
      <c r="R172" s="12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39">
        <v>2201</v>
      </c>
      <c r="B173" s="40"/>
      <c r="C173" s="40"/>
      <c r="D173" s="40"/>
      <c r="E173" s="40"/>
      <c r="F173" s="40"/>
      <c r="G173" s="40"/>
      <c r="H173" s="40"/>
      <c r="I173" s="40"/>
      <c r="J173" s="40"/>
      <c r="K173" s="78"/>
      <c r="L173" s="127"/>
      <c r="M173" s="118"/>
      <c r="N173" s="119"/>
      <c r="O173" s="111" t="s">
        <v>58</v>
      </c>
      <c r="P173" s="112">
        <v>2</v>
      </c>
      <c r="Q173" s="113">
        <f>IF(SUM(K161:K173)=0,"",SUM(K161:K173))</f>
        <v>3</v>
      </c>
      <c r="R173" s="114" t="s">
        <v>10</v>
      </c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39">
        <v>2202</v>
      </c>
      <c r="B174" s="40"/>
      <c r="C174" s="40"/>
      <c r="D174" s="40"/>
      <c r="E174" s="40"/>
      <c r="F174" s="40"/>
      <c r="G174" s="40"/>
      <c r="H174" s="40"/>
      <c r="I174" s="40"/>
      <c r="J174" s="40"/>
      <c r="K174" s="78"/>
      <c r="L174" s="127"/>
      <c r="M174" s="118"/>
      <c r="N174" s="119"/>
      <c r="O174" s="115" t="s">
        <v>60</v>
      </c>
      <c r="P174" s="59">
        <f>IF(P173/B159=0,"",P173/B159)</f>
        <v>0.4</v>
      </c>
      <c r="Q174" s="116">
        <f>IF(P173/Q173=0,"",P173/Q173)</f>
        <v>0.66666666666666663</v>
      </c>
      <c r="R174" s="117" t="s">
        <v>61</v>
      </c>
    </row>
    <row r="175" spans="1:26" ht="15.75" customHeight="1" x14ac:dyDescent="0.25">
      <c r="A175" s="39">
        <v>2301</v>
      </c>
      <c r="B175" s="40"/>
      <c r="C175" s="40"/>
      <c r="D175" s="40"/>
      <c r="E175" s="40"/>
      <c r="F175" s="40"/>
      <c r="G175" s="40"/>
      <c r="H175" s="40"/>
      <c r="I175" s="40"/>
      <c r="J175" s="40"/>
      <c r="K175" s="78"/>
      <c r="L175" s="130"/>
      <c r="M175" s="131"/>
      <c r="N175" s="132"/>
      <c r="O175" s="87"/>
      <c r="P175" s="122"/>
      <c r="Q175" s="122"/>
      <c r="R175" s="123"/>
    </row>
    <row r="176" spans="1:26" ht="18" customHeight="1" x14ac:dyDescent="0.25">
      <c r="A176" s="28"/>
      <c r="B176" s="165" t="s">
        <v>83</v>
      </c>
      <c r="C176" s="165"/>
      <c r="D176" s="165"/>
      <c r="E176" s="165"/>
      <c r="F176" s="165"/>
      <c r="G176" s="165"/>
      <c r="H176" s="165"/>
      <c r="I176" s="165"/>
      <c r="J176" s="165"/>
      <c r="K176" s="66">
        <f>SUM(K159:K172)</f>
        <v>3</v>
      </c>
      <c r="L176" s="67">
        <f>IF(K167=0,"",K167/B159)</f>
        <v>0.6</v>
      </c>
      <c r="M176" s="67">
        <f>IF(K176=0,"",K176/B159)</f>
        <v>0.6</v>
      </c>
      <c r="N176" s="67">
        <f>IF(K167=0,"",M176-L176)</f>
        <v>0</v>
      </c>
      <c r="O176" s="2"/>
      <c r="P176" s="1"/>
      <c r="Q176" s="25"/>
      <c r="R176" s="2"/>
    </row>
    <row r="177" spans="1:19" ht="12.75" customHeight="1" x14ac:dyDescent="0.2"/>
    <row r="178" spans="1:19" ht="12.75" customHeight="1" x14ac:dyDescent="0.2"/>
    <row r="179" spans="1:19" ht="26.25" customHeight="1" x14ac:dyDescent="0.4">
      <c r="B179" s="166" t="s">
        <v>72</v>
      </c>
      <c r="C179" s="167"/>
      <c r="D179" s="167"/>
      <c r="E179" s="167"/>
      <c r="F179" s="167"/>
      <c r="G179" s="167"/>
      <c r="H179" s="167"/>
      <c r="I179" s="167"/>
      <c r="J179" s="167"/>
      <c r="K179" s="105" t="s">
        <v>71</v>
      </c>
      <c r="L179" s="2"/>
      <c r="M179" s="2"/>
      <c r="N179" s="1"/>
      <c r="O179" s="2"/>
      <c r="P179" s="1"/>
      <c r="Q179" s="1"/>
      <c r="R179" s="1"/>
    </row>
    <row r="180" spans="1:19" ht="20.25" customHeight="1" x14ac:dyDescent="0.2">
      <c r="A180" s="168" t="s">
        <v>9</v>
      </c>
      <c r="B180" s="169" t="s">
        <v>73</v>
      </c>
      <c r="C180" s="170"/>
      <c r="D180" s="170"/>
      <c r="E180" s="170"/>
      <c r="F180" s="170"/>
      <c r="G180" s="170"/>
      <c r="H180" s="170"/>
      <c r="I180" s="170"/>
      <c r="J180" s="171"/>
      <c r="K180" s="172" t="s">
        <v>10</v>
      </c>
      <c r="L180" s="164" t="s">
        <v>2</v>
      </c>
      <c r="M180" s="164" t="s">
        <v>3</v>
      </c>
      <c r="N180" s="174" t="s">
        <v>4</v>
      </c>
      <c r="O180" s="164" t="s">
        <v>5</v>
      </c>
      <c r="P180" s="162" t="s">
        <v>6</v>
      </c>
      <c r="Q180" s="162" t="s">
        <v>7</v>
      </c>
      <c r="R180" s="164" t="s">
        <v>8</v>
      </c>
    </row>
    <row r="181" spans="1:19" ht="15.75" customHeight="1" x14ac:dyDescent="0.25">
      <c r="A181" s="163"/>
      <c r="B181" s="39" t="s">
        <v>74</v>
      </c>
      <c r="C181" s="39" t="s">
        <v>75</v>
      </c>
      <c r="D181" s="39" t="s">
        <v>76</v>
      </c>
      <c r="E181" s="39" t="s">
        <v>77</v>
      </c>
      <c r="F181" s="39" t="s">
        <v>78</v>
      </c>
      <c r="G181" s="39" t="s">
        <v>79</v>
      </c>
      <c r="H181" s="39" t="s">
        <v>80</v>
      </c>
      <c r="I181" s="39" t="s">
        <v>81</v>
      </c>
      <c r="J181" s="39" t="s">
        <v>82</v>
      </c>
      <c r="K181" s="173"/>
      <c r="L181" s="163"/>
      <c r="M181" s="163"/>
      <c r="N181" s="163"/>
      <c r="O181" s="163"/>
      <c r="P181" s="163"/>
      <c r="Q181" s="163"/>
      <c r="R181" s="163"/>
    </row>
    <row r="182" spans="1:19" ht="15.75" customHeight="1" x14ac:dyDescent="0.25">
      <c r="A182" s="39">
        <v>1502</v>
      </c>
      <c r="B182" s="40">
        <v>14</v>
      </c>
      <c r="C182" s="40"/>
      <c r="D182" s="40"/>
      <c r="E182" s="40"/>
      <c r="F182" s="40"/>
      <c r="G182" s="40"/>
      <c r="H182" s="40"/>
      <c r="I182" s="40"/>
      <c r="J182" s="40"/>
      <c r="K182" s="78"/>
      <c r="L182" s="124"/>
      <c r="M182" s="125"/>
      <c r="N182" s="126"/>
      <c r="O182" s="108"/>
      <c r="P182" s="43">
        <f>B182</f>
        <v>14</v>
      </c>
      <c r="Q182" s="109"/>
      <c r="R182" s="108"/>
    </row>
    <row r="183" spans="1:19" ht="15.75" customHeight="1" x14ac:dyDescent="0.25">
      <c r="A183" s="39">
        <v>1601</v>
      </c>
      <c r="B183" s="40"/>
      <c r="C183" s="40">
        <v>9</v>
      </c>
      <c r="D183" s="40"/>
      <c r="E183" s="40"/>
      <c r="F183" s="40"/>
      <c r="G183" s="40"/>
      <c r="H183" s="40"/>
      <c r="I183" s="40"/>
      <c r="J183" s="40"/>
      <c r="K183" s="78"/>
      <c r="L183" s="127"/>
      <c r="M183" s="118"/>
      <c r="N183" s="128"/>
      <c r="O183" s="45">
        <f>IF(C183=0,"",C183/B182)</f>
        <v>0.6428571428571429</v>
      </c>
      <c r="P183" s="46">
        <v>9</v>
      </c>
      <c r="Q183" s="110">
        <f t="shared" ref="Q183:Q190" si="14">IF(P183=0,"",P183/P182)</f>
        <v>0.6428571428571429</v>
      </c>
      <c r="R183" s="110">
        <f t="shared" ref="R183:R190" si="15">IF(P183=0,"",100%-Q183)</f>
        <v>0.3571428571428571</v>
      </c>
    </row>
    <row r="184" spans="1:19" ht="15.75" customHeight="1" x14ac:dyDescent="0.25">
      <c r="A184" s="39">
        <v>1602</v>
      </c>
      <c r="B184" s="40"/>
      <c r="C184" s="40"/>
      <c r="D184" s="40">
        <v>8</v>
      </c>
      <c r="E184" s="40"/>
      <c r="F184" s="40"/>
      <c r="G184" s="40"/>
      <c r="H184" s="40"/>
      <c r="I184" s="40"/>
      <c r="J184" s="40"/>
      <c r="K184" s="78"/>
      <c r="L184" s="127"/>
      <c r="M184" s="118"/>
      <c r="N184" s="128"/>
      <c r="O184" s="45">
        <f>IF(D184=0,"",D184/C183)</f>
        <v>0.88888888888888884</v>
      </c>
      <c r="P184" s="46">
        <v>9</v>
      </c>
      <c r="Q184" s="110">
        <f t="shared" si="14"/>
        <v>1</v>
      </c>
      <c r="R184" s="110">
        <f t="shared" si="15"/>
        <v>0</v>
      </c>
      <c r="S184" s="8">
        <f>P184/P182</f>
        <v>0.6428571428571429</v>
      </c>
    </row>
    <row r="185" spans="1:19" ht="15.75" customHeight="1" x14ac:dyDescent="0.25">
      <c r="A185" s="39">
        <v>1701</v>
      </c>
      <c r="B185" s="40"/>
      <c r="C185" s="40"/>
      <c r="D185" s="40"/>
      <c r="E185" s="40">
        <v>8</v>
      </c>
      <c r="F185" s="40"/>
      <c r="G185" s="40"/>
      <c r="H185" s="40"/>
      <c r="I185" s="40"/>
      <c r="J185" s="40"/>
      <c r="K185" s="78"/>
      <c r="L185" s="127"/>
      <c r="M185" s="118"/>
      <c r="N185" s="128"/>
      <c r="O185" s="45">
        <f>IF(E185=0,"",E185/D184)</f>
        <v>1</v>
      </c>
      <c r="P185" s="46">
        <v>8</v>
      </c>
      <c r="Q185" s="110">
        <f t="shared" si="14"/>
        <v>0.88888888888888884</v>
      </c>
      <c r="R185" s="110">
        <f t="shared" si="15"/>
        <v>0.11111111111111116</v>
      </c>
    </row>
    <row r="186" spans="1:19" ht="15.75" customHeight="1" x14ac:dyDescent="0.25">
      <c r="A186" s="39">
        <v>1702</v>
      </c>
      <c r="B186" s="40"/>
      <c r="C186" s="40"/>
      <c r="D186" s="40"/>
      <c r="E186" s="40"/>
      <c r="F186" s="40">
        <v>5</v>
      </c>
      <c r="G186" s="40"/>
      <c r="H186" s="40"/>
      <c r="I186" s="40"/>
      <c r="J186" s="40"/>
      <c r="K186" s="78"/>
      <c r="L186" s="127"/>
      <c r="M186" s="118"/>
      <c r="N186" s="128"/>
      <c r="O186" s="45">
        <f>IF(F186=0,"",F186/E185)</f>
        <v>0.625</v>
      </c>
      <c r="P186" s="46">
        <v>7</v>
      </c>
      <c r="Q186" s="110">
        <f t="shared" si="14"/>
        <v>0.875</v>
      </c>
      <c r="R186" s="110">
        <f t="shared" si="15"/>
        <v>0.125</v>
      </c>
    </row>
    <row r="187" spans="1:19" ht="15.75" customHeight="1" x14ac:dyDescent="0.25">
      <c r="A187" s="39">
        <v>1801</v>
      </c>
      <c r="B187" s="40"/>
      <c r="C187" s="40"/>
      <c r="D187" s="40"/>
      <c r="E187" s="40"/>
      <c r="F187" s="40"/>
      <c r="G187" s="40">
        <v>5</v>
      </c>
      <c r="H187" s="40"/>
      <c r="I187" s="40"/>
      <c r="J187" s="40"/>
      <c r="K187" s="78"/>
      <c r="L187" s="127"/>
      <c r="M187" s="118"/>
      <c r="N187" s="128"/>
      <c r="O187" s="45">
        <f>IF(G187=0,"",G187/F186)</f>
        <v>1</v>
      </c>
      <c r="P187" s="46">
        <v>7</v>
      </c>
      <c r="Q187" s="110">
        <f t="shared" si="14"/>
        <v>1</v>
      </c>
      <c r="R187" s="110">
        <f t="shared" si="15"/>
        <v>0</v>
      </c>
    </row>
    <row r="188" spans="1:19" ht="15.75" customHeight="1" x14ac:dyDescent="0.25">
      <c r="A188" s="39">
        <v>1802</v>
      </c>
      <c r="B188" s="40"/>
      <c r="C188" s="40"/>
      <c r="D188" s="40"/>
      <c r="E188" s="40"/>
      <c r="F188" s="40"/>
      <c r="G188" s="40"/>
      <c r="H188" s="40">
        <v>5</v>
      </c>
      <c r="I188" s="40"/>
      <c r="J188" s="40"/>
      <c r="K188" s="78"/>
      <c r="L188" s="127"/>
      <c r="M188" s="118"/>
      <c r="N188" s="128"/>
      <c r="O188" s="45">
        <f>IF(H188=0,"",H188/G187)</f>
        <v>1</v>
      </c>
      <c r="P188" s="46">
        <v>7</v>
      </c>
      <c r="Q188" s="110">
        <f t="shared" si="14"/>
        <v>1</v>
      </c>
      <c r="R188" s="110">
        <f t="shared" si="15"/>
        <v>0</v>
      </c>
    </row>
    <row r="189" spans="1:19" ht="15.75" customHeight="1" x14ac:dyDescent="0.25">
      <c r="A189" s="39">
        <v>1901</v>
      </c>
      <c r="B189" s="40"/>
      <c r="C189" s="40"/>
      <c r="D189" s="40"/>
      <c r="E189" s="40"/>
      <c r="F189" s="40"/>
      <c r="G189" s="40"/>
      <c r="H189" s="40"/>
      <c r="I189" s="40">
        <v>5</v>
      </c>
      <c r="J189" s="40"/>
      <c r="K189" s="78"/>
      <c r="L189" s="127"/>
      <c r="M189" s="118"/>
      <c r="N189" s="128"/>
      <c r="O189" s="45">
        <f>IF(I189=0,"",I189/H188)</f>
        <v>1</v>
      </c>
      <c r="P189" s="46">
        <v>7</v>
      </c>
      <c r="Q189" s="110">
        <f t="shared" si="14"/>
        <v>1</v>
      </c>
      <c r="R189" s="110">
        <f t="shared" si="15"/>
        <v>0</v>
      </c>
    </row>
    <row r="190" spans="1:19" ht="15.75" customHeight="1" x14ac:dyDescent="0.25">
      <c r="A190" s="39">
        <v>1902</v>
      </c>
      <c r="B190" s="40"/>
      <c r="C190" s="40"/>
      <c r="D190" s="40"/>
      <c r="E190" s="40"/>
      <c r="F190" s="40"/>
      <c r="G190" s="40"/>
      <c r="H190" s="40"/>
      <c r="I190" s="40"/>
      <c r="J190" s="40">
        <v>2</v>
      </c>
      <c r="K190" s="78">
        <v>2</v>
      </c>
      <c r="L190" s="127" t="s">
        <v>108</v>
      </c>
      <c r="M190" s="118"/>
      <c r="N190" s="128"/>
      <c r="O190" s="48">
        <f>IF(J190=0,"",J190/I189)</f>
        <v>0.4</v>
      </c>
      <c r="P190" s="46">
        <v>6</v>
      </c>
      <c r="Q190" s="48">
        <f t="shared" si="14"/>
        <v>0.8571428571428571</v>
      </c>
      <c r="R190" s="48">
        <f t="shared" si="15"/>
        <v>0.1428571428571429</v>
      </c>
    </row>
    <row r="191" spans="1:19" ht="15.75" customHeight="1" x14ac:dyDescent="0.25">
      <c r="A191" s="39">
        <v>2001</v>
      </c>
      <c r="B191" s="40"/>
      <c r="C191" s="40"/>
      <c r="D191" s="40"/>
      <c r="E191" s="40"/>
      <c r="F191" s="40"/>
      <c r="G191" s="40"/>
      <c r="H191" s="40"/>
      <c r="I191" s="40"/>
      <c r="J191" s="40">
        <v>2</v>
      </c>
      <c r="K191" s="78">
        <v>1</v>
      </c>
      <c r="L191" s="127"/>
      <c r="M191" s="118"/>
      <c r="N191" s="119"/>
      <c r="O191" s="100"/>
      <c r="P191" s="46">
        <v>4</v>
      </c>
      <c r="Q191" s="100"/>
      <c r="R191" s="140"/>
    </row>
    <row r="192" spans="1:19" ht="15.75" customHeight="1" x14ac:dyDescent="0.25">
      <c r="A192" s="39">
        <v>2002</v>
      </c>
      <c r="B192" s="40"/>
      <c r="C192" s="40"/>
      <c r="D192" s="40"/>
      <c r="E192" s="40"/>
      <c r="F192" s="40"/>
      <c r="G192" s="40"/>
      <c r="H192" s="40"/>
      <c r="I192" s="40"/>
      <c r="J192" s="40">
        <v>2</v>
      </c>
      <c r="K192" s="78">
        <v>1</v>
      </c>
      <c r="L192" s="127"/>
      <c r="M192" s="118"/>
      <c r="N192" s="119"/>
      <c r="O192" s="121"/>
      <c r="P192" s="74">
        <v>3</v>
      </c>
      <c r="Q192" s="134"/>
      <c r="R192" s="121"/>
    </row>
    <row r="193" spans="1:19" ht="15.75" customHeight="1" x14ac:dyDescent="0.25">
      <c r="A193" s="39">
        <v>2101</v>
      </c>
      <c r="B193" s="40"/>
      <c r="C193" s="40"/>
      <c r="D193" s="40"/>
      <c r="E193" s="40"/>
      <c r="F193" s="40"/>
      <c r="G193" s="40"/>
      <c r="H193" s="40"/>
      <c r="I193" s="40"/>
      <c r="J193" s="40">
        <v>2</v>
      </c>
      <c r="K193" s="78">
        <v>1</v>
      </c>
      <c r="L193" s="127"/>
      <c r="M193" s="118"/>
      <c r="N193" s="119"/>
      <c r="O193" s="121"/>
      <c r="P193" s="74">
        <v>2</v>
      </c>
      <c r="Q193" s="134"/>
      <c r="R193" s="121"/>
    </row>
    <row r="194" spans="1:19" ht="15.75" customHeight="1" x14ac:dyDescent="0.25">
      <c r="A194" s="39">
        <v>2102</v>
      </c>
      <c r="B194" s="40"/>
      <c r="C194" s="40"/>
      <c r="D194" s="40"/>
      <c r="E194" s="40"/>
      <c r="F194" s="40"/>
      <c r="G194" s="40"/>
      <c r="H194" s="40"/>
      <c r="I194" s="40"/>
      <c r="J194" s="40">
        <v>1</v>
      </c>
      <c r="K194" s="78">
        <v>1</v>
      </c>
      <c r="L194" s="127"/>
      <c r="M194" s="118"/>
      <c r="N194" s="119"/>
      <c r="O194" s="121"/>
      <c r="P194" s="74">
        <v>1</v>
      </c>
      <c r="Q194" s="134"/>
      <c r="R194" s="121"/>
    </row>
    <row r="195" spans="1:19" ht="15.75" customHeight="1" x14ac:dyDescent="0.25">
      <c r="A195" s="39">
        <v>2201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78"/>
      <c r="L195" s="127"/>
      <c r="M195" s="118"/>
      <c r="N195" s="119"/>
      <c r="O195" s="118"/>
      <c r="P195" s="119"/>
      <c r="Q195" s="120"/>
      <c r="R195" s="121"/>
    </row>
    <row r="196" spans="1:19" ht="15.75" customHeight="1" x14ac:dyDescent="0.25">
      <c r="A196" s="39">
        <v>2202</v>
      </c>
      <c r="B196" s="40"/>
      <c r="C196" s="40"/>
      <c r="D196" s="40"/>
      <c r="E196" s="40"/>
      <c r="F196" s="40"/>
      <c r="G196" s="40"/>
      <c r="H196" s="40"/>
      <c r="I196" s="40"/>
      <c r="J196" s="40"/>
      <c r="K196" s="78"/>
      <c r="L196" s="127"/>
      <c r="M196" s="118"/>
      <c r="N196" s="119"/>
      <c r="O196" s="111" t="s">
        <v>58</v>
      </c>
      <c r="P196" s="112">
        <v>2</v>
      </c>
      <c r="Q196" s="113">
        <f>IF(SUM(K184:K196)=0,"",SUM(K184:K196))</f>
        <v>6</v>
      </c>
      <c r="R196" s="114" t="s">
        <v>10</v>
      </c>
    </row>
    <row r="197" spans="1:19" ht="15.75" customHeight="1" x14ac:dyDescent="0.25">
      <c r="A197" s="39">
        <v>2301</v>
      </c>
      <c r="B197" s="40"/>
      <c r="C197" s="40"/>
      <c r="D197" s="40"/>
      <c r="E197" s="40"/>
      <c r="F197" s="40"/>
      <c r="G197" s="40"/>
      <c r="H197" s="40"/>
      <c r="I197" s="40"/>
      <c r="J197" s="40"/>
      <c r="K197" s="78"/>
      <c r="L197" s="127"/>
      <c r="M197" s="118"/>
      <c r="N197" s="119"/>
      <c r="O197" s="115" t="s">
        <v>60</v>
      </c>
      <c r="P197" s="59">
        <f>IF(P196/B182=0,"",P196/B182)</f>
        <v>0.14285714285714285</v>
      </c>
      <c r="Q197" s="116">
        <f>IF(P196/Q196=0,"",P196/Q196)</f>
        <v>0.33333333333333331</v>
      </c>
      <c r="R197" s="117" t="s">
        <v>61</v>
      </c>
    </row>
    <row r="198" spans="1:19" ht="15.75" customHeight="1" x14ac:dyDescent="0.25">
      <c r="A198" s="39">
        <v>2302</v>
      </c>
      <c r="B198" s="40"/>
      <c r="C198" s="40"/>
      <c r="D198" s="40"/>
      <c r="E198" s="40"/>
      <c r="F198" s="40"/>
      <c r="G198" s="40"/>
      <c r="H198" s="40"/>
      <c r="I198" s="40"/>
      <c r="J198" s="40"/>
      <c r="K198" s="78"/>
      <c r="L198" s="130"/>
      <c r="M198" s="131"/>
      <c r="N198" s="132"/>
      <c r="O198" s="87"/>
      <c r="P198" s="122"/>
      <c r="Q198" s="122"/>
      <c r="R198" s="123"/>
    </row>
    <row r="199" spans="1:19" ht="18" customHeight="1" x14ac:dyDescent="0.25">
      <c r="A199" s="28"/>
      <c r="B199" s="165" t="s">
        <v>83</v>
      </c>
      <c r="C199" s="165"/>
      <c r="D199" s="165"/>
      <c r="E199" s="165"/>
      <c r="F199" s="165"/>
      <c r="G199" s="165"/>
      <c r="H199" s="165"/>
      <c r="I199" s="165"/>
      <c r="J199" s="165"/>
      <c r="K199" s="66">
        <f>SUM(K182:K195)</f>
        <v>6</v>
      </c>
      <c r="L199" s="67">
        <f>IF(K190=0,"",K190/B182)</f>
        <v>0.14285714285714285</v>
      </c>
      <c r="M199" s="67">
        <f>IF(K199=0,"",K199/B182)</f>
        <v>0.42857142857142855</v>
      </c>
      <c r="N199" s="67">
        <f>IF(K190=0,"",M199-L199)</f>
        <v>0.2857142857142857</v>
      </c>
      <c r="O199" s="2"/>
      <c r="P199" s="1"/>
      <c r="Q199" s="25"/>
      <c r="R199" s="2"/>
    </row>
    <row r="200" spans="1:19" ht="12.75" customHeight="1" x14ac:dyDescent="0.2"/>
    <row r="201" spans="1:19" ht="12.75" customHeight="1" x14ac:dyDescent="0.2"/>
    <row r="202" spans="1:19" ht="26.25" customHeight="1" x14ac:dyDescent="0.4">
      <c r="B202" s="166" t="s">
        <v>72</v>
      </c>
      <c r="C202" s="167"/>
      <c r="D202" s="167"/>
      <c r="E202" s="167"/>
      <c r="F202" s="167"/>
      <c r="G202" s="167"/>
      <c r="H202" s="167"/>
      <c r="I202" s="167"/>
      <c r="J202" s="167"/>
      <c r="K202" s="105" t="s">
        <v>84</v>
      </c>
      <c r="L202" s="2"/>
      <c r="M202" s="2"/>
      <c r="N202" s="1"/>
      <c r="O202" s="2"/>
      <c r="P202" s="1"/>
      <c r="Q202" s="1"/>
      <c r="R202" s="1"/>
    </row>
    <row r="203" spans="1:19" ht="20.25" customHeight="1" x14ac:dyDescent="0.2">
      <c r="A203" s="168" t="s">
        <v>9</v>
      </c>
      <c r="B203" s="169" t="s">
        <v>73</v>
      </c>
      <c r="C203" s="170"/>
      <c r="D203" s="170"/>
      <c r="E203" s="170"/>
      <c r="F203" s="170"/>
      <c r="G203" s="170"/>
      <c r="H203" s="170"/>
      <c r="I203" s="170"/>
      <c r="J203" s="171"/>
      <c r="K203" s="172" t="s">
        <v>10</v>
      </c>
      <c r="L203" s="164" t="s">
        <v>2</v>
      </c>
      <c r="M203" s="164" t="s">
        <v>3</v>
      </c>
      <c r="N203" s="174" t="s">
        <v>4</v>
      </c>
      <c r="O203" s="164" t="s">
        <v>5</v>
      </c>
      <c r="P203" s="162" t="s">
        <v>6</v>
      </c>
      <c r="Q203" s="162" t="s">
        <v>7</v>
      </c>
      <c r="R203" s="164" t="s">
        <v>8</v>
      </c>
    </row>
    <row r="204" spans="1:19" ht="15.75" customHeight="1" x14ac:dyDescent="0.25">
      <c r="A204" s="163"/>
      <c r="B204" s="39" t="s">
        <v>74</v>
      </c>
      <c r="C204" s="39" t="s">
        <v>75</v>
      </c>
      <c r="D204" s="39" t="s">
        <v>76</v>
      </c>
      <c r="E204" s="39" t="s">
        <v>77</v>
      </c>
      <c r="F204" s="39" t="s">
        <v>78</v>
      </c>
      <c r="G204" s="39" t="s">
        <v>79</v>
      </c>
      <c r="H204" s="39" t="s">
        <v>80</v>
      </c>
      <c r="I204" s="39" t="s">
        <v>81</v>
      </c>
      <c r="J204" s="39" t="s">
        <v>82</v>
      </c>
      <c r="K204" s="173"/>
      <c r="L204" s="163"/>
      <c r="M204" s="163"/>
      <c r="N204" s="163"/>
      <c r="O204" s="163"/>
      <c r="P204" s="163"/>
      <c r="Q204" s="163"/>
      <c r="R204" s="163"/>
    </row>
    <row r="205" spans="1:19" ht="15.75" customHeight="1" x14ac:dyDescent="0.25">
      <c r="A205" s="39">
        <v>1601</v>
      </c>
      <c r="B205" s="40">
        <v>9</v>
      </c>
      <c r="C205" s="40"/>
      <c r="D205" s="40"/>
      <c r="E205" s="40"/>
      <c r="F205" s="40"/>
      <c r="G205" s="40"/>
      <c r="H205" s="40"/>
      <c r="I205" s="40"/>
      <c r="J205" s="40"/>
      <c r="K205" s="78"/>
      <c r="L205" s="124"/>
      <c r="M205" s="125"/>
      <c r="N205" s="126"/>
      <c r="O205" s="108"/>
      <c r="P205" s="43">
        <f>B205</f>
        <v>9</v>
      </c>
      <c r="Q205" s="109"/>
      <c r="R205" s="108"/>
    </row>
    <row r="206" spans="1:19" ht="15.75" customHeight="1" x14ac:dyDescent="0.25">
      <c r="A206" s="39">
        <v>1602</v>
      </c>
      <c r="B206" s="40"/>
      <c r="C206" s="40">
        <v>8</v>
      </c>
      <c r="D206" s="40"/>
      <c r="E206" s="40"/>
      <c r="F206" s="40"/>
      <c r="G206" s="40"/>
      <c r="H206" s="40"/>
      <c r="I206" s="40"/>
      <c r="J206" s="40"/>
      <c r="K206" s="78"/>
      <c r="L206" s="127"/>
      <c r="M206" s="118"/>
      <c r="N206" s="128"/>
      <c r="O206" s="45">
        <f>IF(C206=0,"",C206/B205)</f>
        <v>0.88888888888888884</v>
      </c>
      <c r="P206" s="46">
        <v>8</v>
      </c>
      <c r="Q206" s="110">
        <f t="shared" ref="Q206:Q213" si="16">IF(P206=0,"",P206/P205)</f>
        <v>0.88888888888888884</v>
      </c>
      <c r="R206" s="110">
        <f t="shared" ref="R206:R213" si="17">IF(P206=0,"",100%-Q206)</f>
        <v>0.11111111111111116</v>
      </c>
    </row>
    <row r="207" spans="1:19" ht="15.75" customHeight="1" x14ac:dyDescent="0.25">
      <c r="A207" s="39">
        <v>1701</v>
      </c>
      <c r="B207" s="40"/>
      <c r="C207" s="40"/>
      <c r="D207" s="40">
        <v>7</v>
      </c>
      <c r="E207" s="40"/>
      <c r="F207" s="40"/>
      <c r="G207" s="40"/>
      <c r="H207" s="40"/>
      <c r="I207" s="40"/>
      <c r="J207" s="40"/>
      <c r="K207" s="78"/>
      <c r="L207" s="127"/>
      <c r="M207" s="118"/>
      <c r="N207" s="128"/>
      <c r="O207" s="45">
        <f>IF(D207=0,"",D207/C206)</f>
        <v>0.875</v>
      </c>
      <c r="P207" s="46">
        <v>7</v>
      </c>
      <c r="Q207" s="110">
        <f t="shared" si="16"/>
        <v>0.875</v>
      </c>
      <c r="R207" s="110">
        <f t="shared" si="17"/>
        <v>0.125</v>
      </c>
      <c r="S207" s="8">
        <f>P207/P205</f>
        <v>0.77777777777777779</v>
      </c>
    </row>
    <row r="208" spans="1:19" ht="15.75" customHeight="1" x14ac:dyDescent="0.25">
      <c r="A208" s="39">
        <v>1702</v>
      </c>
      <c r="B208" s="40"/>
      <c r="C208" s="40"/>
      <c r="D208" s="40"/>
      <c r="E208" s="40">
        <v>6</v>
      </c>
      <c r="F208" s="40"/>
      <c r="G208" s="40"/>
      <c r="H208" s="40"/>
      <c r="I208" s="40"/>
      <c r="J208" s="40"/>
      <c r="K208" s="78"/>
      <c r="L208" s="127"/>
      <c r="M208" s="118"/>
      <c r="N208" s="128"/>
      <c r="O208" s="45">
        <f>IF(E208=0,"",E208/D207)</f>
        <v>0.8571428571428571</v>
      </c>
      <c r="P208" s="46">
        <v>6</v>
      </c>
      <c r="Q208" s="110">
        <f t="shared" si="16"/>
        <v>0.8571428571428571</v>
      </c>
      <c r="R208" s="110">
        <f t="shared" si="17"/>
        <v>0.1428571428571429</v>
      </c>
    </row>
    <row r="209" spans="1:18" ht="15.75" customHeight="1" x14ac:dyDescent="0.25">
      <c r="A209" s="39">
        <v>1801</v>
      </c>
      <c r="B209" s="40"/>
      <c r="C209" s="40"/>
      <c r="D209" s="40"/>
      <c r="E209" s="40"/>
      <c r="F209" s="40">
        <v>5</v>
      </c>
      <c r="G209" s="40"/>
      <c r="H209" s="40"/>
      <c r="I209" s="40"/>
      <c r="J209" s="40"/>
      <c r="K209" s="78"/>
      <c r="L209" s="127"/>
      <c r="M209" s="118"/>
      <c r="N209" s="128"/>
      <c r="O209" s="45">
        <f>IF(F209=0,"",F209/E208)</f>
        <v>0.83333333333333337</v>
      </c>
      <c r="P209" s="46">
        <v>5</v>
      </c>
      <c r="Q209" s="110">
        <f t="shared" si="16"/>
        <v>0.83333333333333337</v>
      </c>
      <c r="R209" s="110">
        <f t="shared" si="17"/>
        <v>0.16666666666666663</v>
      </c>
    </row>
    <row r="210" spans="1:18" ht="15.75" customHeight="1" x14ac:dyDescent="0.25">
      <c r="A210" s="39">
        <v>1802</v>
      </c>
      <c r="B210" s="40"/>
      <c r="C210" s="40"/>
      <c r="D210" s="40"/>
      <c r="E210" s="40"/>
      <c r="F210" s="40"/>
      <c r="G210" s="40">
        <v>5</v>
      </c>
      <c r="H210" s="40"/>
      <c r="I210" s="40"/>
      <c r="J210" s="40"/>
      <c r="K210" s="78"/>
      <c r="L210" s="127"/>
      <c r="M210" s="118"/>
      <c r="N210" s="128"/>
      <c r="O210" s="45">
        <f>IF(G210=0,"",G210/F209)</f>
        <v>1</v>
      </c>
      <c r="P210" s="46">
        <v>5</v>
      </c>
      <c r="Q210" s="110">
        <f t="shared" si="16"/>
        <v>1</v>
      </c>
      <c r="R210" s="110">
        <f t="shared" si="17"/>
        <v>0</v>
      </c>
    </row>
    <row r="211" spans="1:18" ht="15.75" customHeight="1" x14ac:dyDescent="0.25">
      <c r="A211" s="39">
        <v>1901</v>
      </c>
      <c r="B211" s="40"/>
      <c r="C211" s="40"/>
      <c r="D211" s="40"/>
      <c r="E211" s="40"/>
      <c r="F211" s="40"/>
      <c r="G211" s="40"/>
      <c r="H211" s="40">
        <v>4</v>
      </c>
      <c r="I211" s="40"/>
      <c r="J211" s="40"/>
      <c r="K211" s="78"/>
      <c r="L211" s="127"/>
      <c r="M211" s="118"/>
      <c r="N211" s="128"/>
      <c r="O211" s="45">
        <f>IF(H211=0,"",H211/G210)</f>
        <v>0.8</v>
      </c>
      <c r="P211" s="46">
        <v>5</v>
      </c>
      <c r="Q211" s="110">
        <f t="shared" si="16"/>
        <v>1</v>
      </c>
      <c r="R211" s="110">
        <f t="shared" si="17"/>
        <v>0</v>
      </c>
    </row>
    <row r="212" spans="1:18" ht="15.75" customHeight="1" x14ac:dyDescent="0.25">
      <c r="A212" s="39">
        <v>1902</v>
      </c>
      <c r="B212" s="40"/>
      <c r="C212" s="40"/>
      <c r="D212" s="40"/>
      <c r="E212" s="40"/>
      <c r="F212" s="40"/>
      <c r="G212" s="40"/>
      <c r="H212" s="40"/>
      <c r="I212" s="40">
        <v>3</v>
      </c>
      <c r="J212" s="40"/>
      <c r="K212" s="78"/>
      <c r="L212" s="127"/>
      <c r="M212" s="118"/>
      <c r="N212" s="128"/>
      <c r="O212" s="45">
        <f>IF(I212=0,"",I212/H211)</f>
        <v>0.75</v>
      </c>
      <c r="P212" s="46">
        <v>4</v>
      </c>
      <c r="Q212" s="110">
        <f t="shared" si="16"/>
        <v>0.8</v>
      </c>
      <c r="R212" s="110">
        <f t="shared" si="17"/>
        <v>0.19999999999999996</v>
      </c>
    </row>
    <row r="213" spans="1:18" ht="15.75" customHeight="1" x14ac:dyDescent="0.25">
      <c r="A213" s="39">
        <v>2001</v>
      </c>
      <c r="B213" s="40"/>
      <c r="C213" s="40"/>
      <c r="D213" s="40"/>
      <c r="E213" s="40"/>
      <c r="F213" s="40"/>
      <c r="G213" s="40"/>
      <c r="H213" s="40"/>
      <c r="I213" s="40"/>
      <c r="J213" s="40">
        <v>3</v>
      </c>
      <c r="K213" s="78">
        <v>3</v>
      </c>
      <c r="L213" s="127"/>
      <c r="M213" s="118"/>
      <c r="N213" s="128"/>
      <c r="O213" s="48">
        <f>IF(J213=0,"",J213/I212)</f>
        <v>1</v>
      </c>
      <c r="P213" s="46">
        <v>4</v>
      </c>
      <c r="Q213" s="48">
        <f t="shared" si="16"/>
        <v>1</v>
      </c>
      <c r="R213" s="48">
        <f t="shared" si="17"/>
        <v>0</v>
      </c>
    </row>
    <row r="214" spans="1:18" ht="15.75" customHeight="1" x14ac:dyDescent="0.25">
      <c r="A214" s="39">
        <v>2002</v>
      </c>
      <c r="B214" s="40"/>
      <c r="C214" s="40"/>
      <c r="D214" s="40"/>
      <c r="E214" s="40"/>
      <c r="F214" s="40"/>
      <c r="G214" s="40"/>
      <c r="H214" s="40"/>
      <c r="I214" s="40"/>
      <c r="J214" s="40">
        <v>1</v>
      </c>
      <c r="K214" s="78"/>
      <c r="L214" s="127"/>
      <c r="M214" s="118"/>
      <c r="N214" s="119"/>
      <c r="O214" s="100"/>
      <c r="P214" s="46">
        <v>1</v>
      </c>
      <c r="Q214" s="100"/>
      <c r="R214" s="140"/>
    </row>
    <row r="215" spans="1:18" ht="15.75" customHeight="1" x14ac:dyDescent="0.25">
      <c r="A215" s="39">
        <v>2101</v>
      </c>
      <c r="B215" s="40"/>
      <c r="C215" s="40"/>
      <c r="D215" s="40"/>
      <c r="E215" s="40"/>
      <c r="F215" s="40"/>
      <c r="G215" s="40"/>
      <c r="H215" s="40"/>
      <c r="I215" s="40"/>
      <c r="J215" s="40">
        <v>1</v>
      </c>
      <c r="K215" s="78"/>
      <c r="L215" s="127"/>
      <c r="M215" s="118"/>
      <c r="N215" s="119"/>
      <c r="O215" s="121"/>
      <c r="P215" s="74">
        <v>1</v>
      </c>
      <c r="Q215" s="134"/>
      <c r="R215" s="121"/>
    </row>
    <row r="216" spans="1:18" ht="15.75" customHeight="1" x14ac:dyDescent="0.25">
      <c r="A216" s="39">
        <v>2102</v>
      </c>
      <c r="B216" s="40"/>
      <c r="C216" s="40"/>
      <c r="D216" s="40"/>
      <c r="E216" s="40"/>
      <c r="F216" s="40"/>
      <c r="G216" s="40"/>
      <c r="H216" s="40"/>
      <c r="I216" s="40"/>
      <c r="J216" s="40">
        <v>1</v>
      </c>
      <c r="K216" s="78">
        <v>1</v>
      </c>
      <c r="L216" s="127"/>
      <c r="M216" s="118"/>
      <c r="N216" s="119"/>
      <c r="O216" s="121"/>
      <c r="P216" s="74">
        <v>1</v>
      </c>
      <c r="Q216" s="134"/>
      <c r="R216" s="121"/>
    </row>
    <row r="217" spans="1:18" ht="15.75" customHeight="1" x14ac:dyDescent="0.25">
      <c r="A217" s="39">
        <v>2201</v>
      </c>
      <c r="B217" s="40"/>
      <c r="C217" s="40"/>
      <c r="D217" s="40"/>
      <c r="E217" s="40"/>
      <c r="F217" s="40"/>
      <c r="G217" s="40"/>
      <c r="H217" s="40"/>
      <c r="I217" s="40"/>
      <c r="J217" s="40"/>
      <c r="K217" s="78"/>
      <c r="L217" s="127"/>
      <c r="M217" s="118"/>
      <c r="N217" s="119"/>
      <c r="O217" s="121"/>
      <c r="P217" s="74"/>
      <c r="Q217" s="134"/>
      <c r="R217" s="121"/>
    </row>
    <row r="218" spans="1:18" ht="15.75" customHeight="1" x14ac:dyDescent="0.25">
      <c r="A218" s="39">
        <v>2202</v>
      </c>
      <c r="B218" s="40"/>
      <c r="C218" s="40"/>
      <c r="D218" s="40"/>
      <c r="E218" s="40"/>
      <c r="F218" s="40"/>
      <c r="G218" s="40"/>
      <c r="H218" s="40"/>
      <c r="I218" s="40"/>
      <c r="J218" s="40"/>
      <c r="K218" s="78"/>
      <c r="L218" s="127"/>
      <c r="M218" s="118"/>
      <c r="N218" s="119"/>
      <c r="O218" s="118"/>
      <c r="P218" s="119"/>
      <c r="Q218" s="120"/>
      <c r="R218" s="121"/>
    </row>
    <row r="219" spans="1:18" ht="15.75" customHeight="1" x14ac:dyDescent="0.25">
      <c r="A219" s="39">
        <v>2301</v>
      </c>
      <c r="B219" s="40"/>
      <c r="C219" s="40"/>
      <c r="D219" s="40"/>
      <c r="E219" s="40"/>
      <c r="F219" s="40"/>
      <c r="G219" s="40"/>
      <c r="H219" s="40"/>
      <c r="I219" s="40"/>
      <c r="J219" s="40"/>
      <c r="K219" s="78"/>
      <c r="L219" s="127"/>
      <c r="M219" s="118"/>
      <c r="N219" s="119"/>
      <c r="O219" s="111" t="s">
        <v>58</v>
      </c>
      <c r="P219" s="112">
        <v>2</v>
      </c>
      <c r="Q219" s="113">
        <f>IF(SUM(K207:K219)=0,"",SUM(K207:K219))</f>
        <v>4</v>
      </c>
      <c r="R219" s="114" t="s">
        <v>10</v>
      </c>
    </row>
    <row r="220" spans="1:18" ht="15.75" customHeight="1" x14ac:dyDescent="0.25">
      <c r="A220" s="39">
        <v>2302</v>
      </c>
      <c r="B220" s="40"/>
      <c r="C220" s="40"/>
      <c r="D220" s="40"/>
      <c r="E220" s="40"/>
      <c r="F220" s="40"/>
      <c r="G220" s="40"/>
      <c r="H220" s="40"/>
      <c r="I220" s="40"/>
      <c r="J220" s="40"/>
      <c r="K220" s="78"/>
      <c r="L220" s="127"/>
      <c r="M220" s="118"/>
      <c r="N220" s="119"/>
      <c r="O220" s="115" t="s">
        <v>60</v>
      </c>
      <c r="P220" s="59">
        <f>IF(P219/B205=0,"",P219/B205)</f>
        <v>0.22222222222222221</v>
      </c>
      <c r="Q220" s="116">
        <f>IF(P219/Q219=0,"",P219/Q219)</f>
        <v>0.5</v>
      </c>
      <c r="R220" s="117" t="s">
        <v>61</v>
      </c>
    </row>
    <row r="221" spans="1:18" ht="15.75" customHeight="1" x14ac:dyDescent="0.25">
      <c r="A221" s="39">
        <v>2401</v>
      </c>
      <c r="B221" s="40"/>
      <c r="C221" s="40"/>
      <c r="D221" s="40"/>
      <c r="E221" s="40"/>
      <c r="F221" s="40"/>
      <c r="G221" s="40"/>
      <c r="H221" s="40"/>
      <c r="I221" s="40"/>
      <c r="J221" s="40"/>
      <c r="K221" s="78"/>
      <c r="L221" s="130"/>
      <c r="M221" s="131"/>
      <c r="N221" s="132"/>
      <c r="O221" s="87"/>
      <c r="P221" s="122"/>
      <c r="Q221" s="122"/>
      <c r="R221" s="123"/>
    </row>
    <row r="222" spans="1:18" ht="18" customHeight="1" x14ac:dyDescent="0.25">
      <c r="A222" s="28"/>
      <c r="B222" s="165" t="s">
        <v>83</v>
      </c>
      <c r="C222" s="165"/>
      <c r="D222" s="165"/>
      <c r="E222" s="165"/>
      <c r="F222" s="165"/>
      <c r="G222" s="165"/>
      <c r="H222" s="165"/>
      <c r="I222" s="165"/>
      <c r="J222" s="165"/>
      <c r="K222" s="66">
        <f>SUM(K205:K218)</f>
        <v>4</v>
      </c>
      <c r="L222" s="67">
        <f>IF(K213=0,"",K213/B205)</f>
        <v>0.33333333333333331</v>
      </c>
      <c r="M222" s="67">
        <f>IF(K222=0,"",K222/B205)</f>
        <v>0.44444444444444442</v>
      </c>
      <c r="N222" s="67">
        <f>IF(K213=0,"",M222-L222)</f>
        <v>0.1111111111111111</v>
      </c>
      <c r="O222" s="2"/>
      <c r="P222" s="1"/>
      <c r="Q222" s="25"/>
      <c r="R222" s="2"/>
    </row>
    <row r="223" spans="1:18" ht="12.75" customHeight="1" x14ac:dyDescent="0.2"/>
    <row r="224" spans="1:18" ht="12.75" customHeight="1" x14ac:dyDescent="0.2"/>
    <row r="225" spans="1:19" ht="26.25" customHeight="1" x14ac:dyDescent="0.4">
      <c r="B225" s="166" t="s">
        <v>72</v>
      </c>
      <c r="C225" s="167"/>
      <c r="D225" s="167"/>
      <c r="E225" s="167"/>
      <c r="F225" s="167"/>
      <c r="G225" s="167"/>
      <c r="H225" s="167"/>
      <c r="I225" s="167"/>
      <c r="J225" s="167"/>
      <c r="K225" s="105" t="s">
        <v>85</v>
      </c>
      <c r="L225" s="1"/>
      <c r="M225" s="2"/>
      <c r="N225" s="2"/>
      <c r="O225" s="1"/>
      <c r="P225" s="2"/>
      <c r="Q225" s="1"/>
      <c r="R225" s="1"/>
    </row>
    <row r="226" spans="1:19" ht="20.25" customHeight="1" x14ac:dyDescent="0.2">
      <c r="A226" s="168" t="s">
        <v>9</v>
      </c>
      <c r="B226" s="169" t="s">
        <v>73</v>
      </c>
      <c r="C226" s="170"/>
      <c r="D226" s="170"/>
      <c r="E226" s="170"/>
      <c r="F226" s="170"/>
      <c r="G226" s="170"/>
      <c r="H226" s="170"/>
      <c r="I226" s="170"/>
      <c r="J226" s="171"/>
      <c r="K226" s="172" t="s">
        <v>10</v>
      </c>
      <c r="L226" s="164" t="s">
        <v>2</v>
      </c>
      <c r="M226" s="164" t="s">
        <v>3</v>
      </c>
      <c r="N226" s="174" t="s">
        <v>4</v>
      </c>
      <c r="O226" s="164" t="s">
        <v>5</v>
      </c>
      <c r="P226" s="162" t="s">
        <v>6</v>
      </c>
      <c r="Q226" s="162" t="s">
        <v>7</v>
      </c>
      <c r="R226" s="164" t="s">
        <v>8</v>
      </c>
    </row>
    <row r="227" spans="1:19" ht="15.75" customHeight="1" x14ac:dyDescent="0.25">
      <c r="A227" s="163"/>
      <c r="B227" s="39" t="s">
        <v>74</v>
      </c>
      <c r="C227" s="39" t="s">
        <v>75</v>
      </c>
      <c r="D227" s="39" t="s">
        <v>76</v>
      </c>
      <c r="E227" s="39" t="s">
        <v>77</v>
      </c>
      <c r="F227" s="39" t="s">
        <v>78</v>
      </c>
      <c r="G227" s="39" t="s">
        <v>79</v>
      </c>
      <c r="H227" s="39" t="s">
        <v>80</v>
      </c>
      <c r="I227" s="39" t="s">
        <v>81</v>
      </c>
      <c r="J227" s="39" t="s">
        <v>82</v>
      </c>
      <c r="K227" s="173"/>
      <c r="L227" s="163"/>
      <c r="M227" s="163"/>
      <c r="N227" s="163"/>
      <c r="O227" s="163"/>
      <c r="P227" s="163"/>
      <c r="Q227" s="163"/>
      <c r="R227" s="163"/>
    </row>
    <row r="228" spans="1:19" ht="15.75" customHeight="1" x14ac:dyDescent="0.25">
      <c r="A228" s="39">
        <v>1602</v>
      </c>
      <c r="B228" s="40">
        <v>22</v>
      </c>
      <c r="C228" s="40"/>
      <c r="D228" s="40"/>
      <c r="E228" s="40"/>
      <c r="F228" s="40"/>
      <c r="G228" s="40"/>
      <c r="H228" s="40"/>
      <c r="I228" s="40"/>
      <c r="J228" s="40"/>
      <c r="K228" s="78"/>
      <c r="L228" s="124"/>
      <c r="M228" s="125"/>
      <c r="N228" s="126"/>
      <c r="O228" s="108"/>
      <c r="P228" s="43">
        <f>B228</f>
        <v>22</v>
      </c>
      <c r="Q228" s="109"/>
      <c r="R228" s="108"/>
    </row>
    <row r="229" spans="1:19" ht="15.75" customHeight="1" x14ac:dyDescent="0.25">
      <c r="A229" s="39">
        <v>1701</v>
      </c>
      <c r="B229" s="40"/>
      <c r="C229" s="40">
        <v>20</v>
      </c>
      <c r="D229" s="40"/>
      <c r="E229" s="40"/>
      <c r="F229" s="40"/>
      <c r="G229" s="40"/>
      <c r="H229" s="40"/>
      <c r="I229" s="40"/>
      <c r="J229" s="40"/>
      <c r="K229" s="78"/>
      <c r="L229" s="127"/>
      <c r="M229" s="118"/>
      <c r="N229" s="128"/>
      <c r="O229" s="45">
        <f>IF(C229=0,"",C229/B228)</f>
        <v>0.90909090909090906</v>
      </c>
      <c r="P229" s="46">
        <v>20</v>
      </c>
      <c r="Q229" s="110">
        <f t="shared" ref="Q229:Q236" si="18">IF(P229=0,"",P229/P228)</f>
        <v>0.90909090909090906</v>
      </c>
      <c r="R229" s="110">
        <f t="shared" ref="R229:R236" si="19">IF(P229=0,"",100%-Q229)</f>
        <v>9.0909090909090939E-2</v>
      </c>
    </row>
    <row r="230" spans="1:19" ht="15.75" customHeight="1" x14ac:dyDescent="0.25">
      <c r="A230" s="39">
        <v>1702</v>
      </c>
      <c r="B230" s="40"/>
      <c r="C230" s="40"/>
      <c r="D230" s="40">
        <v>17</v>
      </c>
      <c r="E230" s="40"/>
      <c r="F230" s="40"/>
      <c r="G230" s="40"/>
      <c r="H230" s="40"/>
      <c r="I230" s="40"/>
      <c r="J230" s="40"/>
      <c r="K230" s="78"/>
      <c r="L230" s="127"/>
      <c r="M230" s="118"/>
      <c r="N230" s="128"/>
      <c r="O230" s="45">
        <f>IF(D230=0,"",D230/C229)</f>
        <v>0.85</v>
      </c>
      <c r="P230" s="46">
        <v>18</v>
      </c>
      <c r="Q230" s="110">
        <f t="shared" si="18"/>
        <v>0.9</v>
      </c>
      <c r="R230" s="110">
        <f t="shared" si="19"/>
        <v>9.9999999999999978E-2</v>
      </c>
      <c r="S230" s="69">
        <f>P230/P228</f>
        <v>0.81818181818181823</v>
      </c>
    </row>
    <row r="231" spans="1:19" ht="15.75" customHeight="1" x14ac:dyDescent="0.25">
      <c r="A231" s="39">
        <v>1801</v>
      </c>
      <c r="B231" s="40"/>
      <c r="C231" s="40"/>
      <c r="D231" s="40"/>
      <c r="E231" s="40">
        <v>14</v>
      </c>
      <c r="F231" s="40"/>
      <c r="G231" s="40"/>
      <c r="H231" s="40"/>
      <c r="I231" s="40"/>
      <c r="J231" s="40"/>
      <c r="K231" s="78"/>
      <c r="L231" s="127"/>
      <c r="M231" s="118"/>
      <c r="N231" s="128"/>
      <c r="O231" s="45">
        <f>IF(E231=0,"",E231/D230)</f>
        <v>0.82352941176470584</v>
      </c>
      <c r="P231" s="46">
        <v>17</v>
      </c>
      <c r="Q231" s="110">
        <f t="shared" si="18"/>
        <v>0.94444444444444442</v>
      </c>
      <c r="R231" s="110">
        <f t="shared" si="19"/>
        <v>5.555555555555558E-2</v>
      </c>
    </row>
    <row r="232" spans="1:19" ht="15.75" customHeight="1" x14ac:dyDescent="0.25">
      <c r="A232" s="39">
        <v>1802</v>
      </c>
      <c r="B232" s="40"/>
      <c r="C232" s="40"/>
      <c r="D232" s="40"/>
      <c r="E232" s="40"/>
      <c r="F232" s="40">
        <v>10</v>
      </c>
      <c r="G232" s="40"/>
      <c r="H232" s="40"/>
      <c r="I232" s="40"/>
      <c r="J232" s="40"/>
      <c r="K232" s="78"/>
      <c r="L232" s="127"/>
      <c r="M232" s="118"/>
      <c r="N232" s="128"/>
      <c r="O232" s="45">
        <f>IF(F232=0,"",F232/E231)</f>
        <v>0.7142857142857143</v>
      </c>
      <c r="P232" s="46">
        <v>12</v>
      </c>
      <c r="Q232" s="110">
        <f t="shared" si="18"/>
        <v>0.70588235294117652</v>
      </c>
      <c r="R232" s="110">
        <f t="shared" si="19"/>
        <v>0.29411764705882348</v>
      </c>
    </row>
    <row r="233" spans="1:19" ht="15.75" customHeight="1" x14ac:dyDescent="0.25">
      <c r="A233" s="39">
        <v>1901</v>
      </c>
      <c r="B233" s="40"/>
      <c r="C233" s="40"/>
      <c r="D233" s="40"/>
      <c r="E233" s="40"/>
      <c r="F233" s="40"/>
      <c r="G233" s="40">
        <v>7</v>
      </c>
      <c r="H233" s="40"/>
      <c r="I233" s="40"/>
      <c r="J233" s="40"/>
      <c r="K233" s="78"/>
      <c r="L233" s="127"/>
      <c r="M233" s="118"/>
      <c r="N233" s="128"/>
      <c r="O233" s="45">
        <f>IF(G233=0,"",G233/F232)</f>
        <v>0.7</v>
      </c>
      <c r="P233" s="46">
        <v>11</v>
      </c>
      <c r="Q233" s="110">
        <f t="shared" si="18"/>
        <v>0.91666666666666663</v>
      </c>
      <c r="R233" s="110">
        <f t="shared" si="19"/>
        <v>8.333333333333337E-2</v>
      </c>
    </row>
    <row r="234" spans="1:19" ht="15.75" customHeight="1" x14ac:dyDescent="0.25">
      <c r="A234" s="39">
        <v>1902</v>
      </c>
      <c r="B234" s="40"/>
      <c r="C234" s="40"/>
      <c r="D234" s="40"/>
      <c r="E234" s="40"/>
      <c r="F234" s="40"/>
      <c r="G234" s="40"/>
      <c r="H234" s="40">
        <v>4</v>
      </c>
      <c r="I234" s="40"/>
      <c r="J234" s="40"/>
      <c r="K234" s="78"/>
      <c r="L234" s="127"/>
      <c r="M234" s="118"/>
      <c r="N234" s="128"/>
      <c r="O234" s="45">
        <f>IF(H234=0,"",H234/G233)</f>
        <v>0.5714285714285714</v>
      </c>
      <c r="P234" s="46">
        <v>8</v>
      </c>
      <c r="Q234" s="110">
        <f t="shared" si="18"/>
        <v>0.72727272727272729</v>
      </c>
      <c r="R234" s="110">
        <f t="shared" si="19"/>
        <v>0.27272727272727271</v>
      </c>
    </row>
    <row r="235" spans="1:19" ht="15.75" customHeight="1" x14ac:dyDescent="0.25">
      <c r="A235" s="39">
        <v>2001</v>
      </c>
      <c r="B235" s="40"/>
      <c r="C235" s="40"/>
      <c r="D235" s="40"/>
      <c r="E235" s="40"/>
      <c r="F235" s="40"/>
      <c r="G235" s="40"/>
      <c r="H235" s="40"/>
      <c r="I235" s="40">
        <v>4</v>
      </c>
      <c r="J235" s="40"/>
      <c r="K235" s="78"/>
      <c r="L235" s="127"/>
      <c r="M235" s="118"/>
      <c r="N235" s="128"/>
      <c r="O235" s="45">
        <f>IF(I235=0,"",I235/H234)</f>
        <v>1</v>
      </c>
      <c r="P235" s="46">
        <v>8</v>
      </c>
      <c r="Q235" s="110">
        <f t="shared" si="18"/>
        <v>1</v>
      </c>
      <c r="R235" s="110">
        <f t="shared" si="19"/>
        <v>0</v>
      </c>
    </row>
    <row r="236" spans="1:19" ht="15.75" customHeight="1" x14ac:dyDescent="0.25">
      <c r="A236" s="39">
        <v>2002</v>
      </c>
      <c r="B236" s="40"/>
      <c r="C236" s="40"/>
      <c r="D236" s="40"/>
      <c r="E236" s="40"/>
      <c r="F236" s="40"/>
      <c r="G236" s="40"/>
      <c r="H236" s="40"/>
      <c r="I236" s="40"/>
      <c r="J236" s="40">
        <v>4</v>
      </c>
      <c r="K236" s="78">
        <v>3</v>
      </c>
      <c r="L236" s="127"/>
      <c r="M236" s="118"/>
      <c r="N236" s="128"/>
      <c r="O236" s="48">
        <f>IF(J236=0,"",J236/I235)</f>
        <v>1</v>
      </c>
      <c r="P236" s="46">
        <v>8</v>
      </c>
      <c r="Q236" s="48">
        <f t="shared" si="18"/>
        <v>1</v>
      </c>
      <c r="R236" s="48">
        <f t="shared" si="19"/>
        <v>0</v>
      </c>
    </row>
    <row r="237" spans="1:19" ht="15.75" customHeight="1" x14ac:dyDescent="0.25">
      <c r="A237" s="39">
        <v>2101</v>
      </c>
      <c r="B237" s="40"/>
      <c r="C237" s="40"/>
      <c r="D237" s="40"/>
      <c r="E237" s="40"/>
      <c r="F237" s="40"/>
      <c r="G237" s="40"/>
      <c r="H237" s="40"/>
      <c r="I237" s="40"/>
      <c r="J237" s="40">
        <v>4</v>
      </c>
      <c r="K237" s="78">
        <v>3</v>
      </c>
      <c r="L237" s="127"/>
      <c r="M237" s="118"/>
      <c r="N237" s="119"/>
      <c r="O237" s="118"/>
      <c r="P237" s="46">
        <v>5</v>
      </c>
      <c r="Q237" s="134"/>
      <c r="R237" s="121"/>
    </row>
    <row r="238" spans="1:19" ht="15.75" customHeight="1" x14ac:dyDescent="0.25">
      <c r="A238" s="39">
        <v>2102</v>
      </c>
      <c r="B238" s="40"/>
      <c r="C238" s="40"/>
      <c r="D238" s="40"/>
      <c r="E238" s="40"/>
      <c r="F238" s="40"/>
      <c r="G238" s="40"/>
      <c r="H238" s="40"/>
      <c r="I238" s="40"/>
      <c r="J238" s="40">
        <v>1</v>
      </c>
      <c r="K238" s="78"/>
      <c r="L238" s="127"/>
      <c r="M238" s="118"/>
      <c r="N238" s="119"/>
      <c r="O238" s="121"/>
      <c r="P238" s="74">
        <v>1</v>
      </c>
      <c r="Q238" s="134"/>
      <c r="R238" s="121"/>
    </row>
    <row r="239" spans="1:19" ht="15.75" customHeight="1" x14ac:dyDescent="0.25">
      <c r="A239" s="39">
        <v>2201</v>
      </c>
      <c r="B239" s="40"/>
      <c r="C239" s="40"/>
      <c r="D239" s="40"/>
      <c r="E239" s="40"/>
      <c r="F239" s="40"/>
      <c r="G239" s="40"/>
      <c r="H239" s="40"/>
      <c r="I239" s="40"/>
      <c r="J239" s="40"/>
      <c r="K239" s="78"/>
      <c r="L239" s="127"/>
      <c r="M239" s="118"/>
      <c r="N239" s="119"/>
      <c r="O239" s="121"/>
      <c r="P239" s="74"/>
      <c r="Q239" s="134"/>
      <c r="R239" s="121"/>
    </row>
    <row r="240" spans="1:19" ht="15.75" customHeight="1" x14ac:dyDescent="0.25">
      <c r="A240" s="39">
        <v>2202</v>
      </c>
      <c r="B240" s="40"/>
      <c r="C240" s="40"/>
      <c r="D240" s="40"/>
      <c r="E240" s="40"/>
      <c r="F240" s="40"/>
      <c r="G240" s="40"/>
      <c r="H240" s="40"/>
      <c r="I240" s="40"/>
      <c r="J240" s="40"/>
      <c r="K240" s="78"/>
      <c r="L240" s="127"/>
      <c r="M240" s="118"/>
      <c r="N240" s="119"/>
      <c r="O240" s="121"/>
      <c r="P240" s="74"/>
      <c r="Q240" s="134"/>
      <c r="R240" s="121"/>
    </row>
    <row r="241" spans="1:19" ht="15.75" customHeight="1" x14ac:dyDescent="0.25">
      <c r="A241" s="39">
        <v>2301</v>
      </c>
      <c r="B241" s="40"/>
      <c r="C241" s="40"/>
      <c r="D241" s="40"/>
      <c r="E241" s="40"/>
      <c r="F241" s="40"/>
      <c r="G241" s="40"/>
      <c r="H241" s="40"/>
      <c r="I241" s="40"/>
      <c r="J241" s="40"/>
      <c r="K241" s="78"/>
      <c r="L241" s="127"/>
      <c r="M241" s="118"/>
      <c r="N241" s="119"/>
      <c r="O241" s="118"/>
      <c r="P241" s="119"/>
      <c r="Q241" s="120"/>
      <c r="R241" s="121"/>
    </row>
    <row r="242" spans="1:19" ht="15.75" customHeight="1" x14ac:dyDescent="0.25">
      <c r="A242" s="39">
        <v>2302</v>
      </c>
      <c r="B242" s="40"/>
      <c r="C242" s="40"/>
      <c r="D242" s="40"/>
      <c r="E242" s="40"/>
      <c r="F242" s="40"/>
      <c r="G242" s="40"/>
      <c r="H242" s="40"/>
      <c r="I242" s="40"/>
      <c r="J242" s="40"/>
      <c r="K242" s="78"/>
      <c r="L242" s="127"/>
      <c r="M242" s="118"/>
      <c r="N242" s="119"/>
      <c r="O242" s="111" t="s">
        <v>58</v>
      </c>
      <c r="P242" s="112">
        <v>3</v>
      </c>
      <c r="Q242" s="113">
        <f>IF(SUM(K230:K242)=0,"",SUM(K230:K242))</f>
        <v>6</v>
      </c>
      <c r="R242" s="114" t="s">
        <v>10</v>
      </c>
    </row>
    <row r="243" spans="1:19" ht="15.75" customHeight="1" x14ac:dyDescent="0.25">
      <c r="A243" s="39">
        <v>2401</v>
      </c>
      <c r="B243" s="40"/>
      <c r="C243" s="40"/>
      <c r="D243" s="40"/>
      <c r="E243" s="40"/>
      <c r="F243" s="40"/>
      <c r="G243" s="40"/>
      <c r="H243" s="40"/>
      <c r="I243" s="40"/>
      <c r="J243" s="40"/>
      <c r="K243" s="78"/>
      <c r="L243" s="127"/>
      <c r="M243" s="118"/>
      <c r="N243" s="119"/>
      <c r="O243" s="115" t="s">
        <v>60</v>
      </c>
      <c r="P243" s="59">
        <f>IF(P242/B228=0,"",P242/B228)</f>
        <v>0.13636363636363635</v>
      </c>
      <c r="Q243" s="116">
        <f>IF(P242/Q242=0,"",P242/Q242)</f>
        <v>0.5</v>
      </c>
      <c r="R243" s="117" t="s">
        <v>61</v>
      </c>
    </row>
    <row r="244" spans="1:19" ht="15.75" customHeight="1" x14ac:dyDescent="0.25">
      <c r="A244" s="39">
        <v>2402</v>
      </c>
      <c r="B244" s="40"/>
      <c r="C244" s="40"/>
      <c r="D244" s="40"/>
      <c r="E244" s="40"/>
      <c r="F244" s="40"/>
      <c r="G244" s="40"/>
      <c r="H244" s="40"/>
      <c r="I244" s="40"/>
      <c r="J244" s="40"/>
      <c r="K244" s="78"/>
      <c r="L244" s="130"/>
      <c r="M244" s="131"/>
      <c r="N244" s="132"/>
      <c r="O244" s="87"/>
      <c r="P244" s="122"/>
      <c r="Q244" s="122"/>
      <c r="R244" s="123"/>
    </row>
    <row r="245" spans="1:19" ht="18" customHeight="1" x14ac:dyDescent="0.25">
      <c r="A245" s="28"/>
      <c r="B245" s="165" t="s">
        <v>83</v>
      </c>
      <c r="C245" s="165"/>
      <c r="D245" s="165"/>
      <c r="E245" s="165"/>
      <c r="F245" s="165"/>
      <c r="G245" s="165"/>
      <c r="H245" s="165"/>
      <c r="I245" s="165"/>
      <c r="J245" s="165"/>
      <c r="K245" s="66">
        <f>SUM(K236:K241)</f>
        <v>6</v>
      </c>
      <c r="L245" s="67">
        <f>IF(K236=0,"",K236/B228)</f>
        <v>0.13636363636363635</v>
      </c>
      <c r="M245" s="67">
        <f>IF(K245=0,"",K245/B228)</f>
        <v>0.27272727272727271</v>
      </c>
      <c r="N245" s="67">
        <f>IF(K237=0,"",M245-L245)</f>
        <v>0.13636363636363635</v>
      </c>
      <c r="O245" s="2"/>
      <c r="P245" s="1"/>
      <c r="Q245" s="25"/>
      <c r="R245" s="2"/>
    </row>
    <row r="246" spans="1:19" ht="12.75" customHeight="1" x14ac:dyDescent="0.2">
      <c r="O246" s="1"/>
      <c r="P246" s="1"/>
      <c r="Q246" s="1"/>
      <c r="R246" s="1"/>
    </row>
    <row r="247" spans="1:19" ht="12.75" customHeight="1" x14ac:dyDescent="0.2">
      <c r="O247" s="1"/>
      <c r="P247" s="1"/>
      <c r="Q247" s="1"/>
      <c r="R247" s="1"/>
    </row>
    <row r="248" spans="1:19" ht="26.25" customHeight="1" x14ac:dyDescent="0.4">
      <c r="B248" s="166" t="s">
        <v>72</v>
      </c>
      <c r="C248" s="167"/>
      <c r="D248" s="167"/>
      <c r="E248" s="167"/>
      <c r="F248" s="167"/>
      <c r="G248" s="167"/>
      <c r="H248" s="167"/>
      <c r="I248" s="167"/>
      <c r="J248" s="167"/>
      <c r="K248" s="105" t="s">
        <v>86</v>
      </c>
      <c r="L248" s="1"/>
      <c r="M248" s="2"/>
      <c r="N248" s="2"/>
      <c r="O248" s="1"/>
      <c r="P248" s="2"/>
      <c r="Q248" s="1"/>
      <c r="R248" s="1"/>
      <c r="S248" s="1"/>
    </row>
    <row r="249" spans="1:19" ht="20.25" customHeight="1" x14ac:dyDescent="0.2">
      <c r="A249" s="168" t="s">
        <v>9</v>
      </c>
      <c r="B249" s="169" t="s">
        <v>73</v>
      </c>
      <c r="C249" s="170"/>
      <c r="D249" s="170"/>
      <c r="E249" s="170"/>
      <c r="F249" s="170"/>
      <c r="G249" s="170"/>
      <c r="H249" s="170"/>
      <c r="I249" s="170"/>
      <c r="J249" s="171"/>
      <c r="K249" s="172" t="s">
        <v>10</v>
      </c>
      <c r="L249" s="164" t="s">
        <v>2</v>
      </c>
      <c r="M249" s="164" t="s">
        <v>3</v>
      </c>
      <c r="N249" s="174" t="s">
        <v>4</v>
      </c>
      <c r="O249" s="164" t="s">
        <v>5</v>
      </c>
      <c r="P249" s="162" t="s">
        <v>6</v>
      </c>
      <c r="Q249" s="162" t="s">
        <v>7</v>
      </c>
      <c r="R249" s="164" t="s">
        <v>8</v>
      </c>
    </row>
    <row r="250" spans="1:19" ht="15.75" customHeight="1" x14ac:dyDescent="0.25">
      <c r="A250" s="163"/>
      <c r="B250" s="39" t="s">
        <v>74</v>
      </c>
      <c r="C250" s="39" t="s">
        <v>75</v>
      </c>
      <c r="D250" s="39" t="s">
        <v>76</v>
      </c>
      <c r="E250" s="39" t="s">
        <v>77</v>
      </c>
      <c r="F250" s="39" t="s">
        <v>78</v>
      </c>
      <c r="G250" s="39" t="s">
        <v>79</v>
      </c>
      <c r="H250" s="39" t="s">
        <v>80</v>
      </c>
      <c r="I250" s="39" t="s">
        <v>81</v>
      </c>
      <c r="J250" s="39" t="s">
        <v>82</v>
      </c>
      <c r="K250" s="173"/>
      <c r="L250" s="163"/>
      <c r="M250" s="163"/>
      <c r="N250" s="163"/>
      <c r="O250" s="163"/>
      <c r="P250" s="163"/>
      <c r="Q250" s="163"/>
      <c r="R250" s="163"/>
    </row>
    <row r="251" spans="1:19" ht="15.75" customHeight="1" x14ac:dyDescent="0.25">
      <c r="A251" s="39">
        <v>1701</v>
      </c>
      <c r="B251" s="40">
        <v>11</v>
      </c>
      <c r="C251" s="40"/>
      <c r="D251" s="40"/>
      <c r="E251" s="40"/>
      <c r="F251" s="40"/>
      <c r="G251" s="40"/>
      <c r="H251" s="40"/>
      <c r="I251" s="40"/>
      <c r="J251" s="40"/>
      <c r="K251" s="78"/>
      <c r="L251" s="124"/>
      <c r="M251" s="125"/>
      <c r="N251" s="126"/>
      <c r="O251" s="108"/>
      <c r="P251" s="43">
        <f>B251</f>
        <v>11</v>
      </c>
      <c r="Q251" s="109"/>
      <c r="R251" s="108"/>
    </row>
    <row r="252" spans="1:19" ht="15.75" customHeight="1" x14ac:dyDescent="0.25">
      <c r="A252" s="39">
        <v>1702</v>
      </c>
      <c r="B252" s="40"/>
      <c r="C252" s="40">
        <v>8</v>
      </c>
      <c r="D252" s="40"/>
      <c r="E252" s="40"/>
      <c r="F252" s="40"/>
      <c r="G252" s="40"/>
      <c r="H252" s="40"/>
      <c r="I252" s="40"/>
      <c r="J252" s="40"/>
      <c r="K252" s="78"/>
      <c r="L252" s="127"/>
      <c r="M252" s="118"/>
      <c r="N252" s="128"/>
      <c r="O252" s="45">
        <f>IF(C252=0,"",C252/B251)</f>
        <v>0.72727272727272729</v>
      </c>
      <c r="P252" s="46">
        <v>8</v>
      </c>
      <c r="Q252" s="110">
        <f t="shared" ref="Q252:Q259" si="20">IF(P252=0,"",P252/P251)</f>
        <v>0.72727272727272729</v>
      </c>
      <c r="R252" s="110">
        <f t="shared" ref="R252:R259" si="21">IF(P252=0,"",100%-Q252)</f>
        <v>0.27272727272727271</v>
      </c>
    </row>
    <row r="253" spans="1:19" ht="15.75" customHeight="1" x14ac:dyDescent="0.25">
      <c r="A253" s="39">
        <v>1801</v>
      </c>
      <c r="B253" s="40"/>
      <c r="C253" s="40"/>
      <c r="D253" s="40">
        <v>8</v>
      </c>
      <c r="E253" s="40"/>
      <c r="F253" s="40"/>
      <c r="G253" s="40"/>
      <c r="H253" s="40"/>
      <c r="I253" s="40"/>
      <c r="J253" s="40"/>
      <c r="K253" s="78"/>
      <c r="L253" s="127"/>
      <c r="M253" s="118"/>
      <c r="N253" s="128"/>
      <c r="O253" s="45">
        <f>IF(D253=0,"",D253/C252)</f>
        <v>1</v>
      </c>
      <c r="P253" s="46">
        <v>8</v>
      </c>
      <c r="Q253" s="110">
        <f t="shared" si="20"/>
        <v>1</v>
      </c>
      <c r="R253" s="110">
        <f t="shared" si="21"/>
        <v>0</v>
      </c>
      <c r="S253" s="69">
        <f>P253/P251</f>
        <v>0.72727272727272729</v>
      </c>
    </row>
    <row r="254" spans="1:19" ht="15.75" customHeight="1" x14ac:dyDescent="0.25">
      <c r="A254" s="39">
        <v>1802</v>
      </c>
      <c r="B254" s="40"/>
      <c r="C254" s="40"/>
      <c r="D254" s="40"/>
      <c r="E254" s="40">
        <v>5</v>
      </c>
      <c r="F254" s="40"/>
      <c r="G254" s="40"/>
      <c r="H254" s="40"/>
      <c r="I254" s="40"/>
      <c r="J254" s="40"/>
      <c r="K254" s="78"/>
      <c r="L254" s="127"/>
      <c r="M254" s="118"/>
      <c r="N254" s="128"/>
      <c r="O254" s="45">
        <f>IF(E254=0,"",E254/D253)</f>
        <v>0.625</v>
      </c>
      <c r="P254" s="46">
        <v>6</v>
      </c>
      <c r="Q254" s="110">
        <f t="shared" si="20"/>
        <v>0.75</v>
      </c>
      <c r="R254" s="110">
        <f t="shared" si="21"/>
        <v>0.25</v>
      </c>
    </row>
    <row r="255" spans="1:19" ht="15.75" customHeight="1" x14ac:dyDescent="0.25">
      <c r="A255" s="39">
        <v>1901</v>
      </c>
      <c r="B255" s="40"/>
      <c r="C255" s="40"/>
      <c r="D255" s="40"/>
      <c r="E255" s="40"/>
      <c r="F255" s="40">
        <v>5</v>
      </c>
      <c r="G255" s="40"/>
      <c r="H255" s="40"/>
      <c r="I255" s="40"/>
      <c r="J255" s="40"/>
      <c r="K255" s="78"/>
      <c r="L255" s="127"/>
      <c r="M255" s="118"/>
      <c r="N255" s="128"/>
      <c r="O255" s="45">
        <f>IF(F255=0,"",F255/E254)</f>
        <v>1</v>
      </c>
      <c r="P255" s="46">
        <v>5</v>
      </c>
      <c r="Q255" s="110">
        <f t="shared" si="20"/>
        <v>0.83333333333333337</v>
      </c>
      <c r="R255" s="110">
        <f t="shared" si="21"/>
        <v>0.16666666666666663</v>
      </c>
    </row>
    <row r="256" spans="1:19" ht="15.75" customHeight="1" x14ac:dyDescent="0.25">
      <c r="A256" s="39">
        <v>1902</v>
      </c>
      <c r="B256" s="40"/>
      <c r="C256" s="40"/>
      <c r="D256" s="40"/>
      <c r="E256" s="40"/>
      <c r="F256" s="40"/>
      <c r="G256" s="40">
        <v>2</v>
      </c>
      <c r="H256" s="40"/>
      <c r="I256" s="40"/>
      <c r="J256" s="40"/>
      <c r="K256" s="78"/>
      <c r="L256" s="127"/>
      <c r="M256" s="118"/>
      <c r="N256" s="128"/>
      <c r="O256" s="45">
        <f>IF(G256=0,"",G256/F255)</f>
        <v>0.4</v>
      </c>
      <c r="P256" s="46">
        <v>3</v>
      </c>
      <c r="Q256" s="110">
        <f t="shared" si="20"/>
        <v>0.6</v>
      </c>
      <c r="R256" s="110">
        <f t="shared" si="21"/>
        <v>0.4</v>
      </c>
    </row>
    <row r="257" spans="1:24" ht="15.75" customHeight="1" x14ac:dyDescent="0.25">
      <c r="A257" s="39">
        <v>2001</v>
      </c>
      <c r="B257" s="40"/>
      <c r="C257" s="40"/>
      <c r="D257" s="40"/>
      <c r="E257" s="40"/>
      <c r="F257" s="40"/>
      <c r="G257" s="40"/>
      <c r="H257" s="40">
        <v>2</v>
      </c>
      <c r="I257" s="40"/>
      <c r="J257" s="40"/>
      <c r="K257" s="78"/>
      <c r="L257" s="127"/>
      <c r="M257" s="118"/>
      <c r="N257" s="128"/>
      <c r="O257" s="45">
        <f>IF(H257=0,"",H257/G256)</f>
        <v>1</v>
      </c>
      <c r="P257" s="46">
        <v>3</v>
      </c>
      <c r="Q257" s="110">
        <f t="shared" si="20"/>
        <v>1</v>
      </c>
      <c r="R257" s="110">
        <f t="shared" si="21"/>
        <v>0</v>
      </c>
    </row>
    <row r="258" spans="1:24" ht="15.75" customHeight="1" x14ac:dyDescent="0.25">
      <c r="A258" s="39">
        <v>2002</v>
      </c>
      <c r="B258" s="40"/>
      <c r="C258" s="40"/>
      <c r="D258" s="40"/>
      <c r="E258" s="40"/>
      <c r="F258" s="40"/>
      <c r="G258" s="40"/>
      <c r="H258" s="40"/>
      <c r="I258" s="40">
        <v>2</v>
      </c>
      <c r="J258" s="40"/>
      <c r="K258" s="78"/>
      <c r="L258" s="127"/>
      <c r="M258" s="118"/>
      <c r="N258" s="128"/>
      <c r="O258" s="45">
        <f>IF(I258=0,"",I258/H257)</f>
        <v>1</v>
      </c>
      <c r="P258" s="46">
        <v>3</v>
      </c>
      <c r="Q258" s="110">
        <f t="shared" si="20"/>
        <v>1</v>
      </c>
      <c r="R258" s="110">
        <f t="shared" si="21"/>
        <v>0</v>
      </c>
    </row>
    <row r="259" spans="1:24" ht="15.75" customHeight="1" x14ac:dyDescent="0.25">
      <c r="A259" s="39">
        <v>2101</v>
      </c>
      <c r="B259" s="40"/>
      <c r="C259" s="40"/>
      <c r="D259" s="40"/>
      <c r="E259" s="40"/>
      <c r="F259" s="40"/>
      <c r="G259" s="40"/>
      <c r="H259" s="40"/>
      <c r="I259" s="40"/>
      <c r="J259" s="40">
        <v>2</v>
      </c>
      <c r="K259" s="78">
        <v>2</v>
      </c>
      <c r="L259" s="127"/>
      <c r="M259" s="118"/>
      <c r="N259" s="128"/>
      <c r="O259" s="48">
        <f>IF(J259=0,"",J259/I258)</f>
        <v>1</v>
      </c>
      <c r="P259" s="46">
        <v>3</v>
      </c>
      <c r="Q259" s="48">
        <f t="shared" si="20"/>
        <v>1</v>
      </c>
      <c r="R259" s="48">
        <f t="shared" si="21"/>
        <v>0</v>
      </c>
    </row>
    <row r="260" spans="1:24" ht="15.75" customHeight="1" x14ac:dyDescent="0.25">
      <c r="A260" s="39">
        <v>2102</v>
      </c>
      <c r="B260" s="40"/>
      <c r="C260" s="40"/>
      <c r="D260" s="40"/>
      <c r="E260" s="40"/>
      <c r="F260" s="40"/>
      <c r="G260" s="40"/>
      <c r="H260" s="40"/>
      <c r="I260" s="40"/>
      <c r="J260" s="40">
        <v>1</v>
      </c>
      <c r="K260" s="78">
        <v>1</v>
      </c>
      <c r="L260" s="127"/>
      <c r="M260" s="118"/>
      <c r="N260" s="119"/>
      <c r="O260" s="100"/>
      <c r="P260" s="46">
        <v>1</v>
      </c>
      <c r="Q260" s="134"/>
      <c r="R260" s="121"/>
    </row>
    <row r="261" spans="1:24" ht="15.75" customHeight="1" x14ac:dyDescent="0.25">
      <c r="A261" s="39">
        <v>2201</v>
      </c>
      <c r="B261" s="40"/>
      <c r="C261" s="40"/>
      <c r="D261" s="40"/>
      <c r="E261" s="40"/>
      <c r="F261" s="40"/>
      <c r="G261" s="40"/>
      <c r="H261" s="40"/>
      <c r="I261" s="40"/>
      <c r="J261" s="40"/>
      <c r="K261" s="78"/>
      <c r="L261" s="127"/>
      <c r="M261" s="118"/>
      <c r="N261" s="119"/>
      <c r="O261" s="121"/>
      <c r="P261" s="74"/>
      <c r="Q261" s="134"/>
      <c r="R261" s="121"/>
    </row>
    <row r="262" spans="1:24" ht="15.75" customHeight="1" x14ac:dyDescent="0.25">
      <c r="A262" s="39">
        <v>2202</v>
      </c>
      <c r="B262" s="40"/>
      <c r="C262" s="40"/>
      <c r="D262" s="40"/>
      <c r="E262" s="40"/>
      <c r="F262" s="40"/>
      <c r="G262" s="40"/>
      <c r="H262" s="40"/>
      <c r="I262" s="40"/>
      <c r="J262" s="40"/>
      <c r="K262" s="78"/>
      <c r="L262" s="127"/>
      <c r="M262" s="118"/>
      <c r="N262" s="119"/>
      <c r="O262" s="121"/>
      <c r="P262" s="74"/>
      <c r="Q262" s="134"/>
      <c r="R262" s="121"/>
    </row>
    <row r="263" spans="1:24" ht="15.75" customHeight="1" x14ac:dyDescent="0.25">
      <c r="A263" s="39">
        <v>2301</v>
      </c>
      <c r="B263" s="40"/>
      <c r="C263" s="40"/>
      <c r="D263" s="40"/>
      <c r="E263" s="40"/>
      <c r="F263" s="40"/>
      <c r="G263" s="40"/>
      <c r="H263" s="40"/>
      <c r="I263" s="40"/>
      <c r="J263" s="40"/>
      <c r="K263" s="78"/>
      <c r="L263" s="127"/>
      <c r="M263" s="118"/>
      <c r="N263" s="119"/>
      <c r="O263" s="121"/>
      <c r="P263" s="74"/>
      <c r="Q263" s="134"/>
      <c r="R263" s="121"/>
    </row>
    <row r="264" spans="1:24" ht="15.75" customHeight="1" x14ac:dyDescent="0.25">
      <c r="A264" s="39">
        <v>2302</v>
      </c>
      <c r="B264" s="40"/>
      <c r="C264" s="40"/>
      <c r="D264" s="40"/>
      <c r="E264" s="40"/>
      <c r="F264" s="40"/>
      <c r="G264" s="40"/>
      <c r="H264" s="40"/>
      <c r="I264" s="40"/>
      <c r="J264" s="40"/>
      <c r="K264" s="78"/>
      <c r="L264" s="127"/>
      <c r="M264" s="118"/>
      <c r="N264" s="119"/>
      <c r="O264" s="118"/>
      <c r="P264" s="119"/>
      <c r="Q264" s="120"/>
      <c r="R264" s="121"/>
    </row>
    <row r="265" spans="1:24" ht="15.75" customHeight="1" x14ac:dyDescent="0.25">
      <c r="A265" s="39">
        <v>2401</v>
      </c>
      <c r="B265" s="40"/>
      <c r="C265" s="40"/>
      <c r="D265" s="40"/>
      <c r="E265" s="40"/>
      <c r="F265" s="40"/>
      <c r="G265" s="40"/>
      <c r="H265" s="40"/>
      <c r="I265" s="40"/>
      <c r="J265" s="40"/>
      <c r="K265" s="78"/>
      <c r="L265" s="127"/>
      <c r="M265" s="118"/>
      <c r="N265" s="119"/>
      <c r="O265" s="111" t="s">
        <v>58</v>
      </c>
      <c r="P265" s="112">
        <v>3</v>
      </c>
      <c r="Q265" s="113">
        <f>IF(SUM(K253:K265)=0,"",SUM(K253:K265))</f>
        <v>3</v>
      </c>
      <c r="R265" s="114" t="s">
        <v>10</v>
      </c>
    </row>
    <row r="266" spans="1:24" ht="15.75" customHeight="1" x14ac:dyDescent="0.25">
      <c r="A266" s="39">
        <v>2402</v>
      </c>
      <c r="B266" s="40"/>
      <c r="C266" s="40"/>
      <c r="D266" s="40"/>
      <c r="E266" s="40"/>
      <c r="F266" s="40"/>
      <c r="G266" s="40"/>
      <c r="H266" s="40"/>
      <c r="I266" s="40"/>
      <c r="J266" s="40"/>
      <c r="K266" s="78"/>
      <c r="L266" s="127"/>
      <c r="M266" s="118"/>
      <c r="N266" s="119"/>
      <c r="O266" s="115" t="s">
        <v>60</v>
      </c>
      <c r="P266" s="59">
        <f>IF(P265/B251=0,"",P265/B251)</f>
        <v>0.27272727272727271</v>
      </c>
      <c r="Q266" s="116">
        <f>IF(P265/Q265=0,"",P265/Q265)</f>
        <v>1</v>
      </c>
      <c r="R266" s="117" t="s">
        <v>61</v>
      </c>
    </row>
    <row r="267" spans="1:24" ht="15.75" customHeight="1" x14ac:dyDescent="0.25">
      <c r="A267" s="39">
        <v>2501</v>
      </c>
      <c r="B267" s="40"/>
      <c r="C267" s="40"/>
      <c r="D267" s="40"/>
      <c r="E267" s="40"/>
      <c r="F267" s="40"/>
      <c r="G267" s="40"/>
      <c r="H267" s="40"/>
      <c r="I267" s="40"/>
      <c r="J267" s="40"/>
      <c r="K267" s="78"/>
      <c r="L267" s="130"/>
      <c r="M267" s="131"/>
      <c r="N267" s="132"/>
      <c r="O267" s="87"/>
      <c r="P267" s="122"/>
      <c r="Q267" s="122"/>
      <c r="R267" s="123"/>
    </row>
    <row r="268" spans="1:24" ht="18" customHeight="1" x14ac:dyDescent="0.25">
      <c r="A268" s="28"/>
      <c r="B268" s="165" t="s">
        <v>83</v>
      </c>
      <c r="C268" s="165"/>
      <c r="D268" s="165"/>
      <c r="E268" s="165"/>
      <c r="F268" s="165"/>
      <c r="G268" s="165"/>
      <c r="H268" s="165"/>
      <c r="I268" s="165"/>
      <c r="J268" s="165"/>
      <c r="K268" s="66">
        <f>SUM(K259:K263)</f>
        <v>3</v>
      </c>
      <c r="L268" s="67">
        <f>IF(K259=0,"",K259/B251)</f>
        <v>0.18181818181818182</v>
      </c>
      <c r="M268" s="67">
        <f>IF(K268=0,"",K268/B251)</f>
        <v>0.27272727272727271</v>
      </c>
      <c r="N268" s="67">
        <f>IF(K260=0,"",M268-L268)</f>
        <v>9.0909090909090884E-2</v>
      </c>
      <c r="O268" s="2"/>
      <c r="P268" s="1"/>
      <c r="Q268" s="25"/>
      <c r="R268" s="2"/>
    </row>
    <row r="269" spans="1:24" ht="12.75" customHeight="1" x14ac:dyDescent="0.2"/>
    <row r="270" spans="1:24" ht="12.75" customHeight="1" x14ac:dyDescent="0.2"/>
    <row r="271" spans="1:24" ht="26.25" customHeight="1" x14ac:dyDescent="0.4">
      <c r="B271" s="166" t="s">
        <v>72</v>
      </c>
      <c r="C271" s="167"/>
      <c r="D271" s="167"/>
      <c r="E271" s="167"/>
      <c r="F271" s="167"/>
      <c r="G271" s="167"/>
      <c r="H271" s="167"/>
      <c r="I271" s="167"/>
      <c r="J271" s="167"/>
      <c r="K271" s="105" t="s">
        <v>87</v>
      </c>
      <c r="L271" s="2"/>
      <c r="M271" s="2"/>
      <c r="N271" s="1"/>
      <c r="O271" s="2"/>
      <c r="P271" s="1"/>
      <c r="Q271" s="1"/>
      <c r="R271" s="1"/>
    </row>
    <row r="272" spans="1:24" ht="20.25" customHeight="1" x14ac:dyDescent="0.2">
      <c r="A272" s="168" t="s">
        <v>9</v>
      </c>
      <c r="B272" s="169" t="s">
        <v>73</v>
      </c>
      <c r="C272" s="170"/>
      <c r="D272" s="170"/>
      <c r="E272" s="170"/>
      <c r="F272" s="170"/>
      <c r="G272" s="170"/>
      <c r="H272" s="170"/>
      <c r="I272" s="170"/>
      <c r="J272" s="171"/>
      <c r="K272" s="172" t="s">
        <v>10</v>
      </c>
      <c r="L272" s="164" t="s">
        <v>2</v>
      </c>
      <c r="M272" s="164" t="s">
        <v>3</v>
      </c>
      <c r="N272" s="174" t="s">
        <v>4</v>
      </c>
      <c r="O272" s="164" t="s">
        <v>5</v>
      </c>
      <c r="P272" s="162" t="s">
        <v>6</v>
      </c>
      <c r="Q272" s="162" t="s">
        <v>7</v>
      </c>
      <c r="R272" s="164" t="s">
        <v>8</v>
      </c>
      <c r="X272" s="93">
        <f>AVERAGE(P266,P289)</f>
        <v>0.32683982683982682</v>
      </c>
    </row>
    <row r="273" spans="1:19" ht="15.75" customHeight="1" x14ac:dyDescent="0.25">
      <c r="A273" s="163"/>
      <c r="B273" s="39" t="s">
        <v>74</v>
      </c>
      <c r="C273" s="39" t="s">
        <v>75</v>
      </c>
      <c r="D273" s="39" t="s">
        <v>76</v>
      </c>
      <c r="E273" s="39" t="s">
        <v>77</v>
      </c>
      <c r="F273" s="39" t="s">
        <v>78</v>
      </c>
      <c r="G273" s="39" t="s">
        <v>79</v>
      </c>
      <c r="H273" s="39" t="s">
        <v>80</v>
      </c>
      <c r="I273" s="39" t="s">
        <v>81</v>
      </c>
      <c r="J273" s="39" t="s">
        <v>82</v>
      </c>
      <c r="K273" s="173"/>
      <c r="L273" s="163"/>
      <c r="M273" s="163"/>
      <c r="N273" s="163"/>
      <c r="O273" s="163"/>
      <c r="P273" s="163"/>
      <c r="Q273" s="163"/>
      <c r="R273" s="163"/>
    </row>
    <row r="274" spans="1:19" ht="15.75" customHeight="1" x14ac:dyDescent="0.25">
      <c r="A274" s="39">
        <v>1702</v>
      </c>
      <c r="B274" s="40">
        <v>21</v>
      </c>
      <c r="C274" s="40"/>
      <c r="D274" s="40"/>
      <c r="E274" s="40"/>
      <c r="F274" s="40"/>
      <c r="G274" s="40"/>
      <c r="H274" s="40"/>
      <c r="I274" s="40"/>
      <c r="J274" s="40"/>
      <c r="K274" s="78"/>
      <c r="L274" s="124"/>
      <c r="M274" s="125"/>
      <c r="N274" s="126"/>
      <c r="O274" s="108"/>
      <c r="P274" s="43">
        <f>B274</f>
        <v>21</v>
      </c>
      <c r="Q274" s="109"/>
      <c r="R274" s="108"/>
    </row>
    <row r="275" spans="1:19" ht="15.75" customHeight="1" x14ac:dyDescent="0.25">
      <c r="A275" s="39">
        <v>1801</v>
      </c>
      <c r="B275" s="40"/>
      <c r="C275" s="40">
        <v>20</v>
      </c>
      <c r="D275" s="40"/>
      <c r="E275" s="40"/>
      <c r="F275" s="40"/>
      <c r="G275" s="40"/>
      <c r="H275" s="40"/>
      <c r="I275" s="40"/>
      <c r="J275" s="40"/>
      <c r="K275" s="78"/>
      <c r="L275" s="127"/>
      <c r="M275" s="118"/>
      <c r="N275" s="128"/>
      <c r="O275" s="45">
        <f>IF(C275=0,"",C275/B274)</f>
        <v>0.95238095238095233</v>
      </c>
      <c r="P275" s="46">
        <v>20</v>
      </c>
      <c r="Q275" s="110">
        <f t="shared" ref="Q275:Q282" si="22">IF(P275=0,"",P275/P274)</f>
        <v>0.95238095238095233</v>
      </c>
      <c r="R275" s="110">
        <f t="shared" ref="R275:R282" si="23">IF(P275=0,"",100%-Q275)</f>
        <v>4.7619047619047672E-2</v>
      </c>
    </row>
    <row r="276" spans="1:19" ht="15.75" customHeight="1" x14ac:dyDescent="0.25">
      <c r="A276" s="39">
        <v>1802</v>
      </c>
      <c r="B276" s="40"/>
      <c r="C276" s="40"/>
      <c r="D276" s="40">
        <v>18</v>
      </c>
      <c r="E276" s="40"/>
      <c r="F276" s="40"/>
      <c r="G276" s="40"/>
      <c r="H276" s="40"/>
      <c r="I276" s="40"/>
      <c r="J276" s="40"/>
      <c r="K276" s="78"/>
      <c r="L276" s="127"/>
      <c r="M276" s="118"/>
      <c r="N276" s="128"/>
      <c r="O276" s="45">
        <f>IF(D276=0,"",D276/C275)</f>
        <v>0.9</v>
      </c>
      <c r="P276" s="46">
        <v>18</v>
      </c>
      <c r="Q276" s="110">
        <f t="shared" si="22"/>
        <v>0.9</v>
      </c>
      <c r="R276" s="110">
        <f t="shared" si="23"/>
        <v>9.9999999999999978E-2</v>
      </c>
      <c r="S276" s="8">
        <f>P276/P274</f>
        <v>0.8571428571428571</v>
      </c>
    </row>
    <row r="277" spans="1:19" ht="15.75" customHeight="1" x14ac:dyDescent="0.25">
      <c r="A277" s="39">
        <v>1901</v>
      </c>
      <c r="B277" s="40"/>
      <c r="C277" s="40"/>
      <c r="D277" s="40"/>
      <c r="E277" s="40">
        <v>13</v>
      </c>
      <c r="F277" s="40"/>
      <c r="G277" s="40"/>
      <c r="H277" s="40"/>
      <c r="I277" s="40"/>
      <c r="J277" s="40"/>
      <c r="K277" s="78"/>
      <c r="L277" s="127"/>
      <c r="M277" s="118"/>
      <c r="N277" s="128"/>
      <c r="O277" s="45">
        <f>IF(E277=0,"",E277/D276)</f>
        <v>0.72222222222222221</v>
      </c>
      <c r="P277" s="46">
        <v>13</v>
      </c>
      <c r="Q277" s="110">
        <f t="shared" si="22"/>
        <v>0.72222222222222221</v>
      </c>
      <c r="R277" s="110">
        <f t="shared" si="23"/>
        <v>0.27777777777777779</v>
      </c>
    </row>
    <row r="278" spans="1:19" ht="15.75" customHeight="1" x14ac:dyDescent="0.25">
      <c r="A278" s="39">
        <v>1902</v>
      </c>
      <c r="B278" s="40"/>
      <c r="C278" s="40"/>
      <c r="D278" s="40"/>
      <c r="E278" s="40"/>
      <c r="F278" s="40">
        <v>13</v>
      </c>
      <c r="G278" s="40"/>
      <c r="H278" s="40"/>
      <c r="I278" s="40"/>
      <c r="J278" s="40"/>
      <c r="K278" s="78"/>
      <c r="L278" s="127"/>
      <c r="M278" s="118"/>
      <c r="N278" s="128"/>
      <c r="O278" s="45">
        <f>IF(F278=0,"",F278/E277)</f>
        <v>1</v>
      </c>
      <c r="P278" s="46">
        <v>13</v>
      </c>
      <c r="Q278" s="110">
        <f t="shared" si="22"/>
        <v>1</v>
      </c>
      <c r="R278" s="110">
        <f t="shared" si="23"/>
        <v>0</v>
      </c>
    </row>
    <row r="279" spans="1:19" ht="15.75" customHeight="1" x14ac:dyDescent="0.25">
      <c r="A279" s="39">
        <v>2001</v>
      </c>
      <c r="B279" s="40"/>
      <c r="C279" s="40"/>
      <c r="D279" s="40"/>
      <c r="E279" s="40"/>
      <c r="F279" s="40"/>
      <c r="G279" s="40">
        <v>13</v>
      </c>
      <c r="H279" s="40"/>
      <c r="I279" s="40"/>
      <c r="J279" s="40"/>
      <c r="K279" s="78"/>
      <c r="L279" s="127"/>
      <c r="M279" s="118"/>
      <c r="N279" s="128"/>
      <c r="O279" s="45">
        <f>IF(G279=0,"",G279/F278)</f>
        <v>1</v>
      </c>
      <c r="P279" s="46">
        <v>13</v>
      </c>
      <c r="Q279" s="110">
        <f t="shared" si="22"/>
        <v>1</v>
      </c>
      <c r="R279" s="110">
        <f t="shared" si="23"/>
        <v>0</v>
      </c>
    </row>
    <row r="280" spans="1:19" ht="15.75" customHeight="1" x14ac:dyDescent="0.25">
      <c r="A280" s="39">
        <v>2002</v>
      </c>
      <c r="B280" s="40"/>
      <c r="C280" s="40"/>
      <c r="D280" s="40"/>
      <c r="E280" s="40"/>
      <c r="F280" s="40"/>
      <c r="G280" s="40"/>
      <c r="H280" s="40">
        <v>13</v>
      </c>
      <c r="I280" s="40"/>
      <c r="J280" s="40"/>
      <c r="K280" s="78"/>
      <c r="L280" s="127"/>
      <c r="M280" s="118"/>
      <c r="N280" s="128"/>
      <c r="O280" s="45">
        <f>IF(H280=0,"",H280/G279)</f>
        <v>1</v>
      </c>
      <c r="P280" s="46">
        <v>13</v>
      </c>
      <c r="Q280" s="110">
        <f t="shared" si="22"/>
        <v>1</v>
      </c>
      <c r="R280" s="110">
        <f t="shared" si="23"/>
        <v>0</v>
      </c>
    </row>
    <row r="281" spans="1:19" ht="15.75" customHeight="1" x14ac:dyDescent="0.25">
      <c r="A281" s="39">
        <v>2101</v>
      </c>
      <c r="B281" s="40"/>
      <c r="C281" s="40"/>
      <c r="D281" s="40"/>
      <c r="E281" s="40"/>
      <c r="F281" s="40"/>
      <c r="G281" s="40"/>
      <c r="H281" s="40"/>
      <c r="I281" s="40">
        <v>12</v>
      </c>
      <c r="J281" s="40"/>
      <c r="K281" s="78"/>
      <c r="L281" s="127"/>
      <c r="M281" s="118"/>
      <c r="N281" s="128"/>
      <c r="O281" s="45">
        <f>IF(I281=0,"",I281/H280)</f>
        <v>0.92307692307692313</v>
      </c>
      <c r="P281" s="46">
        <v>12</v>
      </c>
      <c r="Q281" s="110">
        <f t="shared" si="22"/>
        <v>0.92307692307692313</v>
      </c>
      <c r="R281" s="110">
        <f t="shared" si="23"/>
        <v>7.6923076923076872E-2</v>
      </c>
    </row>
    <row r="282" spans="1:19" ht="15.75" customHeight="1" x14ac:dyDescent="0.25">
      <c r="A282" s="39">
        <v>2102</v>
      </c>
      <c r="B282" s="40"/>
      <c r="C282" s="40"/>
      <c r="D282" s="40"/>
      <c r="E282" s="40"/>
      <c r="F282" s="40"/>
      <c r="G282" s="40"/>
      <c r="H282" s="40"/>
      <c r="I282" s="40"/>
      <c r="J282" s="40">
        <v>12</v>
      </c>
      <c r="K282" s="78">
        <v>12</v>
      </c>
      <c r="L282" s="127"/>
      <c r="M282" s="118"/>
      <c r="N282" s="128"/>
      <c r="O282" s="48">
        <f>IF(J282=0,"",J282/I281)</f>
        <v>1</v>
      </c>
      <c r="P282" s="46">
        <v>12</v>
      </c>
      <c r="Q282" s="48">
        <f t="shared" si="22"/>
        <v>1</v>
      </c>
      <c r="R282" s="48">
        <f t="shared" si="23"/>
        <v>0</v>
      </c>
    </row>
    <row r="283" spans="1:19" ht="15.75" customHeight="1" x14ac:dyDescent="0.25">
      <c r="A283" s="39">
        <v>2201</v>
      </c>
      <c r="B283" s="40"/>
      <c r="C283" s="40"/>
      <c r="D283" s="40"/>
      <c r="E283" s="40"/>
      <c r="F283" s="40"/>
      <c r="G283" s="40"/>
      <c r="H283" s="40"/>
      <c r="I283" s="40"/>
      <c r="J283" s="40"/>
      <c r="K283" s="78"/>
      <c r="L283" s="127"/>
      <c r="M283" s="118"/>
      <c r="N283" s="119"/>
      <c r="O283" s="100"/>
      <c r="P283" s="46"/>
      <c r="Q283" s="100"/>
      <c r="R283" s="140"/>
    </row>
    <row r="284" spans="1:19" ht="15.75" customHeight="1" x14ac:dyDescent="0.25">
      <c r="A284" s="39">
        <v>2202</v>
      </c>
      <c r="B284" s="40"/>
      <c r="C284" s="40"/>
      <c r="D284" s="40"/>
      <c r="E284" s="40"/>
      <c r="F284" s="40"/>
      <c r="G284" s="40"/>
      <c r="H284" s="40"/>
      <c r="I284" s="40"/>
      <c r="J284" s="40"/>
      <c r="K284" s="78"/>
      <c r="L284" s="127"/>
      <c r="M284" s="118"/>
      <c r="N284" s="119"/>
      <c r="O284" s="121"/>
      <c r="P284" s="74"/>
      <c r="Q284" s="134"/>
      <c r="R284" s="121"/>
    </row>
    <row r="285" spans="1:19" ht="15.75" customHeight="1" x14ac:dyDescent="0.25">
      <c r="A285" s="39">
        <v>2301</v>
      </c>
      <c r="B285" s="40"/>
      <c r="C285" s="40"/>
      <c r="D285" s="40"/>
      <c r="E285" s="40"/>
      <c r="F285" s="40"/>
      <c r="G285" s="40"/>
      <c r="H285" s="40"/>
      <c r="I285" s="40"/>
      <c r="J285" s="40"/>
      <c r="K285" s="78"/>
      <c r="L285" s="127"/>
      <c r="M285" s="118"/>
      <c r="N285" s="119"/>
      <c r="O285" s="121"/>
      <c r="P285" s="74"/>
      <c r="Q285" s="134"/>
      <c r="R285" s="121"/>
    </row>
    <row r="286" spans="1:19" ht="15.75" customHeight="1" x14ac:dyDescent="0.25">
      <c r="A286" s="39">
        <v>2302</v>
      </c>
      <c r="B286" s="40"/>
      <c r="C286" s="40"/>
      <c r="D286" s="40"/>
      <c r="E286" s="40"/>
      <c r="F286" s="40"/>
      <c r="G286" s="40"/>
      <c r="H286" s="40"/>
      <c r="I286" s="40"/>
      <c r="J286" s="40"/>
      <c r="K286" s="78"/>
      <c r="L286" s="127"/>
      <c r="M286" s="118"/>
      <c r="N286" s="119"/>
      <c r="O286" s="121"/>
      <c r="P286" s="74"/>
      <c r="Q286" s="134"/>
      <c r="R286" s="121"/>
    </row>
    <row r="287" spans="1:19" ht="15.75" customHeight="1" x14ac:dyDescent="0.25">
      <c r="A287" s="39">
        <v>2401</v>
      </c>
      <c r="B287" s="40"/>
      <c r="C287" s="40"/>
      <c r="D287" s="40"/>
      <c r="E287" s="40"/>
      <c r="F287" s="40"/>
      <c r="G287" s="40"/>
      <c r="H287" s="40"/>
      <c r="I287" s="40"/>
      <c r="J287" s="40"/>
      <c r="K287" s="78"/>
      <c r="L287" s="127"/>
      <c r="M287" s="118"/>
      <c r="N287" s="119"/>
      <c r="O287" s="118"/>
      <c r="P287" s="119"/>
      <c r="Q287" s="120"/>
      <c r="R287" s="121"/>
    </row>
    <row r="288" spans="1:19" ht="15.75" customHeight="1" x14ac:dyDescent="0.25">
      <c r="A288" s="39">
        <v>2402</v>
      </c>
      <c r="B288" s="40"/>
      <c r="C288" s="40"/>
      <c r="D288" s="40"/>
      <c r="E288" s="40"/>
      <c r="F288" s="40"/>
      <c r="G288" s="40"/>
      <c r="H288" s="40"/>
      <c r="I288" s="40"/>
      <c r="J288" s="40"/>
      <c r="K288" s="78"/>
      <c r="L288" s="127"/>
      <c r="M288" s="118"/>
      <c r="N288" s="119"/>
      <c r="O288" s="111" t="s">
        <v>58</v>
      </c>
      <c r="P288" s="112">
        <v>8</v>
      </c>
      <c r="Q288" s="113">
        <f>IF(SUM(K276:K288)=0,"",SUM(K276:K288))</f>
        <v>12</v>
      </c>
      <c r="R288" s="114" t="s">
        <v>10</v>
      </c>
    </row>
    <row r="289" spans="1:18" ht="15.75" customHeight="1" x14ac:dyDescent="0.25">
      <c r="A289" s="39">
        <v>2501</v>
      </c>
      <c r="B289" s="40"/>
      <c r="C289" s="40"/>
      <c r="D289" s="40"/>
      <c r="E289" s="40"/>
      <c r="F289" s="40"/>
      <c r="G289" s="40"/>
      <c r="H289" s="40"/>
      <c r="I289" s="40"/>
      <c r="J289" s="40"/>
      <c r="K289" s="78"/>
      <c r="L289" s="127"/>
      <c r="M289" s="118"/>
      <c r="N289" s="119"/>
      <c r="O289" s="115" t="s">
        <v>60</v>
      </c>
      <c r="P289" s="59">
        <f>IF(P288/B274=0,"",P288/B274)</f>
        <v>0.38095238095238093</v>
      </c>
      <c r="Q289" s="116">
        <f>IF(P288/Q288=0,"",P288/Q288)</f>
        <v>0.66666666666666663</v>
      </c>
      <c r="R289" s="117" t="s">
        <v>61</v>
      </c>
    </row>
    <row r="290" spans="1:18" ht="15.75" customHeight="1" x14ac:dyDescent="0.25">
      <c r="A290" s="39">
        <v>2502</v>
      </c>
      <c r="B290" s="40"/>
      <c r="C290" s="40"/>
      <c r="D290" s="40"/>
      <c r="E290" s="40"/>
      <c r="F290" s="40"/>
      <c r="G290" s="40"/>
      <c r="H290" s="40"/>
      <c r="I290" s="40"/>
      <c r="J290" s="40"/>
      <c r="K290" s="78"/>
      <c r="L290" s="130"/>
      <c r="M290" s="131"/>
      <c r="N290" s="132"/>
      <c r="O290" s="87"/>
      <c r="P290" s="122"/>
      <c r="Q290" s="122"/>
      <c r="R290" s="123"/>
    </row>
    <row r="291" spans="1:18" ht="18" customHeight="1" x14ac:dyDescent="0.25">
      <c r="A291" s="28"/>
      <c r="B291" s="165" t="s">
        <v>83</v>
      </c>
      <c r="C291" s="165"/>
      <c r="D291" s="165"/>
      <c r="E291" s="165"/>
      <c r="F291" s="165"/>
      <c r="G291" s="165"/>
      <c r="H291" s="165"/>
      <c r="I291" s="165"/>
      <c r="J291" s="165"/>
      <c r="K291" s="66">
        <f>SUM(K274:K287)</f>
        <v>12</v>
      </c>
      <c r="L291" s="67">
        <f>IF(K282=0,"",K282/B274)</f>
        <v>0.5714285714285714</v>
      </c>
      <c r="M291" s="67">
        <f>IF(K291=0,"",K291/B274)</f>
        <v>0.5714285714285714</v>
      </c>
      <c r="N291" s="67">
        <f>IF(K282=0,"",M291-L291)</f>
        <v>0</v>
      </c>
      <c r="O291" s="2"/>
      <c r="P291" s="1"/>
      <c r="Q291" s="25"/>
      <c r="R291" s="2"/>
    </row>
    <row r="292" spans="1:18" ht="12.75" customHeight="1" x14ac:dyDescent="0.2"/>
    <row r="293" spans="1:18" ht="12.75" customHeight="1" x14ac:dyDescent="0.2">
      <c r="A293" s="80" t="s">
        <v>107</v>
      </c>
    </row>
    <row r="294" spans="1:18" ht="12.75" customHeight="1" x14ac:dyDescent="0.2"/>
    <row r="295" spans="1:18" ht="12.75" customHeight="1" x14ac:dyDescent="0.2"/>
    <row r="296" spans="1:18" ht="12.75" customHeight="1" x14ac:dyDescent="0.2"/>
    <row r="297" spans="1:18" ht="12.75" customHeight="1" x14ac:dyDescent="0.2"/>
    <row r="298" spans="1:18" ht="12.75" customHeight="1" x14ac:dyDescent="0.2"/>
    <row r="299" spans="1:18" ht="12.75" customHeight="1" x14ac:dyDescent="0.2"/>
    <row r="300" spans="1:18" ht="12.75" customHeight="1" x14ac:dyDescent="0.2"/>
    <row r="301" spans="1:18" ht="12.75" customHeight="1" x14ac:dyDescent="0.2"/>
    <row r="302" spans="1:18" ht="12.75" customHeight="1" x14ac:dyDescent="0.2"/>
    <row r="303" spans="1:18" ht="12.75" customHeight="1" x14ac:dyDescent="0.2"/>
    <row r="304" spans="1:18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</sheetData>
  <mergeCells count="145">
    <mergeCell ref="N203:N204"/>
    <mergeCell ref="O203:O204"/>
    <mergeCell ref="P203:P204"/>
    <mergeCell ref="Q203:Q204"/>
    <mergeCell ref="R203:R204"/>
    <mergeCell ref="B202:J202"/>
    <mergeCell ref="A203:A204"/>
    <mergeCell ref="B203:J203"/>
    <mergeCell ref="K203:K204"/>
    <mergeCell ref="L203:L204"/>
    <mergeCell ref="M203:M204"/>
    <mergeCell ref="N180:N181"/>
    <mergeCell ref="O180:O181"/>
    <mergeCell ref="P180:P181"/>
    <mergeCell ref="Q180:Q181"/>
    <mergeCell ref="R180:R181"/>
    <mergeCell ref="B179:J179"/>
    <mergeCell ref="A180:A181"/>
    <mergeCell ref="B180:J180"/>
    <mergeCell ref="K180:K181"/>
    <mergeCell ref="L180:L181"/>
    <mergeCell ref="M180:M181"/>
    <mergeCell ref="N157:N158"/>
    <mergeCell ref="O157:O158"/>
    <mergeCell ref="P157:P158"/>
    <mergeCell ref="Q157:Q158"/>
    <mergeCell ref="R157:R158"/>
    <mergeCell ref="B156:J156"/>
    <mergeCell ref="A157:A158"/>
    <mergeCell ref="B157:J157"/>
    <mergeCell ref="K157:K158"/>
    <mergeCell ref="L157:L158"/>
    <mergeCell ref="M157:M158"/>
    <mergeCell ref="N134:N135"/>
    <mergeCell ref="O134:O135"/>
    <mergeCell ref="P134:P135"/>
    <mergeCell ref="Q134:Q135"/>
    <mergeCell ref="R134:R135"/>
    <mergeCell ref="B133:J133"/>
    <mergeCell ref="A134:A135"/>
    <mergeCell ref="B134:J134"/>
    <mergeCell ref="K134:K135"/>
    <mergeCell ref="L134:L135"/>
    <mergeCell ref="M134:M135"/>
    <mergeCell ref="N108:N109"/>
    <mergeCell ref="O108:O109"/>
    <mergeCell ref="P108:P109"/>
    <mergeCell ref="Q108:Q109"/>
    <mergeCell ref="R108:R109"/>
    <mergeCell ref="B107:J107"/>
    <mergeCell ref="A108:A109"/>
    <mergeCell ref="B108:J108"/>
    <mergeCell ref="K108:K109"/>
    <mergeCell ref="L108:L109"/>
    <mergeCell ref="M108:M109"/>
    <mergeCell ref="N85:N86"/>
    <mergeCell ref="O85:O86"/>
    <mergeCell ref="P85:P86"/>
    <mergeCell ref="Q85:Q86"/>
    <mergeCell ref="R85:R86"/>
    <mergeCell ref="B84:J84"/>
    <mergeCell ref="A85:A86"/>
    <mergeCell ref="B85:J85"/>
    <mergeCell ref="K85:K86"/>
    <mergeCell ref="L85:L86"/>
    <mergeCell ref="M85:M86"/>
    <mergeCell ref="N272:N273"/>
    <mergeCell ref="O272:O273"/>
    <mergeCell ref="P272:P273"/>
    <mergeCell ref="Q272:Q273"/>
    <mergeCell ref="R272:R273"/>
    <mergeCell ref="B271:J271"/>
    <mergeCell ref="A272:A273"/>
    <mergeCell ref="B272:J272"/>
    <mergeCell ref="K272:K273"/>
    <mergeCell ref="L272:L273"/>
    <mergeCell ref="M272:M273"/>
    <mergeCell ref="N62:N63"/>
    <mergeCell ref="O62:O63"/>
    <mergeCell ref="P62:P63"/>
    <mergeCell ref="Q62:Q63"/>
    <mergeCell ref="R62:R63"/>
    <mergeCell ref="B61:J61"/>
    <mergeCell ref="A62:A63"/>
    <mergeCell ref="B62:J62"/>
    <mergeCell ref="K62:K63"/>
    <mergeCell ref="L62:L63"/>
    <mergeCell ref="M62:M63"/>
    <mergeCell ref="N39:N40"/>
    <mergeCell ref="O39:O40"/>
    <mergeCell ref="P39:P40"/>
    <mergeCell ref="Q39:Q40"/>
    <mergeCell ref="R39:R40"/>
    <mergeCell ref="B38:J38"/>
    <mergeCell ref="A39:A40"/>
    <mergeCell ref="B39:J39"/>
    <mergeCell ref="K39:K40"/>
    <mergeCell ref="L39:L40"/>
    <mergeCell ref="M39:M40"/>
    <mergeCell ref="O16:O17"/>
    <mergeCell ref="P16:P17"/>
    <mergeCell ref="Q16:Q17"/>
    <mergeCell ref="R16:R17"/>
    <mergeCell ref="B15:J15"/>
    <mergeCell ref="A16:A17"/>
    <mergeCell ref="B16:J16"/>
    <mergeCell ref="K16:K17"/>
    <mergeCell ref="L16:L17"/>
    <mergeCell ref="M16:M17"/>
    <mergeCell ref="N16:N17"/>
    <mergeCell ref="M249:M250"/>
    <mergeCell ref="N249:N250"/>
    <mergeCell ref="O249:O250"/>
    <mergeCell ref="P249:P250"/>
    <mergeCell ref="Q249:Q250"/>
    <mergeCell ref="R249:R250"/>
    <mergeCell ref="A249:A250"/>
    <mergeCell ref="B249:J249"/>
    <mergeCell ref="K249:K250"/>
    <mergeCell ref="L249:L250"/>
    <mergeCell ref="M226:M227"/>
    <mergeCell ref="N226:N227"/>
    <mergeCell ref="O226:O227"/>
    <mergeCell ref="P226:P227"/>
    <mergeCell ref="Q226:Q227"/>
    <mergeCell ref="R226:R227"/>
    <mergeCell ref="A226:A227"/>
    <mergeCell ref="B226:J226"/>
    <mergeCell ref="K226:K227"/>
    <mergeCell ref="L226:L227"/>
    <mergeCell ref="B291:J291"/>
    <mergeCell ref="B248:J248"/>
    <mergeCell ref="B225:J225"/>
    <mergeCell ref="B35:J35"/>
    <mergeCell ref="B58:J58"/>
    <mergeCell ref="B81:J81"/>
    <mergeCell ref="B104:J104"/>
    <mergeCell ref="B127:J127"/>
    <mergeCell ref="B153:J153"/>
    <mergeCell ref="B176:J176"/>
    <mergeCell ref="B199:J199"/>
    <mergeCell ref="B222:J222"/>
    <mergeCell ref="B245:J245"/>
    <mergeCell ref="B268:J268"/>
    <mergeCell ref="B130:J130"/>
  </mergeCell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9CC00"/>
  </sheetPr>
  <dimension ref="A12:X1008"/>
  <sheetViews>
    <sheetView topLeftCell="A77" workbookViewId="0">
      <selection activeCell="P99" sqref="P99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1" customWidth="1"/>
    <col min="12" max="18" width="12.85546875" customWidth="1"/>
    <col min="19" max="26" width="10" customWidth="1"/>
  </cols>
  <sheetData>
    <row r="12" spans="1:18" ht="12.75" customHeight="1" x14ac:dyDescent="0.2"/>
    <row r="13" spans="1:18" ht="12.75" customHeight="1" x14ac:dyDescent="0.2"/>
    <row r="14" spans="1:18" ht="12.75" customHeight="1" x14ac:dyDescent="0.2"/>
    <row r="15" spans="1:18" ht="26.25" customHeight="1" x14ac:dyDescent="0.4">
      <c r="B15" s="166" t="s">
        <v>72</v>
      </c>
      <c r="C15" s="167"/>
      <c r="D15" s="167"/>
      <c r="E15" s="167"/>
      <c r="F15" s="167"/>
      <c r="G15" s="167"/>
      <c r="H15" s="167"/>
      <c r="I15" s="167"/>
      <c r="J15" s="167"/>
      <c r="K15" s="105" t="s">
        <v>88</v>
      </c>
      <c r="L15" s="2"/>
      <c r="M15" s="2"/>
      <c r="N15" s="1"/>
      <c r="O15" s="2"/>
      <c r="P15" s="1"/>
      <c r="Q15" s="1"/>
      <c r="R15" s="1"/>
    </row>
    <row r="16" spans="1:18" ht="20.25" customHeight="1" x14ac:dyDescent="0.2">
      <c r="A16" s="168" t="s">
        <v>9</v>
      </c>
      <c r="B16" s="169" t="s">
        <v>73</v>
      </c>
      <c r="C16" s="170"/>
      <c r="D16" s="170"/>
      <c r="E16" s="170"/>
      <c r="F16" s="170"/>
      <c r="G16" s="170"/>
      <c r="H16" s="170"/>
      <c r="I16" s="170"/>
      <c r="J16" s="171"/>
      <c r="K16" s="172" t="s">
        <v>10</v>
      </c>
      <c r="L16" s="164" t="s">
        <v>2</v>
      </c>
      <c r="M16" s="164" t="s">
        <v>3</v>
      </c>
      <c r="N16" s="174" t="s">
        <v>4</v>
      </c>
      <c r="O16" s="164" t="s">
        <v>5</v>
      </c>
      <c r="P16" s="162" t="s">
        <v>6</v>
      </c>
      <c r="Q16" s="162" t="s">
        <v>7</v>
      </c>
      <c r="R16" s="164" t="s">
        <v>8</v>
      </c>
    </row>
    <row r="17" spans="1:19" ht="15.75" customHeight="1" x14ac:dyDescent="0.25">
      <c r="A17" s="163"/>
      <c r="B17" s="39" t="s">
        <v>74</v>
      </c>
      <c r="C17" s="39" t="s">
        <v>75</v>
      </c>
      <c r="D17" s="39" t="s">
        <v>76</v>
      </c>
      <c r="E17" s="39" t="s">
        <v>77</v>
      </c>
      <c r="F17" s="39" t="s">
        <v>78</v>
      </c>
      <c r="G17" s="39" t="s">
        <v>79</v>
      </c>
      <c r="H17" s="39" t="s">
        <v>80</v>
      </c>
      <c r="I17" s="39" t="s">
        <v>81</v>
      </c>
      <c r="J17" s="39" t="s">
        <v>82</v>
      </c>
      <c r="K17" s="173"/>
      <c r="L17" s="163"/>
      <c r="M17" s="163"/>
      <c r="N17" s="163"/>
      <c r="O17" s="163"/>
      <c r="P17" s="163"/>
      <c r="Q17" s="163"/>
      <c r="R17" s="163"/>
    </row>
    <row r="18" spans="1:19" ht="15.75" customHeight="1" x14ac:dyDescent="0.25">
      <c r="A18" s="39">
        <v>1801</v>
      </c>
      <c r="B18" s="40">
        <v>12</v>
      </c>
      <c r="C18" s="40"/>
      <c r="D18" s="40"/>
      <c r="E18" s="40"/>
      <c r="F18" s="40"/>
      <c r="G18" s="40"/>
      <c r="H18" s="40"/>
      <c r="I18" s="40"/>
      <c r="J18" s="40"/>
      <c r="K18" s="78"/>
      <c r="L18" s="124"/>
      <c r="M18" s="125"/>
      <c r="N18" s="126"/>
      <c r="O18" s="108"/>
      <c r="P18" s="43">
        <f>B18</f>
        <v>12</v>
      </c>
      <c r="Q18" s="109"/>
      <c r="R18" s="108"/>
    </row>
    <row r="19" spans="1:19" ht="15.75" customHeight="1" x14ac:dyDescent="0.25">
      <c r="A19" s="39">
        <v>1802</v>
      </c>
      <c r="B19" s="40"/>
      <c r="C19" s="40">
        <v>12</v>
      </c>
      <c r="D19" s="40"/>
      <c r="E19" s="40"/>
      <c r="F19" s="40"/>
      <c r="G19" s="40"/>
      <c r="H19" s="40"/>
      <c r="I19" s="40"/>
      <c r="J19" s="40"/>
      <c r="K19" s="78"/>
      <c r="L19" s="127"/>
      <c r="M19" s="118"/>
      <c r="N19" s="128"/>
      <c r="O19" s="45">
        <f>IF(C19=0,"",C19/B18)</f>
        <v>1</v>
      </c>
      <c r="P19" s="46">
        <v>12</v>
      </c>
      <c r="Q19" s="110">
        <f t="shared" ref="Q19:Q26" si="0">IF(P19=0,"",P19/P18)</f>
        <v>1</v>
      </c>
      <c r="R19" s="110">
        <f t="shared" ref="R19:R26" si="1">IF(P19=0,"",100%-Q19)</f>
        <v>0</v>
      </c>
    </row>
    <row r="20" spans="1:19" ht="15.75" customHeight="1" x14ac:dyDescent="0.25">
      <c r="A20" s="39">
        <v>1901</v>
      </c>
      <c r="B20" s="40"/>
      <c r="C20" s="40"/>
      <c r="D20" s="40">
        <v>12</v>
      </c>
      <c r="E20" s="40"/>
      <c r="F20" s="40"/>
      <c r="G20" s="40"/>
      <c r="H20" s="40"/>
      <c r="I20" s="40"/>
      <c r="J20" s="40"/>
      <c r="K20" s="78"/>
      <c r="L20" s="127"/>
      <c r="M20" s="118"/>
      <c r="N20" s="128"/>
      <c r="O20" s="45">
        <f>IF(D20=0,"",D20/C19)</f>
        <v>1</v>
      </c>
      <c r="P20" s="46">
        <v>12</v>
      </c>
      <c r="Q20" s="110">
        <f t="shared" si="0"/>
        <v>1</v>
      </c>
      <c r="R20" s="110">
        <f t="shared" si="1"/>
        <v>0</v>
      </c>
      <c r="S20" s="8">
        <f>P20/P18</f>
        <v>1</v>
      </c>
    </row>
    <row r="21" spans="1:19" ht="15.75" customHeight="1" x14ac:dyDescent="0.25">
      <c r="A21" s="39">
        <v>1902</v>
      </c>
      <c r="B21" s="40"/>
      <c r="C21" s="40"/>
      <c r="D21" s="40"/>
      <c r="E21" s="40">
        <v>11</v>
      </c>
      <c r="F21" s="40"/>
      <c r="G21" s="40"/>
      <c r="H21" s="40"/>
      <c r="I21" s="40"/>
      <c r="J21" s="40"/>
      <c r="K21" s="78"/>
      <c r="L21" s="127"/>
      <c r="M21" s="118"/>
      <c r="N21" s="128"/>
      <c r="O21" s="45">
        <f>IF(E21=0,"",E21/D20)</f>
        <v>0.91666666666666663</v>
      </c>
      <c r="P21" s="46">
        <v>11</v>
      </c>
      <c r="Q21" s="110">
        <f t="shared" si="0"/>
        <v>0.91666666666666663</v>
      </c>
      <c r="R21" s="110">
        <f t="shared" si="1"/>
        <v>8.333333333333337E-2</v>
      </c>
    </row>
    <row r="22" spans="1:19" ht="15.75" customHeight="1" x14ac:dyDescent="0.25">
      <c r="A22" s="39">
        <v>2001</v>
      </c>
      <c r="B22" s="40"/>
      <c r="C22" s="40"/>
      <c r="D22" s="40"/>
      <c r="E22" s="40"/>
      <c r="F22" s="40">
        <v>11</v>
      </c>
      <c r="G22" s="40"/>
      <c r="H22" s="40"/>
      <c r="I22" s="40"/>
      <c r="J22" s="40"/>
      <c r="K22" s="78"/>
      <c r="L22" s="127"/>
      <c r="M22" s="118"/>
      <c r="N22" s="128"/>
      <c r="O22" s="45">
        <f>IF(F22=0,"",F22/E21)</f>
        <v>1</v>
      </c>
      <c r="P22" s="46">
        <v>11</v>
      </c>
      <c r="Q22" s="110">
        <f t="shared" si="0"/>
        <v>1</v>
      </c>
      <c r="R22" s="110">
        <f t="shared" si="1"/>
        <v>0</v>
      </c>
    </row>
    <row r="23" spans="1:19" ht="15.75" customHeight="1" x14ac:dyDescent="0.25">
      <c r="A23" s="39">
        <v>2002</v>
      </c>
      <c r="B23" s="40"/>
      <c r="C23" s="40"/>
      <c r="D23" s="40"/>
      <c r="E23" s="40"/>
      <c r="F23" s="40"/>
      <c r="G23" s="40">
        <v>11</v>
      </c>
      <c r="H23" s="40"/>
      <c r="I23" s="40"/>
      <c r="J23" s="40"/>
      <c r="K23" s="78"/>
      <c r="L23" s="127"/>
      <c r="M23" s="118"/>
      <c r="N23" s="128"/>
      <c r="O23" s="45">
        <f>IF(G23=0,"",G23/F22)</f>
        <v>1</v>
      </c>
      <c r="P23" s="46">
        <v>11</v>
      </c>
      <c r="Q23" s="110">
        <f t="shared" si="0"/>
        <v>1</v>
      </c>
      <c r="R23" s="110">
        <f t="shared" si="1"/>
        <v>0</v>
      </c>
    </row>
    <row r="24" spans="1:19" ht="15.75" customHeight="1" x14ac:dyDescent="0.25">
      <c r="A24" s="39">
        <v>2101</v>
      </c>
      <c r="B24" s="40"/>
      <c r="C24" s="40"/>
      <c r="D24" s="40"/>
      <c r="E24" s="40"/>
      <c r="F24" s="40"/>
      <c r="G24" s="40"/>
      <c r="H24" s="40">
        <v>11</v>
      </c>
      <c r="I24" s="40"/>
      <c r="J24" s="40"/>
      <c r="K24" s="78"/>
      <c r="L24" s="127"/>
      <c r="M24" s="118"/>
      <c r="N24" s="128"/>
      <c r="O24" s="45">
        <f>IF(H24=0,"",H24/G23)</f>
        <v>1</v>
      </c>
      <c r="P24" s="46">
        <v>11</v>
      </c>
      <c r="Q24" s="110">
        <f t="shared" si="0"/>
        <v>1</v>
      </c>
      <c r="R24" s="110">
        <f t="shared" si="1"/>
        <v>0</v>
      </c>
    </row>
    <row r="25" spans="1:19" ht="15.75" customHeight="1" x14ac:dyDescent="0.25">
      <c r="A25" s="39">
        <v>2102</v>
      </c>
      <c r="B25" s="40"/>
      <c r="C25" s="40"/>
      <c r="D25" s="40"/>
      <c r="E25" s="40"/>
      <c r="F25" s="40"/>
      <c r="G25" s="40"/>
      <c r="H25" s="40"/>
      <c r="I25" s="40">
        <v>9</v>
      </c>
      <c r="J25" s="40"/>
      <c r="K25" s="78"/>
      <c r="L25" s="127"/>
      <c r="M25" s="118"/>
      <c r="N25" s="128"/>
      <c r="O25" s="45">
        <f>IF(I25=0,"",I25/H24)</f>
        <v>0.81818181818181823</v>
      </c>
      <c r="P25" s="46">
        <v>10</v>
      </c>
      <c r="Q25" s="110">
        <f t="shared" si="0"/>
        <v>0.90909090909090906</v>
      </c>
      <c r="R25" s="110">
        <f t="shared" si="1"/>
        <v>9.0909090909090939E-2</v>
      </c>
    </row>
    <row r="26" spans="1:19" ht="15.75" customHeight="1" x14ac:dyDescent="0.25">
      <c r="A26" s="39">
        <v>2201</v>
      </c>
      <c r="B26" s="40"/>
      <c r="C26" s="40"/>
      <c r="D26" s="40"/>
      <c r="E26" s="40"/>
      <c r="F26" s="40"/>
      <c r="G26" s="40"/>
      <c r="H26" s="40"/>
      <c r="I26" s="40"/>
      <c r="J26" s="40">
        <v>4</v>
      </c>
      <c r="K26" s="78">
        <v>0</v>
      </c>
      <c r="L26" s="127"/>
      <c r="M26" s="118"/>
      <c r="N26" s="128"/>
      <c r="O26" s="48">
        <f>IF(J26=0,"",J26/I25)</f>
        <v>0.44444444444444442</v>
      </c>
      <c r="P26" s="46">
        <v>10</v>
      </c>
      <c r="Q26" s="48">
        <f t="shared" si="0"/>
        <v>1</v>
      </c>
      <c r="R26" s="48">
        <f t="shared" si="1"/>
        <v>0</v>
      </c>
    </row>
    <row r="27" spans="1:19" ht="15.75" customHeight="1" x14ac:dyDescent="0.25">
      <c r="A27" s="39">
        <v>2202</v>
      </c>
      <c r="B27" s="40"/>
      <c r="C27" s="40"/>
      <c r="D27" s="40"/>
      <c r="E27" s="40"/>
      <c r="F27" s="40"/>
      <c r="G27" s="40"/>
      <c r="H27" s="40"/>
      <c r="I27" s="40"/>
      <c r="J27" s="40">
        <v>4</v>
      </c>
      <c r="K27" s="78">
        <v>4</v>
      </c>
      <c r="L27" s="127"/>
      <c r="M27" s="118"/>
      <c r="N27" s="119"/>
      <c r="O27" s="100"/>
      <c r="P27" s="46">
        <v>5</v>
      </c>
      <c r="Q27" s="100"/>
      <c r="R27" s="140"/>
    </row>
    <row r="28" spans="1:19" ht="15.75" customHeight="1" x14ac:dyDescent="0.25">
      <c r="A28" s="39">
        <v>2301</v>
      </c>
      <c r="B28" s="40"/>
      <c r="C28" s="40"/>
      <c r="D28" s="40"/>
      <c r="E28" s="40"/>
      <c r="F28" s="40"/>
      <c r="G28" s="40"/>
      <c r="H28" s="40"/>
      <c r="I28" s="40"/>
      <c r="J28" s="40">
        <v>2</v>
      </c>
      <c r="K28" s="78"/>
      <c r="L28" s="127"/>
      <c r="M28" s="118"/>
      <c r="N28" s="119"/>
      <c r="O28" s="121"/>
      <c r="P28" s="74">
        <v>2</v>
      </c>
      <c r="Q28" s="134"/>
      <c r="R28" s="121"/>
    </row>
    <row r="29" spans="1:19" ht="15.75" customHeight="1" x14ac:dyDescent="0.25">
      <c r="A29" s="39">
        <v>2302</v>
      </c>
      <c r="B29" s="40"/>
      <c r="C29" s="40"/>
      <c r="D29" s="40"/>
      <c r="E29" s="40"/>
      <c r="F29" s="40"/>
      <c r="G29" s="40"/>
      <c r="H29" s="40"/>
      <c r="I29" s="40"/>
      <c r="J29" s="40">
        <v>1</v>
      </c>
      <c r="K29" s="78"/>
      <c r="L29" s="127"/>
      <c r="M29" s="118"/>
      <c r="N29" s="119"/>
      <c r="O29" s="121"/>
      <c r="P29" s="74">
        <v>1</v>
      </c>
      <c r="Q29" s="134"/>
      <c r="R29" s="121"/>
    </row>
    <row r="30" spans="1:19" ht="15.75" customHeight="1" x14ac:dyDescent="0.25">
      <c r="A30" s="39">
        <v>2401</v>
      </c>
      <c r="B30" s="40"/>
      <c r="C30" s="40"/>
      <c r="D30" s="40"/>
      <c r="E30" s="40"/>
      <c r="F30" s="40"/>
      <c r="G30" s="40"/>
      <c r="H30" s="40"/>
      <c r="I30" s="40"/>
      <c r="J30" s="40">
        <v>1</v>
      </c>
      <c r="K30" s="78"/>
      <c r="L30" s="127"/>
      <c r="M30" s="118"/>
      <c r="N30" s="119"/>
      <c r="O30" s="121"/>
      <c r="P30" s="74">
        <v>1</v>
      </c>
      <c r="Q30" s="134"/>
      <c r="R30" s="121"/>
    </row>
    <row r="31" spans="1:19" ht="15.75" customHeight="1" x14ac:dyDescent="0.25">
      <c r="A31" s="39">
        <v>2402</v>
      </c>
      <c r="B31" s="40"/>
      <c r="C31" s="40"/>
      <c r="D31" s="40"/>
      <c r="E31" s="40"/>
      <c r="F31" s="40"/>
      <c r="G31" s="40"/>
      <c r="H31" s="40"/>
      <c r="I31" s="40"/>
      <c r="J31" s="104"/>
      <c r="K31" s="78"/>
      <c r="L31" s="127"/>
      <c r="M31" s="118"/>
      <c r="N31" s="119"/>
      <c r="O31" s="118"/>
      <c r="P31" s="119"/>
      <c r="Q31" s="120"/>
      <c r="R31" s="121"/>
    </row>
    <row r="32" spans="1:19" ht="15.75" customHeight="1" x14ac:dyDescent="0.25">
      <c r="A32" s="39">
        <v>2501</v>
      </c>
      <c r="B32" s="40"/>
      <c r="C32" s="40"/>
      <c r="D32" s="40"/>
      <c r="E32" s="40"/>
      <c r="F32" s="40"/>
      <c r="G32" s="40"/>
      <c r="H32" s="40"/>
      <c r="I32" s="40"/>
      <c r="J32" s="40">
        <v>1</v>
      </c>
      <c r="K32" s="78">
        <v>1</v>
      </c>
      <c r="L32" s="127"/>
      <c r="M32" s="118"/>
      <c r="N32" s="119"/>
      <c r="O32" s="54" t="s">
        <v>58</v>
      </c>
      <c r="P32" s="55">
        <v>5</v>
      </c>
      <c r="Q32" s="56">
        <f>IF(SUM(K20:K32)=0,"",SUM(K20:K32))</f>
        <v>5</v>
      </c>
      <c r="R32" s="57" t="s">
        <v>10</v>
      </c>
    </row>
    <row r="33" spans="1:23" ht="15.75" customHeight="1" x14ac:dyDescent="0.25">
      <c r="A33" s="39">
        <v>2502</v>
      </c>
      <c r="B33" s="40"/>
      <c r="C33" s="40"/>
      <c r="D33" s="40"/>
      <c r="E33" s="40"/>
      <c r="F33" s="40"/>
      <c r="G33" s="40"/>
      <c r="H33" s="40"/>
      <c r="I33" s="40"/>
      <c r="J33" s="40"/>
      <c r="K33" s="78"/>
      <c r="L33" s="127"/>
      <c r="M33" s="118"/>
      <c r="N33" s="119"/>
      <c r="O33" s="58" t="s">
        <v>60</v>
      </c>
      <c r="P33" s="59">
        <f>IF(P32/B18=0,"",P32/B18)</f>
        <v>0.41666666666666669</v>
      </c>
      <c r="Q33" s="60">
        <f>IF(P32/Q32=0,"",P32/Q32)</f>
        <v>1</v>
      </c>
      <c r="R33" s="61" t="s">
        <v>61</v>
      </c>
    </row>
    <row r="34" spans="1:23" ht="15.75" customHeight="1" x14ac:dyDescent="0.25">
      <c r="A34" s="39">
        <v>2601</v>
      </c>
      <c r="B34" s="129"/>
      <c r="C34" s="129"/>
      <c r="D34" s="129"/>
      <c r="E34" s="129"/>
      <c r="F34" s="129"/>
      <c r="G34" s="129"/>
      <c r="H34" s="129"/>
      <c r="I34" s="129"/>
      <c r="J34" s="129"/>
      <c r="K34" s="78"/>
      <c r="L34" s="130"/>
      <c r="M34" s="131"/>
      <c r="N34" s="132"/>
      <c r="O34" s="63"/>
      <c r="P34" s="64"/>
      <c r="Q34" s="64"/>
      <c r="R34" s="65"/>
    </row>
    <row r="35" spans="1:23" ht="18" customHeight="1" x14ac:dyDescent="0.25">
      <c r="A35" s="28"/>
      <c r="B35" s="165" t="s">
        <v>83</v>
      </c>
      <c r="C35" s="165"/>
      <c r="D35" s="165"/>
      <c r="E35" s="165"/>
      <c r="F35" s="165"/>
      <c r="G35" s="165"/>
      <c r="H35" s="165"/>
      <c r="I35" s="165"/>
      <c r="J35" s="165"/>
      <c r="K35" s="107">
        <f>SUM(K18:K34)</f>
        <v>5</v>
      </c>
      <c r="L35" s="67">
        <f>((SUM(K25:K26))/B18)</f>
        <v>0</v>
      </c>
      <c r="M35" s="67">
        <f>IF(K35=0,"",K35/B18)</f>
        <v>0.41666666666666669</v>
      </c>
      <c r="N35" s="67">
        <f>M35-L35</f>
        <v>0.41666666666666669</v>
      </c>
      <c r="O35" s="2"/>
      <c r="P35" s="1"/>
      <c r="Q35" s="25"/>
      <c r="R35" s="2"/>
    </row>
    <row r="36" spans="1:23" ht="12.75" customHeight="1" x14ac:dyDescent="0.2"/>
    <row r="37" spans="1:23" ht="12.75" customHeight="1" x14ac:dyDescent="0.2">
      <c r="A37" s="80"/>
    </row>
    <row r="38" spans="1:23" ht="26.25" customHeight="1" x14ac:dyDescent="0.4">
      <c r="B38" s="166" t="s">
        <v>72</v>
      </c>
      <c r="C38" s="167"/>
      <c r="D38" s="167"/>
      <c r="E38" s="167"/>
      <c r="F38" s="167"/>
      <c r="G38" s="167"/>
      <c r="H38" s="167"/>
      <c r="I38" s="167"/>
      <c r="J38" s="167"/>
      <c r="K38" s="105" t="s">
        <v>89</v>
      </c>
      <c r="L38" s="2"/>
      <c r="M38" s="2"/>
      <c r="N38" s="1"/>
      <c r="O38" s="2"/>
      <c r="P38" s="1"/>
      <c r="Q38" s="1"/>
      <c r="R38" s="1"/>
      <c r="W38" s="92">
        <f>AVERAGE(L35,L57)</f>
        <v>0.21428571428571427</v>
      </c>
    </row>
    <row r="39" spans="1:23" ht="20.25" customHeight="1" x14ac:dyDescent="0.2">
      <c r="A39" s="168" t="s">
        <v>9</v>
      </c>
      <c r="B39" s="169" t="s">
        <v>73</v>
      </c>
      <c r="C39" s="170"/>
      <c r="D39" s="170"/>
      <c r="E39" s="170"/>
      <c r="F39" s="170"/>
      <c r="G39" s="170"/>
      <c r="H39" s="170"/>
      <c r="I39" s="170"/>
      <c r="J39" s="171"/>
      <c r="K39" s="172" t="s">
        <v>10</v>
      </c>
      <c r="L39" s="164" t="s">
        <v>2</v>
      </c>
      <c r="M39" s="164" t="s">
        <v>3</v>
      </c>
      <c r="N39" s="174" t="s">
        <v>4</v>
      </c>
      <c r="O39" s="164" t="s">
        <v>5</v>
      </c>
      <c r="P39" s="162" t="s">
        <v>6</v>
      </c>
      <c r="Q39" s="162" t="s">
        <v>7</v>
      </c>
      <c r="R39" s="164" t="s">
        <v>8</v>
      </c>
    </row>
    <row r="40" spans="1:23" ht="15.75" customHeight="1" x14ac:dyDescent="0.25">
      <c r="A40" s="163"/>
      <c r="B40" s="39" t="s">
        <v>74</v>
      </c>
      <c r="C40" s="39" t="s">
        <v>75</v>
      </c>
      <c r="D40" s="39" t="s">
        <v>76</v>
      </c>
      <c r="E40" s="39" t="s">
        <v>77</v>
      </c>
      <c r="F40" s="39" t="s">
        <v>78</v>
      </c>
      <c r="G40" s="39" t="s">
        <v>79</v>
      </c>
      <c r="H40" s="39" t="s">
        <v>80</v>
      </c>
      <c r="I40" s="39" t="s">
        <v>81</v>
      </c>
      <c r="J40" s="39" t="s">
        <v>82</v>
      </c>
      <c r="K40" s="173"/>
      <c r="L40" s="163"/>
      <c r="M40" s="163"/>
      <c r="N40" s="163"/>
      <c r="O40" s="163"/>
      <c r="P40" s="163"/>
      <c r="Q40" s="163"/>
      <c r="R40" s="163"/>
    </row>
    <row r="41" spans="1:23" ht="15.75" customHeight="1" x14ac:dyDescent="0.25">
      <c r="A41" s="39">
        <v>1802</v>
      </c>
      <c r="B41" s="40">
        <v>28</v>
      </c>
      <c r="C41" s="40"/>
      <c r="D41" s="40"/>
      <c r="E41" s="40"/>
      <c r="F41" s="40"/>
      <c r="G41" s="40"/>
      <c r="H41" s="40"/>
      <c r="I41" s="40"/>
      <c r="J41" s="40"/>
      <c r="K41" s="78"/>
      <c r="L41" s="124"/>
      <c r="M41" s="125"/>
      <c r="N41" s="126"/>
      <c r="O41" s="108"/>
      <c r="P41" s="43">
        <f>B41</f>
        <v>28</v>
      </c>
      <c r="Q41" s="109"/>
      <c r="R41" s="108"/>
    </row>
    <row r="42" spans="1:23" ht="15.75" customHeight="1" x14ac:dyDescent="0.25">
      <c r="A42" s="39">
        <v>1901</v>
      </c>
      <c r="B42" s="40"/>
      <c r="C42" s="40">
        <v>27</v>
      </c>
      <c r="D42" s="40"/>
      <c r="E42" s="40"/>
      <c r="F42" s="40"/>
      <c r="G42" s="40"/>
      <c r="H42" s="40"/>
      <c r="I42" s="40"/>
      <c r="J42" s="40"/>
      <c r="K42" s="78"/>
      <c r="L42" s="127"/>
      <c r="M42" s="118"/>
      <c r="N42" s="128"/>
      <c r="O42" s="45">
        <f>IF(C42=0,"",C42/B41)</f>
        <v>0.9642857142857143</v>
      </c>
      <c r="P42" s="46">
        <v>27</v>
      </c>
      <c r="Q42" s="110">
        <f t="shared" ref="Q42:Q49" si="2">IF(P42=0,"",P42/P41)</f>
        <v>0.9642857142857143</v>
      </c>
      <c r="R42" s="110">
        <f t="shared" ref="R42:R49" si="3">IF(P42=0,"",100%-Q42)</f>
        <v>3.5714285714285698E-2</v>
      </c>
    </row>
    <row r="43" spans="1:23" ht="15.75" customHeight="1" x14ac:dyDescent="0.25">
      <c r="A43" s="39">
        <v>1902</v>
      </c>
      <c r="B43" s="40"/>
      <c r="C43" s="40"/>
      <c r="D43" s="40">
        <v>26</v>
      </c>
      <c r="E43" s="40"/>
      <c r="F43" s="40"/>
      <c r="G43" s="40"/>
      <c r="H43" s="40"/>
      <c r="I43" s="40"/>
      <c r="J43" s="40"/>
      <c r="K43" s="78"/>
      <c r="L43" s="127"/>
      <c r="M43" s="118"/>
      <c r="N43" s="128"/>
      <c r="O43" s="45">
        <f>IF(D43=0,"",D43/C42)</f>
        <v>0.96296296296296291</v>
      </c>
      <c r="P43" s="46">
        <v>26</v>
      </c>
      <c r="Q43" s="110">
        <f t="shared" si="2"/>
        <v>0.96296296296296291</v>
      </c>
      <c r="R43" s="110">
        <f t="shared" si="3"/>
        <v>3.703703703703709E-2</v>
      </c>
      <c r="S43" s="8">
        <f>P43/P41</f>
        <v>0.9285714285714286</v>
      </c>
    </row>
    <row r="44" spans="1:23" ht="15.75" customHeight="1" x14ac:dyDescent="0.25">
      <c r="A44" s="39">
        <v>2001</v>
      </c>
      <c r="B44" s="40"/>
      <c r="C44" s="40"/>
      <c r="D44" s="40"/>
      <c r="E44" s="40">
        <v>23</v>
      </c>
      <c r="F44" s="40"/>
      <c r="G44" s="40"/>
      <c r="H44" s="40"/>
      <c r="I44" s="40"/>
      <c r="J44" s="40"/>
      <c r="K44" s="78"/>
      <c r="L44" s="127"/>
      <c r="M44" s="118"/>
      <c r="N44" s="128"/>
      <c r="O44" s="45">
        <f>IF(E44=0,"",E44/D43)</f>
        <v>0.88461538461538458</v>
      </c>
      <c r="P44" s="46">
        <v>23</v>
      </c>
      <c r="Q44" s="110">
        <f t="shared" si="2"/>
        <v>0.88461538461538458</v>
      </c>
      <c r="R44" s="110">
        <f t="shared" si="3"/>
        <v>0.11538461538461542</v>
      </c>
    </row>
    <row r="45" spans="1:23" ht="15.75" customHeight="1" x14ac:dyDescent="0.25">
      <c r="A45" s="39">
        <v>2002</v>
      </c>
      <c r="B45" s="40"/>
      <c r="C45" s="40"/>
      <c r="D45" s="40"/>
      <c r="E45" s="40"/>
      <c r="F45" s="40">
        <v>21</v>
      </c>
      <c r="G45" s="40"/>
      <c r="H45" s="40"/>
      <c r="I45" s="40"/>
      <c r="J45" s="40"/>
      <c r="K45" s="78"/>
      <c r="L45" s="127"/>
      <c r="M45" s="118"/>
      <c r="N45" s="128"/>
      <c r="O45" s="45">
        <f>IF(F45=0,"",F45/E44)</f>
        <v>0.91304347826086951</v>
      </c>
      <c r="P45" s="46">
        <v>23</v>
      </c>
      <c r="Q45" s="110">
        <f t="shared" si="2"/>
        <v>1</v>
      </c>
      <c r="R45" s="110">
        <f t="shared" si="3"/>
        <v>0</v>
      </c>
    </row>
    <row r="46" spans="1:23" ht="15.75" customHeight="1" x14ac:dyDescent="0.25">
      <c r="A46" s="39">
        <v>2101</v>
      </c>
      <c r="B46" s="40"/>
      <c r="C46" s="40"/>
      <c r="D46" s="40"/>
      <c r="E46" s="40"/>
      <c r="F46" s="40"/>
      <c r="G46" s="40">
        <v>20</v>
      </c>
      <c r="H46" s="40"/>
      <c r="I46" s="40"/>
      <c r="J46" s="40"/>
      <c r="K46" s="78"/>
      <c r="L46" s="127"/>
      <c r="M46" s="118"/>
      <c r="N46" s="128"/>
      <c r="O46" s="45">
        <f>IF(G46=0,"",G46/F45)</f>
        <v>0.95238095238095233</v>
      </c>
      <c r="P46" s="46">
        <v>22</v>
      </c>
      <c r="Q46" s="110">
        <f t="shared" si="2"/>
        <v>0.95652173913043481</v>
      </c>
      <c r="R46" s="110">
        <f t="shared" si="3"/>
        <v>4.3478260869565188E-2</v>
      </c>
    </row>
    <row r="47" spans="1:23" ht="15.75" customHeight="1" x14ac:dyDescent="0.25">
      <c r="A47" s="39">
        <v>2102</v>
      </c>
      <c r="B47" s="40"/>
      <c r="C47" s="40"/>
      <c r="D47" s="40"/>
      <c r="E47" s="40"/>
      <c r="F47" s="40"/>
      <c r="G47" s="40"/>
      <c r="H47" s="40">
        <v>18</v>
      </c>
      <c r="I47" s="40"/>
      <c r="J47" s="40"/>
      <c r="K47" s="78"/>
      <c r="L47" s="127"/>
      <c r="M47" s="118"/>
      <c r="N47" s="128"/>
      <c r="O47" s="45">
        <f>IF(H47=0,"",H47/G46)</f>
        <v>0.9</v>
      </c>
      <c r="P47" s="46">
        <v>22</v>
      </c>
      <c r="Q47" s="110">
        <f t="shared" si="2"/>
        <v>1</v>
      </c>
      <c r="R47" s="110">
        <f t="shared" si="3"/>
        <v>0</v>
      </c>
    </row>
    <row r="48" spans="1:23" ht="15.75" customHeight="1" x14ac:dyDescent="0.25">
      <c r="A48" s="39">
        <v>2201</v>
      </c>
      <c r="B48" s="40"/>
      <c r="C48" s="40"/>
      <c r="D48" s="40"/>
      <c r="E48" s="40"/>
      <c r="F48" s="40"/>
      <c r="G48" s="40"/>
      <c r="H48" s="40"/>
      <c r="I48" s="40">
        <v>16</v>
      </c>
      <c r="J48" s="40"/>
      <c r="K48" s="78"/>
      <c r="L48" s="127"/>
      <c r="M48" s="118"/>
      <c r="N48" s="128"/>
      <c r="O48" s="45">
        <f>IF(I48=0,"",I48/H47)</f>
        <v>0.88888888888888884</v>
      </c>
      <c r="P48" s="46">
        <v>21</v>
      </c>
      <c r="Q48" s="110">
        <f t="shared" si="2"/>
        <v>0.95454545454545459</v>
      </c>
      <c r="R48" s="110">
        <f t="shared" si="3"/>
        <v>4.5454545454545414E-2</v>
      </c>
    </row>
    <row r="49" spans="1:18" ht="15.75" customHeight="1" x14ac:dyDescent="0.25">
      <c r="A49" s="39">
        <v>2202</v>
      </c>
      <c r="B49" s="40"/>
      <c r="C49" s="40"/>
      <c r="D49" s="40"/>
      <c r="E49" s="40"/>
      <c r="F49" s="40"/>
      <c r="G49" s="40"/>
      <c r="H49" s="40"/>
      <c r="I49" s="40"/>
      <c r="J49" s="40">
        <v>14</v>
      </c>
      <c r="K49" s="78">
        <v>12</v>
      </c>
      <c r="L49" s="127"/>
      <c r="M49" s="118"/>
      <c r="N49" s="128"/>
      <c r="O49" s="48">
        <f>IF(J49=0,"",J49/I48)</f>
        <v>0.875</v>
      </c>
      <c r="P49" s="46">
        <v>20</v>
      </c>
      <c r="Q49" s="48">
        <f t="shared" si="2"/>
        <v>0.95238095238095233</v>
      </c>
      <c r="R49" s="48">
        <f t="shared" si="3"/>
        <v>4.7619047619047672E-2</v>
      </c>
    </row>
    <row r="50" spans="1:18" ht="15.75" customHeight="1" x14ac:dyDescent="0.25">
      <c r="A50" s="39">
        <v>2301</v>
      </c>
      <c r="B50" s="40"/>
      <c r="C50" s="40"/>
      <c r="D50" s="40"/>
      <c r="E50" s="40"/>
      <c r="F50" s="40"/>
      <c r="G50" s="40"/>
      <c r="H50" s="40"/>
      <c r="I50" s="40"/>
      <c r="J50" s="40">
        <v>5</v>
      </c>
      <c r="K50" s="78">
        <v>5</v>
      </c>
      <c r="L50" s="127"/>
      <c r="M50" s="118"/>
      <c r="N50" s="119"/>
      <c r="O50" s="100"/>
      <c r="P50" s="46">
        <v>8</v>
      </c>
      <c r="Q50" s="100"/>
      <c r="R50" s="140"/>
    </row>
    <row r="51" spans="1:18" ht="15.75" customHeight="1" x14ac:dyDescent="0.25">
      <c r="A51" s="39">
        <v>2302</v>
      </c>
      <c r="B51" s="40"/>
      <c r="C51" s="40"/>
      <c r="D51" s="40"/>
      <c r="E51" s="40"/>
      <c r="F51" s="40"/>
      <c r="G51" s="40"/>
      <c r="H51" s="40"/>
      <c r="I51" s="40"/>
      <c r="J51" s="40">
        <v>1</v>
      </c>
      <c r="K51" s="78">
        <v>1</v>
      </c>
      <c r="L51" s="127"/>
      <c r="M51" s="118"/>
      <c r="N51" s="119"/>
      <c r="O51" s="121"/>
      <c r="P51" s="74">
        <v>3</v>
      </c>
      <c r="Q51" s="134"/>
      <c r="R51" s="121"/>
    </row>
    <row r="52" spans="1:18" ht="15.75" customHeight="1" x14ac:dyDescent="0.25">
      <c r="A52" s="39">
        <v>2401</v>
      </c>
      <c r="B52" s="40"/>
      <c r="C52" s="40"/>
      <c r="D52" s="40"/>
      <c r="E52" s="40"/>
      <c r="F52" s="40"/>
      <c r="G52" s="40"/>
      <c r="H52" s="40"/>
      <c r="I52" s="40"/>
      <c r="J52" s="40">
        <v>1</v>
      </c>
      <c r="K52" s="78">
        <v>1</v>
      </c>
      <c r="L52" s="127"/>
      <c r="M52" s="118"/>
      <c r="N52" s="119"/>
      <c r="O52" s="121"/>
      <c r="P52" s="74">
        <v>1</v>
      </c>
      <c r="Q52" s="134"/>
      <c r="R52" s="121"/>
    </row>
    <row r="53" spans="1:18" ht="15.75" customHeight="1" x14ac:dyDescent="0.25">
      <c r="A53" s="39">
        <v>2402</v>
      </c>
      <c r="B53" s="40"/>
      <c r="C53" s="40"/>
      <c r="D53" s="40"/>
      <c r="E53" s="40"/>
      <c r="F53" s="40"/>
      <c r="G53" s="40"/>
      <c r="H53" s="40"/>
      <c r="I53" s="40"/>
      <c r="J53" s="40"/>
      <c r="K53" s="78"/>
      <c r="L53" s="127"/>
      <c r="M53" s="118"/>
      <c r="N53" s="119"/>
      <c r="O53" s="118"/>
      <c r="P53" s="119"/>
      <c r="Q53" s="120"/>
      <c r="R53" s="121"/>
    </row>
    <row r="54" spans="1:18" ht="15.75" customHeight="1" x14ac:dyDescent="0.25">
      <c r="A54" s="39">
        <v>2501</v>
      </c>
      <c r="B54" s="40"/>
      <c r="C54" s="40"/>
      <c r="D54" s="40"/>
      <c r="E54" s="40"/>
      <c r="F54" s="40"/>
      <c r="G54" s="40"/>
      <c r="H54" s="40"/>
      <c r="I54" s="40"/>
      <c r="J54" s="40"/>
      <c r="K54" s="78"/>
      <c r="L54" s="127"/>
      <c r="M54" s="118"/>
      <c r="N54" s="119"/>
      <c r="O54" s="54" t="s">
        <v>58</v>
      </c>
      <c r="P54" s="55">
        <v>9</v>
      </c>
      <c r="Q54" s="56">
        <f>IF(SUM(K43:K54)=0,"",SUM(K43:K54))</f>
        <v>19</v>
      </c>
      <c r="R54" s="57" t="s">
        <v>10</v>
      </c>
    </row>
    <row r="55" spans="1:18" ht="15.75" customHeight="1" x14ac:dyDescent="0.25">
      <c r="A55" s="39">
        <v>2502</v>
      </c>
      <c r="B55" s="40"/>
      <c r="C55" s="40"/>
      <c r="D55" s="40"/>
      <c r="E55" s="40"/>
      <c r="F55" s="40"/>
      <c r="G55" s="40"/>
      <c r="H55" s="40"/>
      <c r="I55" s="40"/>
      <c r="J55" s="40"/>
      <c r="K55" s="78"/>
      <c r="L55" s="127"/>
      <c r="M55" s="118"/>
      <c r="N55" s="119"/>
      <c r="O55" s="58" t="s">
        <v>60</v>
      </c>
      <c r="P55" s="59">
        <f>IF(P54/B41=0,"",P54/B41)</f>
        <v>0.32142857142857145</v>
      </c>
      <c r="Q55" s="60">
        <f>IF(P54/Q54=0,"",P54/Q54)</f>
        <v>0.47368421052631576</v>
      </c>
      <c r="R55" s="61" t="s">
        <v>61</v>
      </c>
    </row>
    <row r="56" spans="1:18" ht="15.75" customHeight="1" x14ac:dyDescent="0.25">
      <c r="A56" s="39">
        <v>2601</v>
      </c>
      <c r="B56" s="40"/>
      <c r="C56" s="40"/>
      <c r="D56" s="40"/>
      <c r="E56" s="40"/>
      <c r="F56" s="40"/>
      <c r="G56" s="40"/>
      <c r="H56" s="40"/>
      <c r="I56" s="40"/>
      <c r="J56" s="40"/>
      <c r="K56" s="78"/>
      <c r="L56" s="130"/>
      <c r="M56" s="131"/>
      <c r="N56" s="132"/>
      <c r="O56" s="63"/>
      <c r="P56" s="64"/>
      <c r="Q56" s="64"/>
      <c r="R56" s="65"/>
    </row>
    <row r="57" spans="1:18" ht="18" customHeight="1" x14ac:dyDescent="0.25">
      <c r="A57" s="28"/>
      <c r="B57" s="165" t="s">
        <v>83</v>
      </c>
      <c r="C57" s="165"/>
      <c r="D57" s="165"/>
      <c r="E57" s="165"/>
      <c r="F57" s="165"/>
      <c r="G57" s="165"/>
      <c r="H57" s="165"/>
      <c r="I57" s="165"/>
      <c r="J57" s="165"/>
      <c r="K57" s="66">
        <f>SUM(K41:K53)</f>
        <v>19</v>
      </c>
      <c r="L57" s="67">
        <f>IF(K49=0,"",K49/B41)</f>
        <v>0.42857142857142855</v>
      </c>
      <c r="M57" s="67">
        <f>IF(K57=0,"",K57/B41)</f>
        <v>0.6785714285714286</v>
      </c>
      <c r="N57" s="67">
        <f>IF(K49=0,"",M57-L57)</f>
        <v>0.25000000000000006</v>
      </c>
      <c r="O57" s="2"/>
      <c r="P57" s="1"/>
      <c r="Q57" s="25"/>
      <c r="R57" s="2"/>
    </row>
    <row r="58" spans="1:18" ht="12.75" customHeight="1" x14ac:dyDescent="0.2"/>
    <row r="59" spans="1:18" ht="12.75" customHeight="1" x14ac:dyDescent="0.2"/>
    <row r="60" spans="1:18" ht="26.25" customHeight="1" x14ac:dyDescent="0.4">
      <c r="B60" s="166" t="s">
        <v>72</v>
      </c>
      <c r="C60" s="167"/>
      <c r="D60" s="167"/>
      <c r="E60" s="167"/>
      <c r="F60" s="167"/>
      <c r="G60" s="167"/>
      <c r="H60" s="167"/>
      <c r="I60" s="167"/>
      <c r="J60" s="167"/>
      <c r="K60" s="105" t="s">
        <v>90</v>
      </c>
      <c r="L60" s="2"/>
      <c r="M60" s="2"/>
      <c r="N60" s="1"/>
      <c r="O60" s="2"/>
      <c r="P60" s="1"/>
      <c r="Q60" s="1"/>
      <c r="R60" s="1"/>
    </row>
    <row r="61" spans="1:18" ht="20.25" customHeight="1" x14ac:dyDescent="0.2">
      <c r="A61" s="168" t="s">
        <v>9</v>
      </c>
      <c r="B61" s="169" t="s">
        <v>73</v>
      </c>
      <c r="C61" s="170"/>
      <c r="D61" s="170"/>
      <c r="E61" s="170"/>
      <c r="F61" s="170"/>
      <c r="G61" s="170"/>
      <c r="H61" s="170"/>
      <c r="I61" s="170"/>
      <c r="J61" s="171"/>
      <c r="K61" s="172" t="s">
        <v>10</v>
      </c>
      <c r="L61" s="164" t="s">
        <v>2</v>
      </c>
      <c r="M61" s="164" t="s">
        <v>3</v>
      </c>
      <c r="N61" s="174" t="s">
        <v>4</v>
      </c>
      <c r="O61" s="164" t="s">
        <v>5</v>
      </c>
      <c r="P61" s="162" t="s">
        <v>6</v>
      </c>
      <c r="Q61" s="162" t="s">
        <v>7</v>
      </c>
      <c r="R61" s="164" t="s">
        <v>8</v>
      </c>
    </row>
    <row r="62" spans="1:18" ht="15.75" customHeight="1" x14ac:dyDescent="0.25">
      <c r="A62" s="163"/>
      <c r="B62" s="39" t="s">
        <v>74</v>
      </c>
      <c r="C62" s="39" t="s">
        <v>75</v>
      </c>
      <c r="D62" s="39" t="s">
        <v>76</v>
      </c>
      <c r="E62" s="39" t="s">
        <v>77</v>
      </c>
      <c r="F62" s="39" t="s">
        <v>78</v>
      </c>
      <c r="G62" s="39" t="s">
        <v>79</v>
      </c>
      <c r="H62" s="39" t="s">
        <v>80</v>
      </c>
      <c r="I62" s="39" t="s">
        <v>81</v>
      </c>
      <c r="J62" s="39" t="s">
        <v>82</v>
      </c>
      <c r="K62" s="173"/>
      <c r="L62" s="163"/>
      <c r="M62" s="163"/>
      <c r="N62" s="163"/>
      <c r="O62" s="163"/>
      <c r="P62" s="163"/>
      <c r="Q62" s="163"/>
      <c r="R62" s="163"/>
    </row>
    <row r="63" spans="1:18" ht="15.75" customHeight="1" x14ac:dyDescent="0.25">
      <c r="A63" s="39">
        <v>1901</v>
      </c>
      <c r="B63" s="40">
        <v>19</v>
      </c>
      <c r="C63" s="40"/>
      <c r="D63" s="40"/>
      <c r="E63" s="40"/>
      <c r="F63" s="40"/>
      <c r="G63" s="40"/>
      <c r="H63" s="40"/>
      <c r="I63" s="40"/>
      <c r="J63" s="40"/>
      <c r="K63" s="78"/>
      <c r="L63" s="124"/>
      <c r="M63" s="125"/>
      <c r="N63" s="126"/>
      <c r="O63" s="108"/>
      <c r="P63" s="43">
        <f>B63</f>
        <v>19</v>
      </c>
      <c r="Q63" s="109"/>
      <c r="R63" s="108"/>
    </row>
    <row r="64" spans="1:18" ht="15.75" customHeight="1" x14ac:dyDescent="0.25">
      <c r="A64" s="39">
        <v>1902</v>
      </c>
      <c r="B64" s="40"/>
      <c r="C64" s="40">
        <v>15</v>
      </c>
      <c r="D64" s="40"/>
      <c r="E64" s="40"/>
      <c r="F64" s="40"/>
      <c r="G64" s="40"/>
      <c r="H64" s="40"/>
      <c r="I64" s="40"/>
      <c r="J64" s="40"/>
      <c r="K64" s="78"/>
      <c r="L64" s="127"/>
      <c r="M64" s="118"/>
      <c r="N64" s="128"/>
      <c r="O64" s="45">
        <f>IF(C64=0,"",C64/B63)</f>
        <v>0.78947368421052633</v>
      </c>
      <c r="P64" s="46">
        <v>15</v>
      </c>
      <c r="Q64" s="110">
        <f t="shared" ref="Q64:Q71" si="4">IF(P64=0,"",P64/P63)</f>
        <v>0.78947368421052633</v>
      </c>
      <c r="R64" s="110">
        <f t="shared" ref="R64:R71" si="5">IF(P64=0,"",100%-Q64)</f>
        <v>0.21052631578947367</v>
      </c>
    </row>
    <row r="65" spans="1:19" ht="15.75" customHeight="1" x14ac:dyDescent="0.25">
      <c r="A65" s="39">
        <v>2001</v>
      </c>
      <c r="B65" s="40"/>
      <c r="C65" s="40"/>
      <c r="D65" s="40">
        <v>13</v>
      </c>
      <c r="E65" s="40"/>
      <c r="F65" s="40"/>
      <c r="G65" s="40"/>
      <c r="H65" s="40"/>
      <c r="I65" s="40"/>
      <c r="J65" s="40"/>
      <c r="K65" s="78"/>
      <c r="L65" s="127"/>
      <c r="M65" s="118"/>
      <c r="N65" s="128"/>
      <c r="O65" s="45">
        <f>IF(D65=0,"",D65/C64)</f>
        <v>0.8666666666666667</v>
      </c>
      <c r="P65" s="46">
        <v>13</v>
      </c>
      <c r="Q65" s="110">
        <f t="shared" si="4"/>
        <v>0.8666666666666667</v>
      </c>
      <c r="R65" s="110">
        <f t="shared" si="5"/>
        <v>0.1333333333333333</v>
      </c>
      <c r="S65" s="8">
        <f>P65/P63</f>
        <v>0.68421052631578949</v>
      </c>
    </row>
    <row r="66" spans="1:19" ht="15.75" customHeight="1" x14ac:dyDescent="0.25">
      <c r="A66" s="39">
        <v>2002</v>
      </c>
      <c r="B66" s="40"/>
      <c r="C66" s="40"/>
      <c r="D66" s="40"/>
      <c r="E66" s="40">
        <v>13</v>
      </c>
      <c r="F66" s="40"/>
      <c r="G66" s="40"/>
      <c r="H66" s="40"/>
      <c r="I66" s="40"/>
      <c r="J66" s="40"/>
      <c r="K66" s="78"/>
      <c r="L66" s="127"/>
      <c r="M66" s="118"/>
      <c r="N66" s="128"/>
      <c r="O66" s="45">
        <f>IF(E66=0,"",E66/D65)</f>
        <v>1</v>
      </c>
      <c r="P66" s="46">
        <v>13</v>
      </c>
      <c r="Q66" s="110">
        <f t="shared" si="4"/>
        <v>1</v>
      </c>
      <c r="R66" s="110">
        <f t="shared" si="5"/>
        <v>0</v>
      </c>
    </row>
    <row r="67" spans="1:19" ht="15.75" customHeight="1" x14ac:dyDescent="0.25">
      <c r="A67" s="39">
        <v>2101</v>
      </c>
      <c r="B67" s="40"/>
      <c r="C67" s="40"/>
      <c r="D67" s="40"/>
      <c r="E67" s="40"/>
      <c r="F67" s="40">
        <v>12</v>
      </c>
      <c r="G67" s="40"/>
      <c r="H67" s="40"/>
      <c r="I67" s="40"/>
      <c r="J67" s="40"/>
      <c r="K67" s="78"/>
      <c r="L67" s="127"/>
      <c r="M67" s="118"/>
      <c r="N67" s="128"/>
      <c r="O67" s="45">
        <f>IF(F67=0,"",F67/E66)</f>
        <v>0.92307692307692313</v>
      </c>
      <c r="P67" s="46">
        <v>13</v>
      </c>
      <c r="Q67" s="110">
        <f t="shared" si="4"/>
        <v>1</v>
      </c>
      <c r="R67" s="110">
        <f t="shared" si="5"/>
        <v>0</v>
      </c>
    </row>
    <row r="68" spans="1:19" ht="15.75" customHeight="1" x14ac:dyDescent="0.25">
      <c r="A68" s="39">
        <v>2102</v>
      </c>
      <c r="B68" s="40"/>
      <c r="C68" s="40"/>
      <c r="D68" s="40"/>
      <c r="E68" s="40"/>
      <c r="F68" s="40"/>
      <c r="G68" s="40">
        <v>9</v>
      </c>
      <c r="H68" s="40"/>
      <c r="I68" s="40"/>
      <c r="J68" s="40"/>
      <c r="K68" s="78"/>
      <c r="L68" s="127"/>
      <c r="M68" s="118"/>
      <c r="N68" s="128"/>
      <c r="O68" s="45">
        <f>IF(G68=0,"",G68/F67)</f>
        <v>0.75</v>
      </c>
      <c r="P68" s="46">
        <v>10</v>
      </c>
      <c r="Q68" s="110">
        <f t="shared" si="4"/>
        <v>0.76923076923076927</v>
      </c>
      <c r="R68" s="110">
        <f t="shared" si="5"/>
        <v>0.23076923076923073</v>
      </c>
    </row>
    <row r="69" spans="1:19" ht="15.75" customHeight="1" x14ac:dyDescent="0.25">
      <c r="A69" s="39">
        <v>2201</v>
      </c>
      <c r="B69" s="40"/>
      <c r="C69" s="40"/>
      <c r="D69" s="40"/>
      <c r="E69" s="40"/>
      <c r="F69" s="40"/>
      <c r="G69" s="40"/>
      <c r="H69" s="40">
        <v>9</v>
      </c>
      <c r="I69" s="40"/>
      <c r="J69" s="40"/>
      <c r="K69" s="78"/>
      <c r="L69" s="127"/>
      <c r="M69" s="118"/>
      <c r="N69" s="128"/>
      <c r="O69" s="45">
        <f>IF(H69=0,"",H69/G68)</f>
        <v>1</v>
      </c>
      <c r="P69" s="46">
        <v>11</v>
      </c>
      <c r="Q69" s="110">
        <f t="shared" si="4"/>
        <v>1.1000000000000001</v>
      </c>
      <c r="R69" s="110">
        <f t="shared" si="5"/>
        <v>-0.10000000000000009</v>
      </c>
    </row>
    <row r="70" spans="1:19" ht="15.75" customHeight="1" x14ac:dyDescent="0.25">
      <c r="A70" s="39">
        <v>2202</v>
      </c>
      <c r="B70" s="40"/>
      <c r="C70" s="40"/>
      <c r="D70" s="40"/>
      <c r="E70" s="40"/>
      <c r="F70" s="40"/>
      <c r="G70" s="40"/>
      <c r="H70" s="40"/>
      <c r="I70" s="40">
        <v>9</v>
      </c>
      <c r="J70" s="40"/>
      <c r="K70" s="78"/>
      <c r="L70" s="127"/>
      <c r="M70" s="118"/>
      <c r="N70" s="128"/>
      <c r="O70" s="45">
        <f>IF(I70=0,"",I70/H69)</f>
        <v>1</v>
      </c>
      <c r="P70" s="46">
        <v>11</v>
      </c>
      <c r="Q70" s="110">
        <f t="shared" si="4"/>
        <v>1</v>
      </c>
      <c r="R70" s="110">
        <f t="shared" si="5"/>
        <v>0</v>
      </c>
    </row>
    <row r="71" spans="1:19" ht="15.75" customHeight="1" x14ac:dyDescent="0.25">
      <c r="A71" s="39">
        <v>2301</v>
      </c>
      <c r="B71" s="40"/>
      <c r="C71" s="40"/>
      <c r="D71" s="40"/>
      <c r="E71" s="40"/>
      <c r="F71" s="40"/>
      <c r="G71" s="40"/>
      <c r="H71" s="40"/>
      <c r="I71" s="40"/>
      <c r="J71" s="40">
        <v>9</v>
      </c>
      <c r="K71" s="78">
        <v>8</v>
      </c>
      <c r="L71" s="127"/>
      <c r="M71" s="118"/>
      <c r="N71" s="128"/>
      <c r="O71" s="48">
        <f>IF(J71=0,"",J71/I70)</f>
        <v>1</v>
      </c>
      <c r="P71" s="46">
        <v>10</v>
      </c>
      <c r="Q71" s="48">
        <f t="shared" si="4"/>
        <v>0.90909090909090906</v>
      </c>
      <c r="R71" s="48">
        <f t="shared" si="5"/>
        <v>9.0909090909090939E-2</v>
      </c>
    </row>
    <row r="72" spans="1:19" ht="15.75" customHeight="1" x14ac:dyDescent="0.25">
      <c r="A72" s="39">
        <v>2302</v>
      </c>
      <c r="B72" s="40"/>
      <c r="C72" s="40"/>
      <c r="D72" s="40"/>
      <c r="E72" s="40"/>
      <c r="F72" s="40"/>
      <c r="G72" s="40"/>
      <c r="H72" s="40"/>
      <c r="I72" s="40"/>
      <c r="J72" s="40">
        <v>1</v>
      </c>
      <c r="K72" s="78">
        <v>1</v>
      </c>
      <c r="L72" s="127"/>
      <c r="M72" s="118"/>
      <c r="N72" s="119"/>
      <c r="O72" s="100"/>
      <c r="P72" s="46">
        <v>1</v>
      </c>
      <c r="Q72" s="100"/>
      <c r="R72" s="140"/>
    </row>
    <row r="73" spans="1:19" ht="15.75" customHeight="1" x14ac:dyDescent="0.25">
      <c r="A73" s="39">
        <v>2401</v>
      </c>
      <c r="B73" s="40"/>
      <c r="C73" s="40"/>
      <c r="D73" s="40"/>
      <c r="E73" s="40"/>
      <c r="F73" s="40"/>
      <c r="G73" s="40"/>
      <c r="H73" s="40"/>
      <c r="I73" s="40"/>
      <c r="J73" s="40"/>
      <c r="K73" s="78"/>
      <c r="L73" s="127"/>
      <c r="M73" s="118"/>
      <c r="N73" s="119"/>
      <c r="O73" s="149"/>
      <c r="P73" s="74"/>
      <c r="Q73" s="134"/>
      <c r="R73" s="121"/>
    </row>
    <row r="74" spans="1:19" ht="15.75" customHeight="1" x14ac:dyDescent="0.25">
      <c r="A74" s="39">
        <v>2402</v>
      </c>
      <c r="B74" s="40"/>
      <c r="C74" s="40"/>
      <c r="D74" s="40"/>
      <c r="E74" s="40"/>
      <c r="F74" s="40"/>
      <c r="G74" s="40"/>
      <c r="H74" s="40"/>
      <c r="I74" s="40"/>
      <c r="J74" s="40"/>
      <c r="K74" s="78"/>
      <c r="L74" s="127"/>
      <c r="M74" s="118"/>
      <c r="N74" s="119"/>
      <c r="O74" s="121"/>
      <c r="P74" s="74"/>
      <c r="Q74" s="134"/>
      <c r="R74" s="121"/>
    </row>
    <row r="75" spans="1:19" ht="15.75" customHeight="1" x14ac:dyDescent="0.25">
      <c r="A75" s="39">
        <v>2501</v>
      </c>
      <c r="B75" s="40"/>
      <c r="C75" s="40"/>
      <c r="D75" s="40"/>
      <c r="E75" s="40"/>
      <c r="F75" s="40"/>
      <c r="G75" s="40"/>
      <c r="H75" s="40"/>
      <c r="I75" s="40"/>
      <c r="J75" s="40"/>
      <c r="K75" s="78"/>
      <c r="L75" s="127"/>
      <c r="M75" s="118"/>
      <c r="N75" s="119"/>
      <c r="O75" s="118"/>
      <c r="P75" s="119"/>
      <c r="Q75" s="120"/>
      <c r="R75" s="121"/>
    </row>
    <row r="76" spans="1:19" ht="15.75" customHeight="1" x14ac:dyDescent="0.25">
      <c r="A76" s="39">
        <v>2502</v>
      </c>
      <c r="B76" s="40"/>
      <c r="C76" s="40"/>
      <c r="D76" s="40"/>
      <c r="E76" s="40"/>
      <c r="F76" s="40"/>
      <c r="G76" s="40"/>
      <c r="H76" s="40"/>
      <c r="I76" s="40"/>
      <c r="J76" s="40"/>
      <c r="K76" s="78"/>
      <c r="L76" s="127"/>
      <c r="M76" s="118"/>
      <c r="N76" s="119"/>
      <c r="O76" s="54" t="s">
        <v>58</v>
      </c>
      <c r="P76" s="55">
        <v>5</v>
      </c>
      <c r="Q76" s="56">
        <f>IF(SUM(K65:K76)=0,"",SUM(K65:K76))</f>
        <v>9</v>
      </c>
      <c r="R76" s="57" t="s">
        <v>10</v>
      </c>
    </row>
    <row r="77" spans="1:19" ht="15.75" customHeight="1" x14ac:dyDescent="0.25">
      <c r="A77" s="39">
        <v>2601</v>
      </c>
      <c r="B77" s="40"/>
      <c r="C77" s="40"/>
      <c r="D77" s="40"/>
      <c r="E77" s="40"/>
      <c r="F77" s="40"/>
      <c r="G77" s="40"/>
      <c r="H77" s="40"/>
      <c r="I77" s="40"/>
      <c r="J77" s="40"/>
      <c r="K77" s="78"/>
      <c r="L77" s="127"/>
      <c r="M77" s="118"/>
      <c r="N77" s="119"/>
      <c r="O77" s="58" t="s">
        <v>60</v>
      </c>
      <c r="P77" s="59">
        <f>IF(P76/B63=0,"",P76/B63)</f>
        <v>0.26315789473684209</v>
      </c>
      <c r="Q77" s="60">
        <f>IF(P76/Q76=0,"",P76/Q76)</f>
        <v>0.55555555555555558</v>
      </c>
      <c r="R77" s="61" t="s">
        <v>61</v>
      </c>
    </row>
    <row r="78" spans="1:19" ht="15.75" customHeight="1" x14ac:dyDescent="0.25">
      <c r="A78" s="39">
        <v>2602</v>
      </c>
      <c r="B78" s="40"/>
      <c r="C78" s="40"/>
      <c r="D78" s="40"/>
      <c r="E78" s="40"/>
      <c r="F78" s="40"/>
      <c r="G78" s="40"/>
      <c r="H78" s="40"/>
      <c r="I78" s="40"/>
      <c r="J78" s="40"/>
      <c r="K78" s="78"/>
      <c r="L78" s="130"/>
      <c r="M78" s="131"/>
      <c r="N78" s="132"/>
      <c r="O78" s="63"/>
      <c r="P78" s="64"/>
      <c r="Q78" s="64"/>
      <c r="R78" s="65"/>
    </row>
    <row r="79" spans="1:19" ht="18" customHeight="1" x14ac:dyDescent="0.25">
      <c r="A79" s="28"/>
      <c r="B79" s="165" t="s">
        <v>83</v>
      </c>
      <c r="C79" s="165"/>
      <c r="D79" s="165"/>
      <c r="E79" s="165"/>
      <c r="F79" s="165"/>
      <c r="G79" s="165"/>
      <c r="H79" s="165"/>
      <c r="I79" s="165"/>
      <c r="J79" s="165"/>
      <c r="K79" s="66">
        <f>SUM(K63:K75)</f>
        <v>9</v>
      </c>
      <c r="L79" s="67">
        <f>IF(K71=0,"",K71/B63)</f>
        <v>0.42105263157894735</v>
      </c>
      <c r="M79" s="67">
        <f>IF(K79=0,"",K79/B63)</f>
        <v>0.47368421052631576</v>
      </c>
      <c r="N79" s="67">
        <f>IF(K71=0,"",M79-L79)</f>
        <v>5.2631578947368418E-2</v>
      </c>
      <c r="O79" s="2"/>
      <c r="P79" s="1"/>
      <c r="Q79" s="25"/>
      <c r="R79" s="2"/>
    </row>
    <row r="80" spans="1:19" ht="12.75" customHeight="1" x14ac:dyDescent="0.2"/>
    <row r="81" spans="1:19" ht="12.75" customHeight="1" x14ac:dyDescent="0.2"/>
    <row r="82" spans="1:19" ht="26.25" customHeight="1" x14ac:dyDescent="0.4">
      <c r="B82" s="166" t="s">
        <v>72</v>
      </c>
      <c r="C82" s="167"/>
      <c r="D82" s="167"/>
      <c r="E82" s="167"/>
      <c r="F82" s="167"/>
      <c r="G82" s="167"/>
      <c r="H82" s="167"/>
      <c r="I82" s="167"/>
      <c r="J82" s="167"/>
      <c r="K82" s="105" t="s">
        <v>91</v>
      </c>
      <c r="L82" s="2"/>
      <c r="M82" s="2"/>
      <c r="N82" s="1"/>
      <c r="O82" s="2"/>
      <c r="P82" s="1"/>
      <c r="Q82" s="1"/>
      <c r="R82" s="1"/>
    </row>
    <row r="83" spans="1:19" ht="20.25" customHeight="1" x14ac:dyDescent="0.2">
      <c r="A83" s="168" t="s">
        <v>9</v>
      </c>
      <c r="B83" s="169" t="s">
        <v>73</v>
      </c>
      <c r="C83" s="170"/>
      <c r="D83" s="170"/>
      <c r="E83" s="170"/>
      <c r="F83" s="170"/>
      <c r="G83" s="170"/>
      <c r="H83" s="170"/>
      <c r="I83" s="170"/>
      <c r="J83" s="171"/>
      <c r="K83" s="172" t="s">
        <v>10</v>
      </c>
      <c r="L83" s="164" t="s">
        <v>2</v>
      </c>
      <c r="M83" s="164" t="s">
        <v>3</v>
      </c>
      <c r="N83" s="174" t="s">
        <v>4</v>
      </c>
      <c r="O83" s="164" t="s">
        <v>5</v>
      </c>
      <c r="P83" s="162" t="s">
        <v>6</v>
      </c>
      <c r="Q83" s="162" t="s">
        <v>7</v>
      </c>
      <c r="R83" s="164" t="s">
        <v>8</v>
      </c>
    </row>
    <row r="84" spans="1:19" ht="15.75" customHeight="1" x14ac:dyDescent="0.25">
      <c r="A84" s="163"/>
      <c r="B84" s="39" t="s">
        <v>74</v>
      </c>
      <c r="C84" s="39" t="s">
        <v>75</v>
      </c>
      <c r="D84" s="39" t="s">
        <v>76</v>
      </c>
      <c r="E84" s="39" t="s">
        <v>77</v>
      </c>
      <c r="F84" s="39" t="s">
        <v>78</v>
      </c>
      <c r="G84" s="39" t="s">
        <v>79</v>
      </c>
      <c r="H84" s="39" t="s">
        <v>80</v>
      </c>
      <c r="I84" s="39" t="s">
        <v>81</v>
      </c>
      <c r="J84" s="39" t="s">
        <v>82</v>
      </c>
      <c r="K84" s="173"/>
      <c r="L84" s="163"/>
      <c r="M84" s="163"/>
      <c r="N84" s="163"/>
      <c r="O84" s="163"/>
      <c r="P84" s="163"/>
      <c r="Q84" s="163"/>
      <c r="R84" s="163"/>
    </row>
    <row r="85" spans="1:19" ht="15.75" customHeight="1" x14ac:dyDescent="0.25">
      <c r="A85" s="39">
        <v>1902</v>
      </c>
      <c r="B85" s="40">
        <v>25</v>
      </c>
      <c r="C85" s="40"/>
      <c r="D85" s="40"/>
      <c r="E85" s="40"/>
      <c r="F85" s="40"/>
      <c r="G85" s="40"/>
      <c r="H85" s="40"/>
      <c r="I85" s="40"/>
      <c r="J85" s="40"/>
      <c r="K85" s="78"/>
      <c r="L85" s="124"/>
      <c r="M85" s="125"/>
      <c r="N85" s="126"/>
      <c r="O85" s="108"/>
      <c r="P85" s="43">
        <f>B85</f>
        <v>25</v>
      </c>
      <c r="Q85" s="109"/>
      <c r="R85" s="108"/>
    </row>
    <row r="86" spans="1:19" ht="15.75" customHeight="1" x14ac:dyDescent="0.25">
      <c r="A86" s="39">
        <v>2001</v>
      </c>
      <c r="B86" s="40"/>
      <c r="C86" s="40">
        <v>20</v>
      </c>
      <c r="D86" s="40"/>
      <c r="E86" s="40"/>
      <c r="F86" s="40"/>
      <c r="G86" s="40"/>
      <c r="H86" s="40"/>
      <c r="I86" s="40"/>
      <c r="J86" s="40"/>
      <c r="K86" s="78"/>
      <c r="L86" s="127"/>
      <c r="M86" s="118"/>
      <c r="N86" s="128"/>
      <c r="O86" s="45">
        <f>IF(C86=0,"",C86/B85)</f>
        <v>0.8</v>
      </c>
      <c r="P86" s="46">
        <v>22</v>
      </c>
      <c r="Q86" s="110">
        <f t="shared" ref="Q86:Q93" si="6">IF(P86=0,"",P86/P85)</f>
        <v>0.88</v>
      </c>
      <c r="R86" s="110">
        <f t="shared" ref="R86:R93" si="7">IF(P86=0,"",100%-Q86)</f>
        <v>0.12</v>
      </c>
    </row>
    <row r="87" spans="1:19" ht="15.75" customHeight="1" x14ac:dyDescent="0.25">
      <c r="A87" s="39">
        <v>2002</v>
      </c>
      <c r="B87" s="40"/>
      <c r="C87" s="40"/>
      <c r="D87" s="40">
        <v>19</v>
      </c>
      <c r="E87" s="40"/>
      <c r="F87" s="40"/>
      <c r="G87" s="40"/>
      <c r="H87" s="40"/>
      <c r="I87" s="40"/>
      <c r="J87" s="40"/>
      <c r="K87" s="78"/>
      <c r="L87" s="127"/>
      <c r="M87" s="118"/>
      <c r="N87" s="128"/>
      <c r="O87" s="45">
        <f>IF(D87=0,"",D87/C86)</f>
        <v>0.95</v>
      </c>
      <c r="P87" s="46">
        <v>22</v>
      </c>
      <c r="Q87" s="110">
        <f t="shared" si="6"/>
        <v>1</v>
      </c>
      <c r="R87" s="110">
        <f t="shared" si="7"/>
        <v>0</v>
      </c>
      <c r="S87" s="8">
        <f>P87/P85</f>
        <v>0.88</v>
      </c>
    </row>
    <row r="88" spans="1:19" ht="15.75" customHeight="1" x14ac:dyDescent="0.25">
      <c r="A88" s="39">
        <v>2101</v>
      </c>
      <c r="B88" s="40"/>
      <c r="C88" s="40"/>
      <c r="D88" s="40"/>
      <c r="E88" s="40">
        <v>17</v>
      </c>
      <c r="F88" s="40"/>
      <c r="G88" s="40"/>
      <c r="H88" s="40"/>
      <c r="I88" s="40"/>
      <c r="J88" s="40"/>
      <c r="K88" s="78"/>
      <c r="L88" s="127"/>
      <c r="M88" s="118"/>
      <c r="N88" s="128"/>
      <c r="O88" s="45">
        <f>IF(E88=0,"",E88/D87)</f>
        <v>0.89473684210526316</v>
      </c>
      <c r="P88" s="46">
        <v>18</v>
      </c>
      <c r="Q88" s="110">
        <f t="shared" si="6"/>
        <v>0.81818181818181823</v>
      </c>
      <c r="R88" s="110">
        <f t="shared" si="7"/>
        <v>0.18181818181818177</v>
      </c>
    </row>
    <row r="89" spans="1:19" ht="15.75" customHeight="1" x14ac:dyDescent="0.25">
      <c r="A89" s="39">
        <v>2102</v>
      </c>
      <c r="B89" s="40"/>
      <c r="C89" s="40"/>
      <c r="D89" s="40"/>
      <c r="E89" s="40"/>
      <c r="F89" s="40">
        <v>15</v>
      </c>
      <c r="G89" s="40"/>
      <c r="H89" s="40"/>
      <c r="I89" s="40"/>
      <c r="J89" s="40"/>
      <c r="K89" s="78"/>
      <c r="L89" s="127"/>
      <c r="M89" s="118"/>
      <c r="N89" s="128"/>
      <c r="O89" s="45">
        <f>IF(F89=0,"",F89/E88)</f>
        <v>0.88235294117647056</v>
      </c>
      <c r="P89" s="46">
        <v>16</v>
      </c>
      <c r="Q89" s="110">
        <f t="shared" si="6"/>
        <v>0.88888888888888884</v>
      </c>
      <c r="R89" s="110">
        <f t="shared" si="7"/>
        <v>0.11111111111111116</v>
      </c>
    </row>
    <row r="90" spans="1:19" ht="15.75" customHeight="1" x14ac:dyDescent="0.25">
      <c r="A90" s="39">
        <v>2201</v>
      </c>
      <c r="B90" s="40"/>
      <c r="C90" s="40"/>
      <c r="D90" s="40"/>
      <c r="E90" s="40"/>
      <c r="F90" s="40"/>
      <c r="G90" s="40">
        <v>11</v>
      </c>
      <c r="H90" s="40"/>
      <c r="I90" s="40"/>
      <c r="J90" s="40"/>
      <c r="K90" s="78"/>
      <c r="L90" s="127"/>
      <c r="M90" s="118"/>
      <c r="N90" s="128"/>
      <c r="O90" s="45">
        <f>IF(G90=0,"",G90/F89)</f>
        <v>0.73333333333333328</v>
      </c>
      <c r="P90" s="46">
        <v>15</v>
      </c>
      <c r="Q90" s="110">
        <f t="shared" si="6"/>
        <v>0.9375</v>
      </c>
      <c r="R90" s="110">
        <f t="shared" si="7"/>
        <v>6.25E-2</v>
      </c>
    </row>
    <row r="91" spans="1:19" ht="15.75" customHeight="1" x14ac:dyDescent="0.25">
      <c r="A91" s="39">
        <v>2202</v>
      </c>
      <c r="B91" s="40"/>
      <c r="C91" s="40"/>
      <c r="D91" s="40"/>
      <c r="E91" s="40"/>
      <c r="F91" s="40"/>
      <c r="G91" s="40"/>
      <c r="H91" s="40">
        <v>9</v>
      </c>
      <c r="I91" s="40"/>
      <c r="J91" s="40"/>
      <c r="K91" s="78"/>
      <c r="L91" s="127"/>
      <c r="M91" s="118"/>
      <c r="N91" s="128"/>
      <c r="O91" s="45">
        <f>IF(H91=0,"",H91/G90)</f>
        <v>0.81818181818181823</v>
      </c>
      <c r="P91" s="46">
        <v>12</v>
      </c>
      <c r="Q91" s="110">
        <f t="shared" si="6"/>
        <v>0.8</v>
      </c>
      <c r="R91" s="110">
        <f t="shared" si="7"/>
        <v>0.19999999999999996</v>
      </c>
    </row>
    <row r="92" spans="1:19" ht="15.75" customHeight="1" x14ac:dyDescent="0.25">
      <c r="A92" s="39">
        <v>2301</v>
      </c>
      <c r="B92" s="40"/>
      <c r="C92" s="40"/>
      <c r="D92" s="40"/>
      <c r="E92" s="40"/>
      <c r="F92" s="40"/>
      <c r="G92" s="40"/>
      <c r="H92" s="40"/>
      <c r="I92" s="40">
        <v>9</v>
      </c>
      <c r="J92" s="40"/>
      <c r="K92" s="78"/>
      <c r="L92" s="127"/>
      <c r="M92" s="118"/>
      <c r="N92" s="128"/>
      <c r="O92" s="45">
        <f>IF(I92=0,"",I92/H91)</f>
        <v>1</v>
      </c>
      <c r="P92" s="46">
        <v>12</v>
      </c>
      <c r="Q92" s="110">
        <f t="shared" si="6"/>
        <v>1</v>
      </c>
      <c r="R92" s="110">
        <f t="shared" si="7"/>
        <v>0</v>
      </c>
    </row>
    <row r="93" spans="1:19" ht="15.75" customHeight="1" x14ac:dyDescent="0.25">
      <c r="A93" s="39">
        <v>2302</v>
      </c>
      <c r="B93" s="40"/>
      <c r="C93" s="40"/>
      <c r="D93" s="40"/>
      <c r="E93" s="40"/>
      <c r="F93" s="40"/>
      <c r="G93" s="40"/>
      <c r="H93" s="40"/>
      <c r="I93" s="40"/>
      <c r="J93" s="40">
        <v>8</v>
      </c>
      <c r="K93" s="78">
        <v>7</v>
      </c>
      <c r="L93" s="127"/>
      <c r="M93" s="118"/>
      <c r="N93" s="128"/>
      <c r="O93" s="48">
        <f>IF(J93=0,"",J93/I92)</f>
        <v>0.88888888888888884</v>
      </c>
      <c r="P93" s="46">
        <v>12</v>
      </c>
      <c r="Q93" s="48">
        <f t="shared" si="6"/>
        <v>1</v>
      </c>
      <c r="R93" s="48">
        <f t="shared" si="7"/>
        <v>0</v>
      </c>
    </row>
    <row r="94" spans="1:19" ht="15.75" customHeight="1" x14ac:dyDescent="0.25">
      <c r="A94" s="39">
        <v>2401</v>
      </c>
      <c r="B94" s="40"/>
      <c r="C94" s="40"/>
      <c r="D94" s="40"/>
      <c r="E94" s="40"/>
      <c r="F94" s="40"/>
      <c r="G94" s="40"/>
      <c r="H94" s="40"/>
      <c r="I94" s="40"/>
      <c r="J94" s="40">
        <v>2</v>
      </c>
      <c r="K94" s="78">
        <v>2</v>
      </c>
      <c r="L94" s="127"/>
      <c r="M94" s="118"/>
      <c r="N94" s="119"/>
      <c r="O94" s="100"/>
      <c r="P94" s="46">
        <v>4</v>
      </c>
      <c r="Q94" s="100"/>
      <c r="R94" s="140"/>
    </row>
    <row r="95" spans="1:19" ht="15.75" customHeight="1" x14ac:dyDescent="0.25">
      <c r="A95" s="39">
        <v>2402</v>
      </c>
      <c r="B95" s="40"/>
      <c r="C95" s="40"/>
      <c r="D95" s="40"/>
      <c r="E95" s="40"/>
      <c r="F95" s="40"/>
      <c r="G95" s="40"/>
      <c r="H95" s="40"/>
      <c r="I95" s="40"/>
      <c r="J95" s="40">
        <v>1</v>
      </c>
      <c r="K95" s="78"/>
      <c r="L95" s="127"/>
      <c r="M95" s="118"/>
      <c r="N95" s="119"/>
      <c r="O95" s="121"/>
      <c r="P95" s="74">
        <v>1</v>
      </c>
      <c r="Q95" s="134"/>
      <c r="R95" s="121"/>
    </row>
    <row r="96" spans="1:19" ht="15.75" customHeight="1" x14ac:dyDescent="0.25">
      <c r="A96" s="39">
        <v>2501</v>
      </c>
      <c r="B96" s="40"/>
      <c r="C96" s="40"/>
      <c r="D96" s="40"/>
      <c r="E96" s="40"/>
      <c r="F96" s="40"/>
      <c r="G96" s="40"/>
      <c r="H96" s="40"/>
      <c r="I96" s="40"/>
      <c r="J96" s="40">
        <v>1</v>
      </c>
      <c r="K96" s="78">
        <v>1</v>
      </c>
      <c r="L96" s="127"/>
      <c r="M96" s="118"/>
      <c r="N96" s="119"/>
      <c r="O96" s="149"/>
      <c r="P96" s="74">
        <v>2</v>
      </c>
      <c r="Q96" s="134"/>
      <c r="R96" s="121"/>
    </row>
    <row r="97" spans="1:19" ht="15.75" customHeight="1" x14ac:dyDescent="0.25">
      <c r="A97" s="39">
        <v>2502</v>
      </c>
      <c r="B97" s="40"/>
      <c r="C97" s="40"/>
      <c r="D97" s="40"/>
      <c r="E97" s="40"/>
      <c r="F97" s="40"/>
      <c r="G97" s="40"/>
      <c r="H97" s="40"/>
      <c r="I97" s="40"/>
      <c r="J97" s="40">
        <v>1</v>
      </c>
      <c r="K97" s="78">
        <v>1</v>
      </c>
      <c r="L97" s="127"/>
      <c r="M97" s="118"/>
      <c r="N97" s="119"/>
      <c r="O97" s="118"/>
      <c r="P97" s="119"/>
      <c r="Q97" s="120"/>
      <c r="R97" s="121"/>
    </row>
    <row r="98" spans="1:19" ht="15.75" customHeight="1" x14ac:dyDescent="0.25">
      <c r="A98" s="39">
        <v>2601</v>
      </c>
      <c r="B98" s="40"/>
      <c r="C98" s="40"/>
      <c r="D98" s="40"/>
      <c r="E98" s="40"/>
      <c r="F98" s="40"/>
      <c r="G98" s="40"/>
      <c r="H98" s="40"/>
      <c r="I98" s="40"/>
      <c r="J98" s="40"/>
      <c r="K98" s="78"/>
      <c r="L98" s="127"/>
      <c r="M98" s="118"/>
      <c r="N98" s="119"/>
      <c r="O98" s="54" t="s">
        <v>58</v>
      </c>
      <c r="P98" s="55">
        <v>1</v>
      </c>
      <c r="Q98" s="56">
        <f>IF(SUM(K87:K98)=0,"",SUM(K87:K98))</f>
        <v>11</v>
      </c>
      <c r="R98" s="57" t="s">
        <v>10</v>
      </c>
    </row>
    <row r="99" spans="1:19" ht="15.75" customHeight="1" x14ac:dyDescent="0.25">
      <c r="A99" s="39">
        <v>2602</v>
      </c>
      <c r="B99" s="40"/>
      <c r="C99" s="40"/>
      <c r="D99" s="40"/>
      <c r="E99" s="40"/>
      <c r="F99" s="40"/>
      <c r="G99" s="40"/>
      <c r="H99" s="40"/>
      <c r="I99" s="40"/>
      <c r="J99" s="40"/>
      <c r="K99" s="78"/>
      <c r="L99" s="127"/>
      <c r="M99" s="118"/>
      <c r="N99" s="119"/>
      <c r="O99" s="58" t="s">
        <v>60</v>
      </c>
      <c r="P99" s="59">
        <f>IF(P98/B85=0,"",P98/B85)</f>
        <v>0.04</v>
      </c>
      <c r="Q99" s="60">
        <f>IF(P98/Q98=0,"",P98/Q98)</f>
        <v>9.0909090909090912E-2</v>
      </c>
      <c r="R99" s="61" t="s">
        <v>61</v>
      </c>
    </row>
    <row r="100" spans="1:19" ht="15.75" customHeight="1" x14ac:dyDescent="0.25">
      <c r="A100" s="39">
        <v>2701</v>
      </c>
      <c r="B100" s="40"/>
      <c r="C100" s="40"/>
      <c r="D100" s="40"/>
      <c r="E100" s="40"/>
      <c r="F100" s="40"/>
      <c r="G100" s="40"/>
      <c r="H100" s="40"/>
      <c r="I100" s="40"/>
      <c r="J100" s="40"/>
      <c r="K100" s="78"/>
      <c r="L100" s="130"/>
      <c r="M100" s="131"/>
      <c r="N100" s="132"/>
      <c r="O100" s="63"/>
      <c r="P100" s="64"/>
      <c r="Q100" s="64"/>
      <c r="R100" s="65"/>
    </row>
    <row r="101" spans="1:19" ht="18" customHeight="1" x14ac:dyDescent="0.25">
      <c r="A101" s="28"/>
      <c r="B101" s="165" t="s">
        <v>83</v>
      </c>
      <c r="C101" s="165"/>
      <c r="D101" s="165"/>
      <c r="E101" s="165"/>
      <c r="F101" s="165"/>
      <c r="G101" s="165"/>
      <c r="H101" s="165"/>
      <c r="I101" s="165"/>
      <c r="J101" s="165"/>
      <c r="K101" s="66">
        <f>SUM(K85:K97)</f>
        <v>11</v>
      </c>
      <c r="L101" s="67">
        <f>IF(K93=0,"",K93/B85)</f>
        <v>0.28000000000000003</v>
      </c>
      <c r="M101" s="67">
        <f>IF(K101=0,"",K101/B85)</f>
        <v>0.44</v>
      </c>
      <c r="N101" s="67">
        <f>IF(K93=0,"",M101-L101)</f>
        <v>0.15999999999999998</v>
      </c>
      <c r="O101" s="2"/>
      <c r="P101" s="1"/>
      <c r="Q101" s="25"/>
      <c r="R101" s="2"/>
    </row>
    <row r="102" spans="1:19" ht="12.75" customHeight="1" x14ac:dyDescent="0.2"/>
    <row r="103" spans="1:19" ht="12.75" customHeight="1" x14ac:dyDescent="0.2"/>
    <row r="104" spans="1:19" ht="26.25" customHeight="1" x14ac:dyDescent="0.4">
      <c r="B104" s="166" t="s">
        <v>72</v>
      </c>
      <c r="C104" s="167"/>
      <c r="D104" s="167"/>
      <c r="E104" s="167"/>
      <c r="F104" s="167"/>
      <c r="G104" s="167"/>
      <c r="H104" s="167"/>
      <c r="I104" s="167"/>
      <c r="J104" s="167"/>
      <c r="K104" s="105" t="s">
        <v>92</v>
      </c>
      <c r="L104" s="2"/>
      <c r="M104" s="2"/>
      <c r="N104" s="1"/>
      <c r="O104" s="2"/>
      <c r="P104" s="1"/>
      <c r="Q104" s="1"/>
      <c r="R104" s="1"/>
    </row>
    <row r="105" spans="1:19" ht="20.25" customHeight="1" x14ac:dyDescent="0.2">
      <c r="A105" s="168" t="s">
        <v>9</v>
      </c>
      <c r="B105" s="169" t="s">
        <v>73</v>
      </c>
      <c r="C105" s="170"/>
      <c r="D105" s="170"/>
      <c r="E105" s="170"/>
      <c r="F105" s="170"/>
      <c r="G105" s="170"/>
      <c r="H105" s="170"/>
      <c r="I105" s="170"/>
      <c r="J105" s="171"/>
      <c r="K105" s="172" t="s">
        <v>10</v>
      </c>
      <c r="L105" s="164" t="s">
        <v>2</v>
      </c>
      <c r="M105" s="164" t="s">
        <v>3</v>
      </c>
      <c r="N105" s="174" t="s">
        <v>4</v>
      </c>
      <c r="O105" s="164" t="s">
        <v>5</v>
      </c>
      <c r="P105" s="162" t="s">
        <v>6</v>
      </c>
      <c r="Q105" s="162" t="s">
        <v>7</v>
      </c>
      <c r="R105" s="164" t="s">
        <v>8</v>
      </c>
    </row>
    <row r="106" spans="1:19" ht="15.75" customHeight="1" x14ac:dyDescent="0.25">
      <c r="A106" s="163"/>
      <c r="B106" s="39" t="s">
        <v>74</v>
      </c>
      <c r="C106" s="39" t="s">
        <v>75</v>
      </c>
      <c r="D106" s="39" t="s">
        <v>76</v>
      </c>
      <c r="E106" s="39" t="s">
        <v>77</v>
      </c>
      <c r="F106" s="39" t="s">
        <v>78</v>
      </c>
      <c r="G106" s="39" t="s">
        <v>79</v>
      </c>
      <c r="H106" s="39" t="s">
        <v>80</v>
      </c>
      <c r="I106" s="39" t="s">
        <v>81</v>
      </c>
      <c r="J106" s="39" t="s">
        <v>82</v>
      </c>
      <c r="K106" s="173"/>
      <c r="L106" s="163"/>
      <c r="M106" s="163"/>
      <c r="N106" s="163"/>
      <c r="O106" s="163"/>
      <c r="P106" s="163"/>
      <c r="Q106" s="163"/>
      <c r="R106" s="163"/>
    </row>
    <row r="107" spans="1:19" ht="15.75" customHeight="1" x14ac:dyDescent="0.25">
      <c r="A107" s="39">
        <v>2001</v>
      </c>
      <c r="B107" s="40">
        <v>11</v>
      </c>
      <c r="C107" s="40"/>
      <c r="D107" s="40"/>
      <c r="E107" s="40"/>
      <c r="F107" s="40"/>
      <c r="G107" s="40"/>
      <c r="H107" s="40"/>
      <c r="I107" s="40"/>
      <c r="J107" s="40"/>
      <c r="K107" s="78"/>
      <c r="L107" s="124"/>
      <c r="M107" s="125"/>
      <c r="N107" s="126"/>
      <c r="O107" s="108"/>
      <c r="P107" s="43">
        <f>B107</f>
        <v>11</v>
      </c>
      <c r="Q107" s="109"/>
      <c r="R107" s="108"/>
    </row>
    <row r="108" spans="1:19" ht="15.75" customHeight="1" x14ac:dyDescent="0.25">
      <c r="A108" s="39">
        <v>2002</v>
      </c>
      <c r="B108" s="40"/>
      <c r="C108" s="40">
        <v>8</v>
      </c>
      <c r="D108" s="40"/>
      <c r="E108" s="40"/>
      <c r="F108" s="40"/>
      <c r="G108" s="40"/>
      <c r="H108" s="40"/>
      <c r="I108" s="40"/>
      <c r="J108" s="40"/>
      <c r="K108" s="78"/>
      <c r="L108" s="127"/>
      <c r="M108" s="118"/>
      <c r="N108" s="128"/>
      <c r="O108" s="45">
        <f>IF(C108=0,"",C108/B107)</f>
        <v>0.72727272727272729</v>
      </c>
      <c r="P108" s="46">
        <v>8</v>
      </c>
      <c r="Q108" s="110">
        <f t="shared" ref="Q108:Q115" si="8">IF(P108=0,"",P108/P107)</f>
        <v>0.72727272727272729</v>
      </c>
      <c r="R108" s="110">
        <f t="shared" ref="R108:R115" si="9">IF(P108=0,"",100%-Q108)</f>
        <v>0.27272727272727271</v>
      </c>
    </row>
    <row r="109" spans="1:19" ht="15.75" customHeight="1" x14ac:dyDescent="0.25">
      <c r="A109" s="39">
        <v>2101</v>
      </c>
      <c r="B109" s="40"/>
      <c r="C109" s="40"/>
      <c r="D109" s="40">
        <v>6</v>
      </c>
      <c r="E109" s="40"/>
      <c r="F109" s="40"/>
      <c r="G109" s="40"/>
      <c r="H109" s="40"/>
      <c r="I109" s="40"/>
      <c r="J109" s="40"/>
      <c r="K109" s="78"/>
      <c r="L109" s="127"/>
      <c r="M109" s="118"/>
      <c r="N109" s="128"/>
      <c r="O109" s="45">
        <f>IF(D109=0,"",D109/C108)</f>
        <v>0.75</v>
      </c>
      <c r="P109" s="46">
        <v>6</v>
      </c>
      <c r="Q109" s="110">
        <f t="shared" si="8"/>
        <v>0.75</v>
      </c>
      <c r="R109" s="110">
        <f t="shared" si="9"/>
        <v>0.25</v>
      </c>
      <c r="S109" s="8">
        <f>P109/P107</f>
        <v>0.54545454545454541</v>
      </c>
    </row>
    <row r="110" spans="1:19" ht="15.75" customHeight="1" x14ac:dyDescent="0.25">
      <c r="A110" s="39">
        <v>2102</v>
      </c>
      <c r="B110" s="40"/>
      <c r="C110" s="40"/>
      <c r="D110" s="40"/>
      <c r="E110" s="40">
        <v>6</v>
      </c>
      <c r="F110" s="40"/>
      <c r="G110" s="40"/>
      <c r="H110" s="40"/>
      <c r="I110" s="40"/>
      <c r="J110" s="40"/>
      <c r="K110" s="78"/>
      <c r="L110" s="127"/>
      <c r="M110" s="118"/>
      <c r="N110" s="128"/>
      <c r="O110" s="45">
        <f>IF(E110=0,"",E110/D109)</f>
        <v>1</v>
      </c>
      <c r="P110" s="46">
        <v>6</v>
      </c>
      <c r="Q110" s="110">
        <f t="shared" si="8"/>
        <v>1</v>
      </c>
      <c r="R110" s="110">
        <f t="shared" si="9"/>
        <v>0</v>
      </c>
    </row>
    <row r="111" spans="1:19" ht="15.75" customHeight="1" x14ac:dyDescent="0.25">
      <c r="A111" s="39">
        <v>2201</v>
      </c>
      <c r="B111" s="40"/>
      <c r="C111" s="40"/>
      <c r="D111" s="40"/>
      <c r="E111" s="40"/>
      <c r="F111" s="40">
        <v>6</v>
      </c>
      <c r="G111" s="40"/>
      <c r="H111" s="40"/>
      <c r="I111" s="40"/>
      <c r="J111" s="40"/>
      <c r="K111" s="78"/>
      <c r="L111" s="127"/>
      <c r="M111" s="118"/>
      <c r="N111" s="128"/>
      <c r="O111" s="45">
        <f>IF(F111=0,"",F111/E110)</f>
        <v>1</v>
      </c>
      <c r="P111" s="46">
        <v>6</v>
      </c>
      <c r="Q111" s="110">
        <f t="shared" si="8"/>
        <v>1</v>
      </c>
      <c r="R111" s="110">
        <f t="shared" si="9"/>
        <v>0</v>
      </c>
    </row>
    <row r="112" spans="1:19" ht="15.75" customHeight="1" x14ac:dyDescent="0.25">
      <c r="A112" s="39">
        <v>2202</v>
      </c>
      <c r="B112" s="40"/>
      <c r="C112" s="40"/>
      <c r="D112" s="40"/>
      <c r="E112" s="40"/>
      <c r="F112" s="40"/>
      <c r="G112" s="40">
        <v>6</v>
      </c>
      <c r="H112" s="40"/>
      <c r="I112" s="40"/>
      <c r="J112" s="40"/>
      <c r="K112" s="78"/>
      <c r="L112" s="127"/>
      <c r="M112" s="118"/>
      <c r="N112" s="128"/>
      <c r="O112" s="45">
        <f>IF(G112=0,"",G112/F111)</f>
        <v>1</v>
      </c>
      <c r="P112" s="46">
        <v>6</v>
      </c>
      <c r="Q112" s="110">
        <f t="shared" si="8"/>
        <v>1</v>
      </c>
      <c r="R112" s="110">
        <f t="shared" si="9"/>
        <v>0</v>
      </c>
    </row>
    <row r="113" spans="1:18" ht="15.75" customHeight="1" x14ac:dyDescent="0.25">
      <c r="A113" s="39">
        <v>2301</v>
      </c>
      <c r="B113" s="40"/>
      <c r="C113" s="40"/>
      <c r="D113" s="40"/>
      <c r="E113" s="40"/>
      <c r="F113" s="40"/>
      <c r="G113" s="40"/>
      <c r="H113" s="40">
        <v>6</v>
      </c>
      <c r="I113" s="40"/>
      <c r="J113" s="40"/>
      <c r="K113" s="78"/>
      <c r="L113" s="127"/>
      <c r="M113" s="118"/>
      <c r="N113" s="128"/>
      <c r="O113" s="45">
        <f>IF(H113=0,"",H113/G112)</f>
        <v>1</v>
      </c>
      <c r="P113" s="46">
        <v>6</v>
      </c>
      <c r="Q113" s="110">
        <f t="shared" si="8"/>
        <v>1</v>
      </c>
      <c r="R113" s="110">
        <f t="shared" si="9"/>
        <v>0</v>
      </c>
    </row>
    <row r="114" spans="1:18" ht="15.75" customHeight="1" x14ac:dyDescent="0.25">
      <c r="A114" s="39">
        <v>2302</v>
      </c>
      <c r="B114" s="40"/>
      <c r="C114" s="40"/>
      <c r="D114" s="40"/>
      <c r="E114" s="40"/>
      <c r="F114" s="40"/>
      <c r="G114" s="40"/>
      <c r="H114" s="40"/>
      <c r="I114" s="40">
        <v>5</v>
      </c>
      <c r="J114" s="40"/>
      <c r="K114" s="78"/>
      <c r="L114" s="127"/>
      <c r="M114" s="118"/>
      <c r="N114" s="128"/>
      <c r="O114" s="45">
        <f>IF(I114=0,"",I114/H113)</f>
        <v>0.83333333333333337</v>
      </c>
      <c r="P114" s="46">
        <v>6</v>
      </c>
      <c r="Q114" s="110">
        <f t="shared" si="8"/>
        <v>1</v>
      </c>
      <c r="R114" s="110">
        <f t="shared" si="9"/>
        <v>0</v>
      </c>
    </row>
    <row r="115" spans="1:18" ht="15.75" customHeight="1" x14ac:dyDescent="0.25">
      <c r="A115" s="39">
        <v>2401</v>
      </c>
      <c r="B115" s="40"/>
      <c r="C115" s="40"/>
      <c r="D115" s="40"/>
      <c r="E115" s="40"/>
      <c r="F115" s="40"/>
      <c r="G115" s="40"/>
      <c r="H115" s="40"/>
      <c r="I115" s="40"/>
      <c r="J115" s="40">
        <v>3</v>
      </c>
      <c r="K115" s="78">
        <v>3</v>
      </c>
      <c r="L115" s="127"/>
      <c r="M115" s="118"/>
      <c r="N115" s="128"/>
      <c r="O115" s="48">
        <f>IF(J115=0,"",J115/I114)</f>
        <v>0.6</v>
      </c>
      <c r="P115" s="46">
        <v>5</v>
      </c>
      <c r="Q115" s="48">
        <f t="shared" si="8"/>
        <v>0.83333333333333337</v>
      </c>
      <c r="R115" s="48">
        <f t="shared" si="9"/>
        <v>0.16666666666666663</v>
      </c>
    </row>
    <row r="116" spans="1:18" ht="15.75" customHeight="1" x14ac:dyDescent="0.25">
      <c r="A116" s="39">
        <v>2402</v>
      </c>
      <c r="B116" s="40"/>
      <c r="C116" s="40"/>
      <c r="D116" s="40"/>
      <c r="E116" s="40"/>
      <c r="F116" s="40"/>
      <c r="G116" s="40"/>
      <c r="H116" s="40"/>
      <c r="I116" s="40"/>
      <c r="J116" s="40">
        <v>1</v>
      </c>
      <c r="K116" s="78">
        <v>1</v>
      </c>
      <c r="L116" s="127"/>
      <c r="M116" s="118"/>
      <c r="N116" s="119"/>
      <c r="O116" s="100"/>
      <c r="P116" s="46">
        <v>2</v>
      </c>
      <c r="Q116" s="100"/>
      <c r="R116" s="140"/>
    </row>
    <row r="117" spans="1:18" ht="15.75" customHeight="1" x14ac:dyDescent="0.25">
      <c r="A117" s="39">
        <v>2501</v>
      </c>
      <c r="B117" s="40"/>
      <c r="C117" s="40"/>
      <c r="D117" s="40"/>
      <c r="E117" s="40"/>
      <c r="F117" s="40"/>
      <c r="G117" s="40"/>
      <c r="H117" s="40"/>
      <c r="I117" s="40"/>
      <c r="J117" s="40">
        <v>1</v>
      </c>
      <c r="K117" s="78"/>
      <c r="L117" s="127"/>
      <c r="M117" s="118"/>
      <c r="N117" s="119"/>
      <c r="O117" s="121"/>
      <c r="P117" s="74">
        <v>1</v>
      </c>
      <c r="Q117" s="134"/>
      <c r="R117" s="121"/>
    </row>
    <row r="118" spans="1:18" ht="15.75" customHeight="1" x14ac:dyDescent="0.25">
      <c r="A118" s="39">
        <v>2502</v>
      </c>
      <c r="B118" s="40"/>
      <c r="C118" s="40"/>
      <c r="D118" s="40"/>
      <c r="E118" s="40"/>
      <c r="F118" s="40"/>
      <c r="G118" s="40"/>
      <c r="H118" s="40"/>
      <c r="I118" s="40"/>
      <c r="J118" s="40"/>
      <c r="K118" s="78"/>
      <c r="L118" s="127"/>
      <c r="M118" s="118"/>
      <c r="N118" s="119"/>
      <c r="O118" s="121"/>
      <c r="P118" s="74"/>
      <c r="Q118" s="134"/>
      <c r="R118" s="121"/>
    </row>
    <row r="119" spans="1:18" ht="15.75" customHeight="1" x14ac:dyDescent="0.25">
      <c r="A119" s="39">
        <v>2601</v>
      </c>
      <c r="B119" s="40"/>
      <c r="C119" s="40"/>
      <c r="D119" s="40"/>
      <c r="E119" s="40"/>
      <c r="F119" s="40"/>
      <c r="G119" s="40"/>
      <c r="H119" s="40"/>
      <c r="I119" s="40"/>
      <c r="J119" s="40"/>
      <c r="K119" s="78"/>
      <c r="L119" s="127"/>
      <c r="M119" s="118"/>
      <c r="N119" s="119"/>
      <c r="O119" s="118"/>
      <c r="P119" s="119"/>
      <c r="Q119" s="120"/>
      <c r="R119" s="121"/>
    </row>
    <row r="120" spans="1:18" ht="15.75" customHeight="1" x14ac:dyDescent="0.25">
      <c r="A120" s="39">
        <v>2602</v>
      </c>
      <c r="B120" s="40"/>
      <c r="C120" s="40"/>
      <c r="D120" s="40"/>
      <c r="E120" s="40"/>
      <c r="F120" s="40"/>
      <c r="G120" s="40"/>
      <c r="H120" s="40"/>
      <c r="I120" s="40"/>
      <c r="J120" s="40"/>
      <c r="K120" s="78"/>
      <c r="L120" s="127"/>
      <c r="M120" s="118"/>
      <c r="N120" s="119"/>
      <c r="O120" s="111" t="s">
        <v>58</v>
      </c>
      <c r="P120" s="112"/>
      <c r="Q120" s="113">
        <f>IF(SUM(K109:K120)=0,"",SUM(K109:K120))</f>
        <v>4</v>
      </c>
      <c r="R120" s="114" t="s">
        <v>10</v>
      </c>
    </row>
    <row r="121" spans="1:18" ht="15.75" customHeight="1" x14ac:dyDescent="0.25">
      <c r="A121" s="39">
        <v>2701</v>
      </c>
      <c r="B121" s="40"/>
      <c r="C121" s="40"/>
      <c r="D121" s="40"/>
      <c r="E121" s="40"/>
      <c r="F121" s="40"/>
      <c r="G121" s="40"/>
      <c r="H121" s="40"/>
      <c r="I121" s="40"/>
      <c r="J121" s="40"/>
      <c r="K121" s="78"/>
      <c r="L121" s="127"/>
      <c r="M121" s="118"/>
      <c r="N121" s="119"/>
      <c r="O121" s="115" t="s">
        <v>60</v>
      </c>
      <c r="P121" s="59" t="str">
        <f>IF(P120/B107=0,"",P120/B107)</f>
        <v/>
      </c>
      <c r="Q121" s="116" t="str">
        <f>IF(P120/Q120=0,"",P120/Q120)</f>
        <v/>
      </c>
      <c r="R121" s="117" t="s">
        <v>61</v>
      </c>
    </row>
    <row r="122" spans="1:18" ht="15.75" customHeight="1" x14ac:dyDescent="0.25">
      <c r="A122" s="39">
        <v>2702</v>
      </c>
      <c r="B122" s="40"/>
      <c r="C122" s="40"/>
      <c r="D122" s="40"/>
      <c r="E122" s="40"/>
      <c r="F122" s="40"/>
      <c r="G122" s="40"/>
      <c r="H122" s="40"/>
      <c r="I122" s="40"/>
      <c r="J122" s="40"/>
      <c r="K122" s="78"/>
      <c r="L122" s="130"/>
      <c r="M122" s="131"/>
      <c r="N122" s="132"/>
      <c r="O122" s="87"/>
      <c r="P122" s="122"/>
      <c r="Q122" s="122"/>
      <c r="R122" s="123"/>
    </row>
    <row r="123" spans="1:18" ht="18" customHeight="1" x14ac:dyDescent="0.25">
      <c r="A123" s="28"/>
      <c r="B123" s="165" t="s">
        <v>83</v>
      </c>
      <c r="C123" s="165"/>
      <c r="D123" s="165"/>
      <c r="E123" s="165"/>
      <c r="F123" s="165"/>
      <c r="G123" s="165"/>
      <c r="H123" s="165"/>
      <c r="I123" s="165"/>
      <c r="J123" s="165"/>
      <c r="K123" s="66">
        <f>SUM(K107:K119)</f>
        <v>4</v>
      </c>
      <c r="L123" s="67">
        <f>IF(K115=0,"",K115/B107)</f>
        <v>0.27272727272727271</v>
      </c>
      <c r="M123" s="67">
        <f>IF(K123=0,"",K123/B107)</f>
        <v>0.36363636363636365</v>
      </c>
      <c r="N123" s="67">
        <f>IF(K115=0,"",M123-L123)</f>
        <v>9.0909090909090939E-2</v>
      </c>
      <c r="O123" s="2"/>
      <c r="P123" s="1"/>
      <c r="Q123" s="25"/>
      <c r="R123" s="2"/>
    </row>
    <row r="124" spans="1:18" ht="12.75" customHeight="1" x14ac:dyDescent="0.2"/>
    <row r="125" spans="1:18" ht="12.75" customHeight="1" x14ac:dyDescent="0.2"/>
    <row r="126" spans="1:18" ht="26.25" customHeight="1" x14ac:dyDescent="0.4">
      <c r="B126" s="166" t="s">
        <v>72</v>
      </c>
      <c r="C126" s="167"/>
      <c r="D126" s="167"/>
      <c r="E126" s="167"/>
      <c r="F126" s="167"/>
      <c r="G126" s="167"/>
      <c r="H126" s="167"/>
      <c r="I126" s="167"/>
      <c r="J126" s="167"/>
      <c r="K126" s="105" t="s">
        <v>93</v>
      </c>
      <c r="L126" s="2"/>
      <c r="M126" s="2"/>
      <c r="N126" s="1"/>
      <c r="O126" s="2"/>
      <c r="P126" s="1"/>
      <c r="Q126" s="1"/>
      <c r="R126" s="1"/>
    </row>
    <row r="127" spans="1:18" ht="20.25" customHeight="1" x14ac:dyDescent="0.2">
      <c r="A127" s="168" t="s">
        <v>9</v>
      </c>
      <c r="B127" s="169" t="s">
        <v>73</v>
      </c>
      <c r="C127" s="170"/>
      <c r="D127" s="170"/>
      <c r="E127" s="170"/>
      <c r="F127" s="170"/>
      <c r="G127" s="170"/>
      <c r="H127" s="170"/>
      <c r="I127" s="170"/>
      <c r="J127" s="171"/>
      <c r="K127" s="172" t="s">
        <v>10</v>
      </c>
      <c r="L127" s="164" t="s">
        <v>2</v>
      </c>
      <c r="M127" s="164" t="s">
        <v>3</v>
      </c>
      <c r="N127" s="174" t="s">
        <v>4</v>
      </c>
      <c r="O127" s="164" t="s">
        <v>5</v>
      </c>
      <c r="P127" s="162" t="s">
        <v>6</v>
      </c>
      <c r="Q127" s="162" t="s">
        <v>7</v>
      </c>
      <c r="R127" s="164" t="s">
        <v>8</v>
      </c>
    </row>
    <row r="128" spans="1:18" ht="15.75" customHeight="1" x14ac:dyDescent="0.25">
      <c r="A128" s="163"/>
      <c r="B128" s="39" t="s">
        <v>74</v>
      </c>
      <c r="C128" s="39" t="s">
        <v>75</v>
      </c>
      <c r="D128" s="39" t="s">
        <v>76</v>
      </c>
      <c r="E128" s="39" t="s">
        <v>77</v>
      </c>
      <c r="F128" s="39" t="s">
        <v>78</v>
      </c>
      <c r="G128" s="39" t="s">
        <v>79</v>
      </c>
      <c r="H128" s="39" t="s">
        <v>80</v>
      </c>
      <c r="I128" s="39" t="s">
        <v>81</v>
      </c>
      <c r="J128" s="39" t="s">
        <v>82</v>
      </c>
      <c r="K128" s="173"/>
      <c r="L128" s="163"/>
      <c r="M128" s="163"/>
      <c r="N128" s="163"/>
      <c r="O128" s="163"/>
      <c r="P128" s="163"/>
      <c r="Q128" s="163"/>
      <c r="R128" s="163"/>
    </row>
    <row r="129" spans="1:19" ht="15.75" customHeight="1" x14ac:dyDescent="0.25">
      <c r="A129" s="39">
        <v>2002</v>
      </c>
      <c r="B129" s="40">
        <v>19</v>
      </c>
      <c r="C129" s="40"/>
      <c r="D129" s="40"/>
      <c r="E129" s="40"/>
      <c r="F129" s="40"/>
      <c r="G129" s="40"/>
      <c r="H129" s="40"/>
      <c r="I129" s="40"/>
      <c r="J129" s="40"/>
      <c r="K129" s="78"/>
      <c r="L129" s="124"/>
      <c r="M129" s="125"/>
      <c r="N129" s="126"/>
      <c r="O129" s="108"/>
      <c r="P129" s="43">
        <f>B129</f>
        <v>19</v>
      </c>
      <c r="Q129" s="109"/>
      <c r="R129" s="108"/>
    </row>
    <row r="130" spans="1:19" ht="15.75" customHeight="1" x14ac:dyDescent="0.25">
      <c r="A130" s="39">
        <v>2101</v>
      </c>
      <c r="B130" s="40"/>
      <c r="C130" s="40">
        <v>14</v>
      </c>
      <c r="D130" s="40"/>
      <c r="E130" s="40"/>
      <c r="F130" s="40"/>
      <c r="G130" s="40"/>
      <c r="H130" s="40"/>
      <c r="I130" s="40"/>
      <c r="J130" s="40"/>
      <c r="K130" s="78"/>
      <c r="L130" s="127"/>
      <c r="M130" s="118"/>
      <c r="N130" s="128"/>
      <c r="O130" s="45">
        <f>IF(C130=0,"",C130/B129)</f>
        <v>0.73684210526315785</v>
      </c>
      <c r="P130" s="46">
        <v>14</v>
      </c>
      <c r="Q130" s="110">
        <f t="shared" ref="Q130:Q137" si="10">IF(P130=0,"",P130/P129)</f>
        <v>0.73684210526315785</v>
      </c>
      <c r="R130" s="110">
        <f t="shared" ref="R130:R137" si="11">IF(P130=0,"",100%-Q130)</f>
        <v>0.26315789473684215</v>
      </c>
    </row>
    <row r="131" spans="1:19" ht="15.75" customHeight="1" x14ac:dyDescent="0.25">
      <c r="A131" s="39">
        <v>2102</v>
      </c>
      <c r="B131" s="40"/>
      <c r="C131" s="40"/>
      <c r="D131" s="40">
        <v>10</v>
      </c>
      <c r="E131" s="40"/>
      <c r="F131" s="40"/>
      <c r="G131" s="40"/>
      <c r="H131" s="40"/>
      <c r="I131" s="40"/>
      <c r="J131" s="40"/>
      <c r="K131" s="78"/>
      <c r="L131" s="127"/>
      <c r="M131" s="118"/>
      <c r="N131" s="128"/>
      <c r="O131" s="45">
        <f>IF(D131=0,"",D131/C130)</f>
        <v>0.7142857142857143</v>
      </c>
      <c r="P131" s="46">
        <v>12</v>
      </c>
      <c r="Q131" s="110">
        <f t="shared" si="10"/>
        <v>0.8571428571428571</v>
      </c>
      <c r="R131" s="110">
        <f t="shared" si="11"/>
        <v>0.1428571428571429</v>
      </c>
      <c r="S131" s="8">
        <f>P131/P129</f>
        <v>0.63157894736842102</v>
      </c>
    </row>
    <row r="132" spans="1:19" ht="15.75" customHeight="1" x14ac:dyDescent="0.25">
      <c r="A132" s="39">
        <v>2201</v>
      </c>
      <c r="B132" s="40"/>
      <c r="C132" s="40"/>
      <c r="D132" s="40"/>
      <c r="E132" s="40">
        <v>8</v>
      </c>
      <c r="F132" s="40"/>
      <c r="G132" s="40"/>
      <c r="H132" s="40"/>
      <c r="I132" s="40"/>
      <c r="J132" s="40"/>
      <c r="K132" s="78"/>
      <c r="L132" s="127"/>
      <c r="M132" s="118"/>
      <c r="N132" s="128"/>
      <c r="O132" s="45">
        <f>IF(E132=0,"",E132/D131)</f>
        <v>0.8</v>
      </c>
      <c r="P132" s="46">
        <v>10</v>
      </c>
      <c r="Q132" s="110">
        <f t="shared" si="10"/>
        <v>0.83333333333333337</v>
      </c>
      <c r="R132" s="110">
        <f t="shared" si="11"/>
        <v>0.16666666666666663</v>
      </c>
    </row>
    <row r="133" spans="1:19" ht="15.75" customHeight="1" x14ac:dyDescent="0.25">
      <c r="A133" s="39">
        <v>2202</v>
      </c>
      <c r="B133" s="40"/>
      <c r="C133" s="40"/>
      <c r="D133" s="40"/>
      <c r="E133" s="40"/>
      <c r="F133" s="40">
        <v>8</v>
      </c>
      <c r="G133" s="40"/>
      <c r="H133" s="40"/>
      <c r="I133" s="40"/>
      <c r="J133" s="40"/>
      <c r="K133" s="78"/>
      <c r="L133" s="127"/>
      <c r="M133" s="118"/>
      <c r="N133" s="128"/>
      <c r="O133" s="45">
        <f>IF(F133=0,"",F133/E132)</f>
        <v>1</v>
      </c>
      <c r="P133" s="46">
        <v>10</v>
      </c>
      <c r="Q133" s="110">
        <f t="shared" si="10"/>
        <v>1</v>
      </c>
      <c r="R133" s="110">
        <f t="shared" si="11"/>
        <v>0</v>
      </c>
    </row>
    <row r="134" spans="1:19" ht="15.75" customHeight="1" x14ac:dyDescent="0.25">
      <c r="A134" s="39">
        <v>2301</v>
      </c>
      <c r="B134" s="40"/>
      <c r="C134" s="40"/>
      <c r="D134" s="40"/>
      <c r="E134" s="40"/>
      <c r="F134" s="40"/>
      <c r="G134" s="40">
        <v>7</v>
      </c>
      <c r="H134" s="40"/>
      <c r="I134" s="40"/>
      <c r="J134" s="40"/>
      <c r="K134" s="78"/>
      <c r="L134" s="127"/>
      <c r="M134" s="118"/>
      <c r="N134" s="128"/>
      <c r="O134" s="45">
        <f>IF(G134=0,"",G134/F133)</f>
        <v>0.875</v>
      </c>
      <c r="P134" s="46">
        <v>9</v>
      </c>
      <c r="Q134" s="110">
        <f t="shared" si="10"/>
        <v>0.9</v>
      </c>
      <c r="R134" s="110">
        <f t="shared" si="11"/>
        <v>9.9999999999999978E-2</v>
      </c>
    </row>
    <row r="135" spans="1:19" ht="15.75" customHeight="1" x14ac:dyDescent="0.25">
      <c r="A135" s="39">
        <v>2302</v>
      </c>
      <c r="B135" s="40"/>
      <c r="C135" s="40"/>
      <c r="D135" s="40"/>
      <c r="E135" s="40"/>
      <c r="F135" s="40"/>
      <c r="G135" s="40"/>
      <c r="H135" s="40">
        <v>7</v>
      </c>
      <c r="I135" s="40"/>
      <c r="J135" s="40"/>
      <c r="K135" s="78"/>
      <c r="L135" s="127"/>
      <c r="M135" s="118"/>
      <c r="N135" s="128"/>
      <c r="O135" s="45">
        <f>IF(H135=0,"",H135/G134)</f>
        <v>1</v>
      </c>
      <c r="P135" s="46">
        <v>8</v>
      </c>
      <c r="Q135" s="110">
        <f t="shared" si="10"/>
        <v>0.88888888888888884</v>
      </c>
      <c r="R135" s="110">
        <f t="shared" si="11"/>
        <v>0.11111111111111116</v>
      </c>
    </row>
    <row r="136" spans="1:19" ht="15.75" customHeight="1" x14ac:dyDescent="0.25">
      <c r="A136" s="39">
        <v>2401</v>
      </c>
      <c r="B136" s="40"/>
      <c r="C136" s="40"/>
      <c r="D136" s="40"/>
      <c r="E136" s="40"/>
      <c r="F136" s="40"/>
      <c r="G136" s="40"/>
      <c r="H136" s="40"/>
      <c r="I136" s="40">
        <v>6</v>
      </c>
      <c r="J136" s="40"/>
      <c r="K136" s="78"/>
      <c r="L136" s="127"/>
      <c r="M136" s="118"/>
      <c r="N136" s="128"/>
      <c r="O136" s="45">
        <f>IF(I136=0,"",I136/H135)</f>
        <v>0.8571428571428571</v>
      </c>
      <c r="P136" s="46">
        <v>8</v>
      </c>
      <c r="Q136" s="110">
        <f t="shared" si="10"/>
        <v>1</v>
      </c>
      <c r="R136" s="110">
        <f t="shared" si="11"/>
        <v>0</v>
      </c>
    </row>
    <row r="137" spans="1:19" ht="15.75" customHeight="1" x14ac:dyDescent="0.25">
      <c r="A137" s="39">
        <v>2402</v>
      </c>
      <c r="B137" s="40"/>
      <c r="C137" s="40"/>
      <c r="D137" s="40"/>
      <c r="E137" s="40"/>
      <c r="F137" s="40"/>
      <c r="G137" s="40"/>
      <c r="H137" s="40"/>
      <c r="I137" s="40"/>
      <c r="J137" s="40">
        <v>4</v>
      </c>
      <c r="K137" s="78">
        <v>4</v>
      </c>
      <c r="L137" s="127"/>
      <c r="M137" s="118"/>
      <c r="N137" s="128"/>
      <c r="O137" s="48">
        <f>IF(J137=0,"",J137/I136)</f>
        <v>0.66666666666666663</v>
      </c>
      <c r="P137" s="46">
        <v>8</v>
      </c>
      <c r="Q137" s="48">
        <f t="shared" si="10"/>
        <v>1</v>
      </c>
      <c r="R137" s="48">
        <f t="shared" si="11"/>
        <v>0</v>
      </c>
    </row>
    <row r="138" spans="1:19" ht="15.75" customHeight="1" x14ac:dyDescent="0.25">
      <c r="A138" s="39">
        <v>2501</v>
      </c>
      <c r="B138" s="40"/>
      <c r="C138" s="40"/>
      <c r="D138" s="40"/>
      <c r="E138" s="40"/>
      <c r="F138" s="40"/>
      <c r="G138" s="40"/>
      <c r="H138" s="40"/>
      <c r="I138" s="40"/>
      <c r="J138" s="40">
        <v>1</v>
      </c>
      <c r="K138" s="78">
        <v>1</v>
      </c>
      <c r="L138" s="127"/>
      <c r="M138" s="118"/>
      <c r="N138" s="119"/>
      <c r="O138" s="118"/>
      <c r="P138" s="46">
        <v>4</v>
      </c>
      <c r="Q138" s="118"/>
      <c r="R138" s="133"/>
    </row>
    <row r="139" spans="1:19" ht="15.75" customHeight="1" x14ac:dyDescent="0.25">
      <c r="A139" s="39">
        <v>2502</v>
      </c>
      <c r="B139" s="40"/>
      <c r="C139" s="40"/>
      <c r="D139" s="40"/>
      <c r="E139" s="40"/>
      <c r="F139" s="40"/>
      <c r="G139" s="40"/>
      <c r="H139" s="40"/>
      <c r="I139" s="40"/>
      <c r="J139" s="40">
        <v>3</v>
      </c>
      <c r="K139" s="78">
        <v>2</v>
      </c>
      <c r="L139" s="127"/>
      <c r="M139" s="118"/>
      <c r="N139" s="119"/>
      <c r="O139" s="121"/>
      <c r="P139" s="74">
        <v>3</v>
      </c>
      <c r="Q139" s="134"/>
      <c r="R139" s="121"/>
    </row>
    <row r="140" spans="1:19" ht="15.75" customHeight="1" x14ac:dyDescent="0.25">
      <c r="A140" s="39">
        <v>2601</v>
      </c>
      <c r="B140" s="40"/>
      <c r="C140" s="40"/>
      <c r="D140" s="40"/>
      <c r="E140" s="40"/>
      <c r="F140" s="40"/>
      <c r="G140" s="40"/>
      <c r="H140" s="40"/>
      <c r="I140" s="40"/>
      <c r="J140" s="40"/>
      <c r="K140" s="78"/>
      <c r="L140" s="127"/>
      <c r="M140" s="118"/>
      <c r="N140" s="119"/>
      <c r="O140" s="121"/>
      <c r="P140" s="74"/>
      <c r="Q140" s="134"/>
      <c r="R140" s="121"/>
    </row>
    <row r="141" spans="1:19" ht="15.75" customHeight="1" x14ac:dyDescent="0.25">
      <c r="A141" s="39">
        <v>2602</v>
      </c>
      <c r="B141" s="40"/>
      <c r="C141" s="40"/>
      <c r="D141" s="40"/>
      <c r="E141" s="40"/>
      <c r="F141" s="40"/>
      <c r="G141" s="40"/>
      <c r="H141" s="40"/>
      <c r="I141" s="40"/>
      <c r="J141" s="40"/>
      <c r="K141" s="78"/>
      <c r="L141" s="127"/>
      <c r="M141" s="118"/>
      <c r="N141" s="119"/>
      <c r="O141" s="118"/>
      <c r="P141" s="119"/>
      <c r="Q141" s="120"/>
      <c r="R141" s="121"/>
    </row>
    <row r="142" spans="1:19" ht="15.75" customHeight="1" x14ac:dyDescent="0.25">
      <c r="A142" s="39">
        <v>2701</v>
      </c>
      <c r="B142" s="40"/>
      <c r="C142" s="40"/>
      <c r="D142" s="40"/>
      <c r="E142" s="40"/>
      <c r="F142" s="40"/>
      <c r="G142" s="40"/>
      <c r="H142" s="40"/>
      <c r="I142" s="40"/>
      <c r="J142" s="40"/>
      <c r="K142" s="78"/>
      <c r="L142" s="127"/>
      <c r="M142" s="118"/>
      <c r="N142" s="119"/>
      <c r="O142" s="111" t="s">
        <v>58</v>
      </c>
      <c r="P142" s="112"/>
      <c r="Q142" s="113">
        <f>IF(SUM(K131:K142)=0,"",SUM(K131:K142))</f>
        <v>7</v>
      </c>
      <c r="R142" s="114" t="s">
        <v>10</v>
      </c>
    </row>
    <row r="143" spans="1:19" ht="15.75" customHeight="1" x14ac:dyDescent="0.25">
      <c r="A143" s="39">
        <v>2702</v>
      </c>
      <c r="B143" s="40"/>
      <c r="C143" s="40"/>
      <c r="D143" s="40"/>
      <c r="E143" s="40"/>
      <c r="F143" s="40"/>
      <c r="G143" s="40"/>
      <c r="H143" s="40"/>
      <c r="I143" s="40"/>
      <c r="J143" s="40"/>
      <c r="K143" s="78"/>
      <c r="L143" s="127"/>
      <c r="M143" s="118"/>
      <c r="N143" s="119"/>
      <c r="O143" s="115" t="s">
        <v>60</v>
      </c>
      <c r="P143" s="59" t="str">
        <f>IF(P142/B129=0,"",P142/B129)</f>
        <v/>
      </c>
      <c r="Q143" s="116" t="str">
        <f>IF(P142/Q142=0,"",P142/Q142)</f>
        <v/>
      </c>
      <c r="R143" s="117" t="s">
        <v>61</v>
      </c>
    </row>
    <row r="144" spans="1:19" ht="15.75" customHeight="1" x14ac:dyDescent="0.25">
      <c r="A144" s="39">
        <v>2801</v>
      </c>
      <c r="B144" s="40"/>
      <c r="C144" s="40"/>
      <c r="D144" s="40"/>
      <c r="E144" s="40"/>
      <c r="F144" s="40"/>
      <c r="G144" s="40"/>
      <c r="H144" s="40"/>
      <c r="I144" s="40"/>
      <c r="J144" s="40"/>
      <c r="K144" s="78"/>
      <c r="L144" s="130"/>
      <c r="M144" s="131"/>
      <c r="N144" s="132"/>
      <c r="O144" s="87"/>
      <c r="P144" s="122"/>
      <c r="Q144" s="122"/>
      <c r="R144" s="123"/>
    </row>
    <row r="145" spans="1:19" ht="18" customHeight="1" x14ac:dyDescent="0.25">
      <c r="A145" s="28"/>
      <c r="B145" s="165" t="s">
        <v>83</v>
      </c>
      <c r="C145" s="165"/>
      <c r="D145" s="165"/>
      <c r="E145" s="165"/>
      <c r="F145" s="165"/>
      <c r="G145" s="165"/>
      <c r="H145" s="165"/>
      <c r="I145" s="165"/>
      <c r="J145" s="165"/>
      <c r="K145" s="66">
        <f>SUM(K129:K141)</f>
        <v>7</v>
      </c>
      <c r="L145" s="67">
        <f>IF(K137=0,"",K137/B129)</f>
        <v>0.21052631578947367</v>
      </c>
      <c r="M145" s="67">
        <f>IF(K145=0,"",K145/B129)</f>
        <v>0.36842105263157893</v>
      </c>
      <c r="N145" s="67">
        <f>IF(K137=0,"",M145-L145)</f>
        <v>0.15789473684210525</v>
      </c>
      <c r="O145" s="2"/>
      <c r="P145" s="1"/>
      <c r="Q145" s="25"/>
      <c r="R145" s="2"/>
    </row>
    <row r="146" spans="1:19" ht="12.75" customHeight="1" x14ac:dyDescent="0.2"/>
    <row r="147" spans="1:19" ht="12.75" customHeight="1" x14ac:dyDescent="0.2"/>
    <row r="148" spans="1:19" ht="26.25" customHeight="1" x14ac:dyDescent="0.4">
      <c r="B148" s="166" t="s">
        <v>72</v>
      </c>
      <c r="C148" s="167"/>
      <c r="D148" s="167"/>
      <c r="E148" s="167"/>
      <c r="F148" s="167"/>
      <c r="G148" s="167"/>
      <c r="H148" s="167"/>
      <c r="I148" s="167"/>
      <c r="J148" s="167"/>
      <c r="K148" s="105" t="s">
        <v>94</v>
      </c>
      <c r="L148" s="2"/>
      <c r="M148" s="2"/>
      <c r="N148" s="1"/>
      <c r="O148" s="2"/>
      <c r="P148" s="1"/>
      <c r="Q148" s="1"/>
      <c r="R148" s="1"/>
    </row>
    <row r="149" spans="1:19" ht="20.25" customHeight="1" x14ac:dyDescent="0.2">
      <c r="A149" s="168" t="s">
        <v>9</v>
      </c>
      <c r="B149" s="169" t="s">
        <v>73</v>
      </c>
      <c r="C149" s="170"/>
      <c r="D149" s="170"/>
      <c r="E149" s="170"/>
      <c r="F149" s="170"/>
      <c r="G149" s="170"/>
      <c r="H149" s="170"/>
      <c r="I149" s="170"/>
      <c r="J149" s="171"/>
      <c r="K149" s="172" t="s">
        <v>10</v>
      </c>
      <c r="L149" s="164" t="s">
        <v>2</v>
      </c>
      <c r="M149" s="164" t="s">
        <v>3</v>
      </c>
      <c r="N149" s="174" t="s">
        <v>4</v>
      </c>
      <c r="O149" s="164" t="s">
        <v>5</v>
      </c>
      <c r="P149" s="162" t="s">
        <v>6</v>
      </c>
      <c r="Q149" s="162" t="s">
        <v>7</v>
      </c>
      <c r="R149" s="164" t="s">
        <v>8</v>
      </c>
    </row>
    <row r="150" spans="1:19" ht="15.75" customHeight="1" x14ac:dyDescent="0.25">
      <c r="A150" s="163"/>
      <c r="B150" s="39" t="s">
        <v>74</v>
      </c>
      <c r="C150" s="39" t="s">
        <v>75</v>
      </c>
      <c r="D150" s="39" t="s">
        <v>76</v>
      </c>
      <c r="E150" s="39" t="s">
        <v>77</v>
      </c>
      <c r="F150" s="39" t="s">
        <v>78</v>
      </c>
      <c r="G150" s="39" t="s">
        <v>79</v>
      </c>
      <c r="H150" s="39" t="s">
        <v>80</v>
      </c>
      <c r="I150" s="39" t="s">
        <v>81</v>
      </c>
      <c r="J150" s="39" t="s">
        <v>82</v>
      </c>
      <c r="K150" s="173"/>
      <c r="L150" s="163"/>
      <c r="M150" s="163"/>
      <c r="N150" s="163"/>
      <c r="O150" s="163"/>
      <c r="P150" s="163"/>
      <c r="Q150" s="163"/>
      <c r="R150" s="163"/>
    </row>
    <row r="151" spans="1:19" ht="15.75" customHeight="1" x14ac:dyDescent="0.25">
      <c r="A151" s="39">
        <v>2101</v>
      </c>
      <c r="B151" s="40">
        <v>15</v>
      </c>
      <c r="C151" s="40"/>
      <c r="D151" s="40"/>
      <c r="E151" s="40"/>
      <c r="F151" s="40"/>
      <c r="G151" s="40"/>
      <c r="H151" s="40"/>
      <c r="I151" s="40"/>
      <c r="J151" s="40"/>
      <c r="K151" s="78"/>
      <c r="L151" s="124"/>
      <c r="M151" s="125"/>
      <c r="N151" s="126"/>
      <c r="O151" s="108"/>
      <c r="P151" s="43">
        <f>B151</f>
        <v>15</v>
      </c>
      <c r="Q151" s="109"/>
      <c r="R151" s="108"/>
    </row>
    <row r="152" spans="1:19" ht="15.75" customHeight="1" x14ac:dyDescent="0.25">
      <c r="A152" s="39">
        <v>2102</v>
      </c>
      <c r="B152" s="40"/>
      <c r="C152" s="40">
        <v>12</v>
      </c>
      <c r="D152" s="40"/>
      <c r="E152" s="40"/>
      <c r="F152" s="40"/>
      <c r="G152" s="40"/>
      <c r="H152" s="40"/>
      <c r="I152" s="40"/>
      <c r="J152" s="40"/>
      <c r="K152" s="78"/>
      <c r="L152" s="127"/>
      <c r="M152" s="118"/>
      <c r="N152" s="128"/>
      <c r="O152" s="45">
        <f>IF(C152=0,"",C152/B151)</f>
        <v>0.8</v>
      </c>
      <c r="P152" s="46">
        <v>12</v>
      </c>
      <c r="Q152" s="110">
        <f t="shared" ref="Q152:Q159" si="12">IF(P152=0,"",P152/P151)</f>
        <v>0.8</v>
      </c>
      <c r="R152" s="110">
        <f t="shared" ref="R152:R159" si="13">IF(P152=0,"",100%-Q152)</f>
        <v>0.19999999999999996</v>
      </c>
    </row>
    <row r="153" spans="1:19" ht="15.75" customHeight="1" x14ac:dyDescent="0.25">
      <c r="A153" s="39">
        <v>2201</v>
      </c>
      <c r="B153" s="40"/>
      <c r="C153" s="40"/>
      <c r="D153" s="40">
        <v>9</v>
      </c>
      <c r="E153" s="40"/>
      <c r="F153" s="40"/>
      <c r="G153" s="40"/>
      <c r="H153" s="40"/>
      <c r="I153" s="40"/>
      <c r="J153" s="40"/>
      <c r="K153" s="78"/>
      <c r="L153" s="127"/>
      <c r="M153" s="118"/>
      <c r="N153" s="128"/>
      <c r="O153" s="45">
        <f>IF(D153=0,"",D153/C152)</f>
        <v>0.75</v>
      </c>
      <c r="P153" s="46">
        <v>9</v>
      </c>
      <c r="Q153" s="110">
        <f t="shared" si="12"/>
        <v>0.75</v>
      </c>
      <c r="R153" s="110">
        <f t="shared" si="13"/>
        <v>0.25</v>
      </c>
      <c r="S153" s="8">
        <f>P153/P151</f>
        <v>0.6</v>
      </c>
    </row>
    <row r="154" spans="1:19" ht="15.75" customHeight="1" x14ac:dyDescent="0.25">
      <c r="A154" s="39">
        <v>2202</v>
      </c>
      <c r="B154" s="40"/>
      <c r="C154" s="40"/>
      <c r="D154" s="40"/>
      <c r="E154" s="40">
        <v>8</v>
      </c>
      <c r="F154" s="40"/>
      <c r="G154" s="40"/>
      <c r="H154" s="40"/>
      <c r="I154" s="40"/>
      <c r="J154" s="40"/>
      <c r="K154" s="78"/>
      <c r="L154" s="127"/>
      <c r="M154" s="118"/>
      <c r="N154" s="128"/>
      <c r="O154" s="45">
        <f>IF(E154=0,"",E154/D153)</f>
        <v>0.88888888888888884</v>
      </c>
      <c r="P154" s="46">
        <v>8</v>
      </c>
      <c r="Q154" s="110">
        <f t="shared" si="12"/>
        <v>0.88888888888888884</v>
      </c>
      <c r="R154" s="110">
        <f t="shared" si="13"/>
        <v>0.11111111111111116</v>
      </c>
    </row>
    <row r="155" spans="1:19" ht="15.75" customHeight="1" x14ac:dyDescent="0.25">
      <c r="A155" s="39">
        <v>2301</v>
      </c>
      <c r="B155" s="40"/>
      <c r="C155" s="40"/>
      <c r="D155" s="40"/>
      <c r="E155" s="40"/>
      <c r="F155" s="40">
        <v>8</v>
      </c>
      <c r="G155" s="40"/>
      <c r="H155" s="40"/>
      <c r="I155" s="40"/>
      <c r="J155" s="40"/>
      <c r="K155" s="78"/>
      <c r="L155" s="127"/>
      <c r="M155" s="118"/>
      <c r="N155" s="128"/>
      <c r="O155" s="45">
        <f>IF(F155=0,"",F155/E154)</f>
        <v>1</v>
      </c>
      <c r="P155" s="46">
        <v>8</v>
      </c>
      <c r="Q155" s="110">
        <f t="shared" si="12"/>
        <v>1</v>
      </c>
      <c r="R155" s="110">
        <f t="shared" si="13"/>
        <v>0</v>
      </c>
    </row>
    <row r="156" spans="1:19" ht="15.75" customHeight="1" x14ac:dyDescent="0.25">
      <c r="A156" s="39">
        <v>2302</v>
      </c>
      <c r="B156" s="40"/>
      <c r="C156" s="40"/>
      <c r="D156" s="40"/>
      <c r="E156" s="40"/>
      <c r="F156" s="40"/>
      <c r="G156" s="40">
        <v>5</v>
      </c>
      <c r="H156" s="40"/>
      <c r="I156" s="40"/>
      <c r="J156" s="40"/>
      <c r="K156" s="78"/>
      <c r="L156" s="127"/>
      <c r="M156" s="118"/>
      <c r="N156" s="128"/>
      <c r="O156" s="45">
        <f>IF(G156=0,"",G156/F155)</f>
        <v>0.625</v>
      </c>
      <c r="P156" s="46">
        <v>8</v>
      </c>
      <c r="Q156" s="110">
        <f t="shared" si="12"/>
        <v>1</v>
      </c>
      <c r="R156" s="110">
        <f t="shared" si="13"/>
        <v>0</v>
      </c>
    </row>
    <row r="157" spans="1:19" ht="15.75" customHeight="1" x14ac:dyDescent="0.25">
      <c r="A157" s="39">
        <v>2401</v>
      </c>
      <c r="B157" s="40"/>
      <c r="C157" s="40"/>
      <c r="D157" s="40"/>
      <c r="E157" s="40"/>
      <c r="F157" s="40"/>
      <c r="G157" s="40"/>
      <c r="H157" s="40">
        <v>5</v>
      </c>
      <c r="I157" s="40"/>
      <c r="J157" s="40"/>
      <c r="K157" s="78"/>
      <c r="L157" s="127"/>
      <c r="M157" s="118"/>
      <c r="N157" s="128"/>
      <c r="O157" s="45">
        <f>IF(H157=0,"",H157/G156)</f>
        <v>1</v>
      </c>
      <c r="P157" s="46">
        <v>8</v>
      </c>
      <c r="Q157" s="110">
        <f t="shared" si="12"/>
        <v>1</v>
      </c>
      <c r="R157" s="110">
        <f t="shared" si="13"/>
        <v>0</v>
      </c>
    </row>
    <row r="158" spans="1:19" ht="15.75" customHeight="1" x14ac:dyDescent="0.25">
      <c r="A158" s="39">
        <v>2402</v>
      </c>
      <c r="B158" s="40"/>
      <c r="C158" s="40"/>
      <c r="D158" s="40"/>
      <c r="E158" s="40"/>
      <c r="F158" s="40"/>
      <c r="G158" s="40"/>
      <c r="H158" s="40"/>
      <c r="I158" s="40">
        <v>5</v>
      </c>
      <c r="J158" s="40"/>
      <c r="K158" s="78"/>
      <c r="L158" s="127"/>
      <c r="M158" s="118"/>
      <c r="N158" s="128"/>
      <c r="O158" s="45">
        <f>IF(I158=0,"",I158/H157)</f>
        <v>1</v>
      </c>
      <c r="P158" s="46">
        <v>7</v>
      </c>
      <c r="Q158" s="110">
        <f t="shared" si="12"/>
        <v>0.875</v>
      </c>
      <c r="R158" s="110">
        <f t="shared" si="13"/>
        <v>0.125</v>
      </c>
    </row>
    <row r="159" spans="1:19" ht="15.75" customHeight="1" x14ac:dyDescent="0.25">
      <c r="A159" s="39">
        <v>2501</v>
      </c>
      <c r="B159" s="40"/>
      <c r="C159" s="40"/>
      <c r="D159" s="40"/>
      <c r="E159" s="40"/>
      <c r="F159" s="40"/>
      <c r="G159" s="40"/>
      <c r="H159" s="40"/>
      <c r="I159" s="40"/>
      <c r="J159" s="40">
        <v>5</v>
      </c>
      <c r="K159" s="78">
        <v>4</v>
      </c>
      <c r="L159" s="127"/>
      <c r="M159" s="118"/>
      <c r="N159" s="128"/>
      <c r="O159" s="48">
        <f>IF(J159=0,"",J159/I158)</f>
        <v>1</v>
      </c>
      <c r="P159" s="46">
        <v>5</v>
      </c>
      <c r="Q159" s="48">
        <f t="shared" si="12"/>
        <v>0.7142857142857143</v>
      </c>
      <c r="R159" s="48">
        <f t="shared" si="13"/>
        <v>0.2857142857142857</v>
      </c>
    </row>
    <row r="160" spans="1:19" ht="15.75" customHeight="1" x14ac:dyDescent="0.25">
      <c r="A160" s="39">
        <v>2502</v>
      </c>
      <c r="B160" s="40"/>
      <c r="C160" s="40"/>
      <c r="D160" s="40"/>
      <c r="E160" s="40"/>
      <c r="F160" s="40"/>
      <c r="G160" s="40"/>
      <c r="H160" s="40"/>
      <c r="I160" s="40"/>
      <c r="J160" s="40">
        <v>1</v>
      </c>
      <c r="K160" s="78">
        <v>1</v>
      </c>
      <c r="L160" s="127"/>
      <c r="M160" s="118"/>
      <c r="N160" s="119"/>
      <c r="O160" s="118"/>
      <c r="P160" s="46">
        <v>1</v>
      </c>
      <c r="Q160" s="118"/>
      <c r="R160" s="133"/>
    </row>
    <row r="161" spans="1:24" ht="15.75" customHeight="1" x14ac:dyDescent="0.25">
      <c r="A161" s="39">
        <v>2601</v>
      </c>
      <c r="B161" s="40"/>
      <c r="C161" s="40"/>
      <c r="D161" s="40"/>
      <c r="E161" s="40"/>
      <c r="F161" s="40"/>
      <c r="G161" s="40"/>
      <c r="H161" s="40"/>
      <c r="I161" s="40"/>
      <c r="J161" s="40"/>
      <c r="K161" s="78"/>
      <c r="L161" s="127"/>
      <c r="M161" s="118"/>
      <c r="N161" s="119"/>
      <c r="O161" s="121"/>
      <c r="P161" s="74"/>
      <c r="Q161" s="134"/>
      <c r="R161" s="121"/>
    </row>
    <row r="162" spans="1:24" ht="15.75" customHeight="1" x14ac:dyDescent="0.25">
      <c r="A162" s="39">
        <v>2602</v>
      </c>
      <c r="B162" s="40"/>
      <c r="C162" s="40"/>
      <c r="D162" s="40"/>
      <c r="E162" s="40"/>
      <c r="F162" s="40"/>
      <c r="G162" s="40"/>
      <c r="H162" s="40"/>
      <c r="I162" s="40"/>
      <c r="J162" s="40"/>
      <c r="K162" s="78"/>
      <c r="L162" s="127"/>
      <c r="M162" s="118"/>
      <c r="N162" s="119"/>
      <c r="O162" s="121"/>
      <c r="P162" s="74"/>
      <c r="Q162" s="134"/>
      <c r="R162" s="121"/>
    </row>
    <row r="163" spans="1:24" ht="15.75" customHeight="1" x14ac:dyDescent="0.25">
      <c r="A163" s="39">
        <v>2701</v>
      </c>
      <c r="B163" s="40"/>
      <c r="C163" s="40"/>
      <c r="D163" s="40"/>
      <c r="E163" s="40"/>
      <c r="F163" s="40"/>
      <c r="G163" s="40"/>
      <c r="H163" s="40"/>
      <c r="I163" s="40"/>
      <c r="J163" s="40"/>
      <c r="K163" s="78"/>
      <c r="L163" s="127"/>
      <c r="M163" s="118"/>
      <c r="N163" s="119"/>
      <c r="O163" s="118"/>
      <c r="P163" s="119"/>
      <c r="Q163" s="120"/>
      <c r="R163" s="121"/>
    </row>
    <row r="164" spans="1:24" ht="15.75" customHeight="1" x14ac:dyDescent="0.25">
      <c r="A164" s="39">
        <v>2702</v>
      </c>
      <c r="B164" s="40"/>
      <c r="C164" s="40"/>
      <c r="D164" s="40"/>
      <c r="E164" s="40"/>
      <c r="F164" s="40"/>
      <c r="G164" s="40"/>
      <c r="H164" s="40"/>
      <c r="I164" s="40"/>
      <c r="J164" s="40"/>
      <c r="K164" s="78"/>
      <c r="L164" s="127"/>
      <c r="M164" s="118"/>
      <c r="N164" s="119"/>
      <c r="O164" s="111" t="s">
        <v>58</v>
      </c>
      <c r="P164" s="112"/>
      <c r="Q164" s="113">
        <f>IF(SUM(K153:K164)=0,"",SUM(K153:K164))</f>
        <v>5</v>
      </c>
      <c r="R164" s="114" t="s">
        <v>10</v>
      </c>
    </row>
    <row r="165" spans="1:24" ht="15.75" customHeight="1" x14ac:dyDescent="0.25">
      <c r="A165" s="39">
        <v>2801</v>
      </c>
      <c r="B165" s="40"/>
      <c r="C165" s="40"/>
      <c r="D165" s="40"/>
      <c r="E165" s="40"/>
      <c r="F165" s="40"/>
      <c r="G165" s="40"/>
      <c r="H165" s="40"/>
      <c r="I165" s="40"/>
      <c r="J165" s="40"/>
      <c r="K165" s="78"/>
      <c r="L165" s="127"/>
      <c r="M165" s="118"/>
      <c r="N165" s="119"/>
      <c r="O165" s="115" t="s">
        <v>60</v>
      </c>
      <c r="P165" s="59" t="str">
        <f>IF(P164/B151=0,"",P164/B151)</f>
        <v/>
      </c>
      <c r="Q165" s="116" t="str">
        <f>IF(P164/Q164=0,"",P164/Q164)</f>
        <v/>
      </c>
      <c r="R165" s="117" t="s">
        <v>61</v>
      </c>
    </row>
    <row r="166" spans="1:24" ht="15.75" customHeight="1" x14ac:dyDescent="0.25">
      <c r="A166" s="39">
        <v>2802</v>
      </c>
      <c r="B166" s="40"/>
      <c r="C166" s="40"/>
      <c r="D166" s="40"/>
      <c r="E166" s="40"/>
      <c r="F166" s="40"/>
      <c r="G166" s="40"/>
      <c r="H166" s="40"/>
      <c r="I166" s="40"/>
      <c r="J166" s="40"/>
      <c r="K166" s="78"/>
      <c r="L166" s="130"/>
      <c r="M166" s="131"/>
      <c r="N166" s="132"/>
      <c r="O166" s="87"/>
      <c r="P166" s="122"/>
      <c r="Q166" s="122"/>
      <c r="R166" s="123"/>
    </row>
    <row r="167" spans="1:24" ht="18" customHeight="1" x14ac:dyDescent="0.25">
      <c r="A167" s="28"/>
      <c r="B167" s="165" t="s">
        <v>83</v>
      </c>
      <c r="C167" s="165"/>
      <c r="D167" s="165"/>
      <c r="E167" s="165"/>
      <c r="F167" s="165"/>
      <c r="G167" s="165"/>
      <c r="H167" s="165"/>
      <c r="I167" s="165"/>
      <c r="J167" s="165"/>
      <c r="K167" s="66">
        <f>SUM(K151:K163)</f>
        <v>5</v>
      </c>
      <c r="L167" s="67">
        <f>IF(K159=0,"",K159/B151)</f>
        <v>0.26666666666666666</v>
      </c>
      <c r="M167" s="67">
        <f>IF(K167=0,"",K167/B151)</f>
        <v>0.33333333333333331</v>
      </c>
      <c r="N167" s="67">
        <f>IF(K159=0,"",M167-L167)</f>
        <v>6.6666666666666652E-2</v>
      </c>
      <c r="O167" s="2"/>
      <c r="P167" s="1"/>
      <c r="Q167" s="25"/>
      <c r="R167" s="2"/>
      <c r="X167" s="91">
        <f>AVERAGE(S153,S175)</f>
        <v>0.72499999999999998</v>
      </c>
    </row>
    <row r="168" spans="1:24" ht="12.75" customHeight="1" x14ac:dyDescent="0.2"/>
    <row r="169" spans="1:24" ht="12.75" customHeight="1" x14ac:dyDescent="0.2"/>
    <row r="170" spans="1:24" ht="26.25" customHeight="1" x14ac:dyDescent="0.4">
      <c r="B170" s="166" t="s">
        <v>72</v>
      </c>
      <c r="C170" s="167"/>
      <c r="D170" s="167"/>
      <c r="E170" s="167"/>
      <c r="F170" s="167"/>
      <c r="G170" s="167"/>
      <c r="H170" s="167"/>
      <c r="I170" s="167"/>
      <c r="J170" s="167"/>
      <c r="K170" s="105" t="s">
        <v>95</v>
      </c>
      <c r="L170" s="2"/>
      <c r="M170" s="2"/>
      <c r="N170" s="1"/>
      <c r="O170" s="2"/>
      <c r="P170" s="1"/>
      <c r="Q170" s="1"/>
      <c r="R170" s="1"/>
    </row>
    <row r="171" spans="1:24" ht="20.25" customHeight="1" x14ac:dyDescent="0.2">
      <c r="A171" s="168" t="s">
        <v>9</v>
      </c>
      <c r="B171" s="169" t="s">
        <v>73</v>
      </c>
      <c r="C171" s="170"/>
      <c r="D171" s="170"/>
      <c r="E171" s="170"/>
      <c r="F171" s="170"/>
      <c r="G171" s="170"/>
      <c r="H171" s="170"/>
      <c r="I171" s="170"/>
      <c r="J171" s="171"/>
      <c r="K171" s="172" t="s">
        <v>10</v>
      </c>
      <c r="L171" s="164" t="s">
        <v>2</v>
      </c>
      <c r="M171" s="164" t="s">
        <v>3</v>
      </c>
      <c r="N171" s="174" t="s">
        <v>4</v>
      </c>
      <c r="O171" s="164" t="s">
        <v>5</v>
      </c>
      <c r="P171" s="162" t="s">
        <v>6</v>
      </c>
      <c r="Q171" s="162" t="s">
        <v>7</v>
      </c>
      <c r="R171" s="164" t="s">
        <v>8</v>
      </c>
    </row>
    <row r="172" spans="1:24" ht="15.75" customHeight="1" x14ac:dyDescent="0.25">
      <c r="A172" s="163"/>
      <c r="B172" s="39" t="s">
        <v>74</v>
      </c>
      <c r="C172" s="39" t="s">
        <v>75</v>
      </c>
      <c r="D172" s="39" t="s">
        <v>76</v>
      </c>
      <c r="E172" s="39" t="s">
        <v>77</v>
      </c>
      <c r="F172" s="39" t="s">
        <v>78</v>
      </c>
      <c r="G172" s="39" t="s">
        <v>79</v>
      </c>
      <c r="H172" s="39" t="s">
        <v>80</v>
      </c>
      <c r="I172" s="39" t="s">
        <v>81</v>
      </c>
      <c r="J172" s="39" t="s">
        <v>82</v>
      </c>
      <c r="K172" s="173"/>
      <c r="L172" s="163"/>
      <c r="M172" s="163"/>
      <c r="N172" s="163"/>
      <c r="O172" s="163"/>
      <c r="P172" s="163"/>
      <c r="Q172" s="163"/>
      <c r="R172" s="163"/>
    </row>
    <row r="173" spans="1:24" ht="15.75" customHeight="1" x14ac:dyDescent="0.25">
      <c r="A173" s="39">
        <v>2102</v>
      </c>
      <c r="B173" s="40">
        <v>20</v>
      </c>
      <c r="C173" s="40"/>
      <c r="D173" s="40"/>
      <c r="E173" s="40"/>
      <c r="F173" s="40"/>
      <c r="G173" s="40"/>
      <c r="H173" s="40"/>
      <c r="I173" s="40"/>
      <c r="J173" s="40"/>
      <c r="K173" s="78"/>
      <c r="L173" s="124"/>
      <c r="M173" s="125"/>
      <c r="N173" s="126"/>
      <c r="O173" s="108"/>
      <c r="P173" s="43">
        <f>B173</f>
        <v>20</v>
      </c>
      <c r="Q173" s="109"/>
      <c r="R173" s="108"/>
    </row>
    <row r="174" spans="1:24" ht="15.75" customHeight="1" x14ac:dyDescent="0.25">
      <c r="A174" s="39">
        <v>2201</v>
      </c>
      <c r="B174" s="40"/>
      <c r="C174" s="40">
        <v>18</v>
      </c>
      <c r="D174" s="40"/>
      <c r="E174" s="40"/>
      <c r="F174" s="40"/>
      <c r="G174" s="40"/>
      <c r="H174" s="40"/>
      <c r="I174" s="40"/>
      <c r="J174" s="40"/>
      <c r="K174" s="78"/>
      <c r="L174" s="127"/>
      <c r="M174" s="118"/>
      <c r="N174" s="128"/>
      <c r="O174" s="45">
        <f>IF(C174=0,"",C174/B173)</f>
        <v>0.9</v>
      </c>
      <c r="P174" s="46">
        <v>18</v>
      </c>
      <c r="Q174" s="110">
        <f t="shared" ref="Q174:Q181" si="14">IF(P174=0,"",P174/P173)</f>
        <v>0.9</v>
      </c>
      <c r="R174" s="110">
        <f t="shared" ref="R174:R181" si="15">IF(P174=0,"",100%-Q174)</f>
        <v>9.9999999999999978E-2</v>
      </c>
    </row>
    <row r="175" spans="1:24" ht="15.75" customHeight="1" x14ac:dyDescent="0.25">
      <c r="A175" s="39">
        <v>2202</v>
      </c>
      <c r="B175" s="40"/>
      <c r="C175" s="40"/>
      <c r="D175" s="40">
        <v>17</v>
      </c>
      <c r="E175" s="40"/>
      <c r="F175" s="40"/>
      <c r="G175" s="40"/>
      <c r="H175" s="40"/>
      <c r="I175" s="40"/>
      <c r="J175" s="40"/>
      <c r="K175" s="78"/>
      <c r="L175" s="127"/>
      <c r="M175" s="118"/>
      <c r="N175" s="128"/>
      <c r="O175" s="45">
        <f>IF(D175=0,"",D175/C174)</f>
        <v>0.94444444444444442</v>
      </c>
      <c r="P175" s="46">
        <v>17</v>
      </c>
      <c r="Q175" s="110">
        <f t="shared" si="14"/>
        <v>0.94444444444444442</v>
      </c>
      <c r="R175" s="110">
        <f t="shared" si="15"/>
        <v>5.555555555555558E-2</v>
      </c>
      <c r="S175" s="8">
        <f>P175/P173</f>
        <v>0.85</v>
      </c>
    </row>
    <row r="176" spans="1:24" ht="15.75" customHeight="1" x14ac:dyDescent="0.25">
      <c r="A176" s="39">
        <v>2301</v>
      </c>
      <c r="B176" s="40"/>
      <c r="C176" s="40"/>
      <c r="D176" s="40"/>
      <c r="E176" s="40">
        <v>16</v>
      </c>
      <c r="F176" s="40"/>
      <c r="G176" s="40"/>
      <c r="H176" s="40"/>
      <c r="I176" s="40"/>
      <c r="J176" s="40"/>
      <c r="K176" s="78"/>
      <c r="L176" s="127"/>
      <c r="M176" s="118"/>
      <c r="N176" s="128"/>
      <c r="O176" s="45">
        <f>IF(E176=0,"",E176/D175)</f>
        <v>0.94117647058823528</v>
      </c>
      <c r="P176" s="46">
        <v>17</v>
      </c>
      <c r="Q176" s="110">
        <f t="shared" si="14"/>
        <v>1</v>
      </c>
      <c r="R176" s="110">
        <f t="shared" si="15"/>
        <v>0</v>
      </c>
    </row>
    <row r="177" spans="1:18" ht="15.75" customHeight="1" x14ac:dyDescent="0.25">
      <c r="A177" s="39">
        <v>2302</v>
      </c>
      <c r="B177" s="40"/>
      <c r="C177" s="40"/>
      <c r="D177" s="40"/>
      <c r="E177" s="40"/>
      <c r="F177" s="40">
        <v>16</v>
      </c>
      <c r="G177" s="40"/>
      <c r="H177" s="40"/>
      <c r="I177" s="40"/>
      <c r="J177" s="40"/>
      <c r="K177" s="78"/>
      <c r="L177" s="127"/>
      <c r="M177" s="118"/>
      <c r="N177" s="128"/>
      <c r="O177" s="45">
        <f>IF(F177=0,"",F177/E176)</f>
        <v>1</v>
      </c>
      <c r="P177" s="46">
        <v>17</v>
      </c>
      <c r="Q177" s="110">
        <f t="shared" si="14"/>
        <v>1</v>
      </c>
      <c r="R177" s="110">
        <f t="shared" si="15"/>
        <v>0</v>
      </c>
    </row>
    <row r="178" spans="1:18" ht="15.75" customHeight="1" x14ac:dyDescent="0.25">
      <c r="A178" s="39">
        <v>2401</v>
      </c>
      <c r="B178" s="40"/>
      <c r="C178" s="40"/>
      <c r="D178" s="40"/>
      <c r="E178" s="40"/>
      <c r="F178" s="40"/>
      <c r="G178" s="40">
        <v>16</v>
      </c>
      <c r="H178" s="40"/>
      <c r="I178" s="40"/>
      <c r="J178" s="40"/>
      <c r="K178" s="78"/>
      <c r="L178" s="127"/>
      <c r="M178" s="118"/>
      <c r="N178" s="128"/>
      <c r="O178" s="45">
        <f>IF(G178=0,"",G178/F177)</f>
        <v>1</v>
      </c>
      <c r="P178" s="46">
        <v>17</v>
      </c>
      <c r="Q178" s="110">
        <f t="shared" si="14"/>
        <v>1</v>
      </c>
      <c r="R178" s="110">
        <f t="shared" si="15"/>
        <v>0</v>
      </c>
    </row>
    <row r="179" spans="1:18" ht="15.75" customHeight="1" x14ac:dyDescent="0.25">
      <c r="A179" s="39">
        <v>2402</v>
      </c>
      <c r="B179" s="40"/>
      <c r="C179" s="40"/>
      <c r="D179" s="40"/>
      <c r="E179" s="40"/>
      <c r="F179" s="40"/>
      <c r="G179" s="40"/>
      <c r="H179" s="40">
        <v>15</v>
      </c>
      <c r="I179" s="40"/>
      <c r="J179" s="40"/>
      <c r="K179" s="78"/>
      <c r="L179" s="127"/>
      <c r="M179" s="118"/>
      <c r="N179" s="128"/>
      <c r="O179" s="45">
        <f>IF(H179=0,"",H179/G178)</f>
        <v>0.9375</v>
      </c>
      <c r="P179" s="46">
        <v>17</v>
      </c>
      <c r="Q179" s="110">
        <f t="shared" si="14"/>
        <v>1</v>
      </c>
      <c r="R179" s="110">
        <f t="shared" si="15"/>
        <v>0</v>
      </c>
    </row>
    <row r="180" spans="1:18" ht="15.75" customHeight="1" x14ac:dyDescent="0.25">
      <c r="A180" s="39">
        <v>2501</v>
      </c>
      <c r="B180" s="40"/>
      <c r="C180" s="40"/>
      <c r="D180" s="40"/>
      <c r="E180" s="40"/>
      <c r="F180" s="40"/>
      <c r="G180" s="40"/>
      <c r="H180" s="40"/>
      <c r="I180" s="40">
        <v>14</v>
      </c>
      <c r="J180" s="40"/>
      <c r="K180" s="78"/>
      <c r="L180" s="127"/>
      <c r="M180" s="118"/>
      <c r="N180" s="128"/>
      <c r="O180" s="45">
        <f>IF(I180=0,"",I180/H179)</f>
        <v>0.93333333333333335</v>
      </c>
      <c r="P180" s="46">
        <v>16</v>
      </c>
      <c r="Q180" s="110">
        <f t="shared" si="14"/>
        <v>0.94117647058823528</v>
      </c>
      <c r="R180" s="110">
        <f t="shared" si="15"/>
        <v>5.8823529411764719E-2</v>
      </c>
    </row>
    <row r="181" spans="1:18" ht="15.75" customHeight="1" x14ac:dyDescent="0.25">
      <c r="A181" s="39">
        <v>2502</v>
      </c>
      <c r="B181" s="40"/>
      <c r="C181" s="40"/>
      <c r="D181" s="40"/>
      <c r="E181" s="40"/>
      <c r="F181" s="40"/>
      <c r="G181" s="40"/>
      <c r="H181" s="40"/>
      <c r="I181" s="40"/>
      <c r="J181" s="40">
        <v>9</v>
      </c>
      <c r="K181" s="78">
        <v>5</v>
      </c>
      <c r="L181" s="127"/>
      <c r="M181" s="118"/>
      <c r="N181" s="128"/>
      <c r="O181" s="48">
        <f>IF(J181=0,"",J181/I180)</f>
        <v>0.6428571428571429</v>
      </c>
      <c r="P181" s="46">
        <v>15</v>
      </c>
      <c r="Q181" s="48">
        <f t="shared" si="14"/>
        <v>0.9375</v>
      </c>
      <c r="R181" s="48">
        <f t="shared" si="15"/>
        <v>6.25E-2</v>
      </c>
    </row>
    <row r="182" spans="1:18" ht="15.75" customHeight="1" x14ac:dyDescent="0.25">
      <c r="A182" s="39">
        <v>2601</v>
      </c>
      <c r="B182" s="40"/>
      <c r="C182" s="40"/>
      <c r="D182" s="40"/>
      <c r="E182" s="40"/>
      <c r="F182" s="40"/>
      <c r="G182" s="40"/>
      <c r="H182" s="40"/>
      <c r="I182" s="40"/>
      <c r="J182" s="40"/>
      <c r="K182" s="78"/>
      <c r="L182" s="127"/>
      <c r="M182" s="118"/>
      <c r="N182" s="119"/>
      <c r="O182" s="118"/>
      <c r="P182" s="46"/>
      <c r="Q182" s="118"/>
      <c r="R182" s="133"/>
    </row>
    <row r="183" spans="1:18" ht="15.75" customHeight="1" x14ac:dyDescent="0.25">
      <c r="A183" s="39">
        <v>2602</v>
      </c>
      <c r="B183" s="40"/>
      <c r="C183" s="40"/>
      <c r="D183" s="40"/>
      <c r="E183" s="40"/>
      <c r="F183" s="40"/>
      <c r="G183" s="40"/>
      <c r="H183" s="40"/>
      <c r="I183" s="40"/>
      <c r="J183" s="40"/>
      <c r="K183" s="78"/>
      <c r="L183" s="127"/>
      <c r="M183" s="118"/>
      <c r="N183" s="119"/>
      <c r="O183" s="121"/>
      <c r="P183" s="74"/>
      <c r="Q183" s="134"/>
      <c r="R183" s="121"/>
    </row>
    <row r="184" spans="1:18" ht="15.75" customHeight="1" x14ac:dyDescent="0.25">
      <c r="A184" s="39">
        <v>2701</v>
      </c>
      <c r="B184" s="40"/>
      <c r="C184" s="40"/>
      <c r="D184" s="40"/>
      <c r="E184" s="40"/>
      <c r="F184" s="40"/>
      <c r="G184" s="40"/>
      <c r="H184" s="40"/>
      <c r="I184" s="40"/>
      <c r="J184" s="40"/>
      <c r="K184" s="78"/>
      <c r="L184" s="127"/>
      <c r="M184" s="118"/>
      <c r="N184" s="119"/>
      <c r="O184" s="121"/>
      <c r="P184" s="74"/>
      <c r="Q184" s="134"/>
      <c r="R184" s="121"/>
    </row>
    <row r="185" spans="1:18" ht="15.75" customHeight="1" x14ac:dyDescent="0.25">
      <c r="A185" s="39">
        <v>2702</v>
      </c>
      <c r="B185" s="40"/>
      <c r="C185" s="40"/>
      <c r="D185" s="40"/>
      <c r="E185" s="40"/>
      <c r="F185" s="40"/>
      <c r="G185" s="40"/>
      <c r="H185" s="40"/>
      <c r="I185" s="40"/>
      <c r="J185" s="40"/>
      <c r="K185" s="78"/>
      <c r="L185" s="127"/>
      <c r="M185" s="118"/>
      <c r="N185" s="119"/>
      <c r="O185" s="118"/>
      <c r="P185" s="119"/>
      <c r="Q185" s="120"/>
      <c r="R185" s="121"/>
    </row>
    <row r="186" spans="1:18" ht="15.75" customHeight="1" x14ac:dyDescent="0.25">
      <c r="A186" s="39">
        <v>2801</v>
      </c>
      <c r="B186" s="40"/>
      <c r="C186" s="40"/>
      <c r="D186" s="40"/>
      <c r="E186" s="40"/>
      <c r="F186" s="40"/>
      <c r="G186" s="40"/>
      <c r="H186" s="40"/>
      <c r="I186" s="40"/>
      <c r="J186" s="40"/>
      <c r="K186" s="78"/>
      <c r="L186" s="127"/>
      <c r="M186" s="118"/>
      <c r="N186" s="119"/>
      <c r="O186" s="111" t="s">
        <v>58</v>
      </c>
      <c r="P186" s="112"/>
      <c r="Q186" s="113">
        <f>IF(SUM(K175:K186)=0,"",SUM(K175:K186))</f>
        <v>5</v>
      </c>
      <c r="R186" s="114" t="s">
        <v>10</v>
      </c>
    </row>
    <row r="187" spans="1:18" ht="15.75" customHeight="1" x14ac:dyDescent="0.25">
      <c r="A187" s="39">
        <v>2802</v>
      </c>
      <c r="B187" s="40"/>
      <c r="C187" s="40"/>
      <c r="D187" s="40"/>
      <c r="E187" s="40"/>
      <c r="F187" s="40"/>
      <c r="G187" s="40"/>
      <c r="H187" s="40"/>
      <c r="I187" s="40"/>
      <c r="J187" s="40"/>
      <c r="K187" s="78"/>
      <c r="L187" s="127"/>
      <c r="M187" s="118"/>
      <c r="N187" s="119"/>
      <c r="O187" s="115" t="s">
        <v>60</v>
      </c>
      <c r="P187" s="59" t="str">
        <f>IF(P186/B173=0,"",P186/B173)</f>
        <v/>
      </c>
      <c r="Q187" s="116" t="str">
        <f>IF(P186/Q186=0,"",P186/Q186)</f>
        <v/>
      </c>
      <c r="R187" s="117" t="s">
        <v>61</v>
      </c>
    </row>
    <row r="188" spans="1:18" ht="15.75" customHeight="1" x14ac:dyDescent="0.25">
      <c r="A188" s="39">
        <v>2901</v>
      </c>
      <c r="B188" s="40"/>
      <c r="C188" s="40"/>
      <c r="D188" s="40"/>
      <c r="E188" s="40"/>
      <c r="F188" s="40"/>
      <c r="G188" s="40"/>
      <c r="H188" s="40"/>
      <c r="I188" s="40"/>
      <c r="J188" s="40"/>
      <c r="K188" s="78"/>
      <c r="L188" s="130"/>
      <c r="M188" s="131"/>
      <c r="N188" s="132"/>
      <c r="O188" s="87"/>
      <c r="P188" s="122"/>
      <c r="Q188" s="122"/>
      <c r="R188" s="123"/>
    </row>
    <row r="189" spans="1:18" ht="18" customHeight="1" x14ac:dyDescent="0.25">
      <c r="A189" s="28"/>
      <c r="B189" s="165" t="s">
        <v>83</v>
      </c>
      <c r="C189" s="165"/>
      <c r="D189" s="165"/>
      <c r="E189" s="165"/>
      <c r="F189" s="165"/>
      <c r="G189" s="165"/>
      <c r="H189" s="165"/>
      <c r="I189" s="165"/>
      <c r="J189" s="165"/>
      <c r="K189" s="66">
        <f>SUM(K173:K185)</f>
        <v>5</v>
      </c>
      <c r="L189" s="67">
        <f>IF(K181=0,"",K181/B173)</f>
        <v>0.25</v>
      </c>
      <c r="M189" s="67">
        <f>IF(K189=0,"",K189/B173)</f>
        <v>0.25</v>
      </c>
      <c r="N189" s="67">
        <f>IF(K181=0,"",M189-L189)</f>
        <v>0</v>
      </c>
      <c r="O189" s="2"/>
      <c r="P189" s="1"/>
      <c r="Q189" s="25"/>
      <c r="R189" s="2"/>
    </row>
    <row r="190" spans="1:18" ht="12.75" customHeight="1" x14ac:dyDescent="0.2"/>
    <row r="191" spans="1:18" ht="12.75" customHeight="1" x14ac:dyDescent="0.2"/>
    <row r="192" spans="1:18" ht="26.25" customHeight="1" x14ac:dyDescent="0.4">
      <c r="B192" s="166" t="s">
        <v>72</v>
      </c>
      <c r="C192" s="167"/>
      <c r="D192" s="167"/>
      <c r="E192" s="167"/>
      <c r="F192" s="167"/>
      <c r="G192" s="167"/>
      <c r="H192" s="167"/>
      <c r="I192" s="167"/>
      <c r="J192" s="167"/>
      <c r="K192" s="105" t="s">
        <v>96</v>
      </c>
      <c r="L192" s="2"/>
      <c r="M192" s="2"/>
      <c r="N192" s="1"/>
      <c r="O192" s="2"/>
      <c r="P192" s="1"/>
      <c r="Q192" s="1"/>
      <c r="R192" s="1"/>
    </row>
    <row r="193" spans="1:19" ht="20.25" customHeight="1" x14ac:dyDescent="0.2">
      <c r="A193" s="168" t="s">
        <v>9</v>
      </c>
      <c r="B193" s="169" t="s">
        <v>73</v>
      </c>
      <c r="C193" s="170"/>
      <c r="D193" s="170"/>
      <c r="E193" s="170"/>
      <c r="F193" s="170"/>
      <c r="G193" s="170"/>
      <c r="H193" s="170"/>
      <c r="I193" s="170"/>
      <c r="J193" s="171"/>
      <c r="K193" s="172" t="s">
        <v>10</v>
      </c>
      <c r="L193" s="164" t="s">
        <v>2</v>
      </c>
      <c r="M193" s="164" t="s">
        <v>3</v>
      </c>
      <c r="N193" s="174" t="s">
        <v>4</v>
      </c>
      <c r="O193" s="164" t="s">
        <v>5</v>
      </c>
      <c r="P193" s="162" t="s">
        <v>6</v>
      </c>
      <c r="Q193" s="162" t="s">
        <v>7</v>
      </c>
      <c r="R193" s="164" t="s">
        <v>8</v>
      </c>
    </row>
    <row r="194" spans="1:19" ht="15.75" customHeight="1" x14ac:dyDescent="0.25">
      <c r="A194" s="163"/>
      <c r="B194" s="39" t="s">
        <v>74</v>
      </c>
      <c r="C194" s="39" t="s">
        <v>75</v>
      </c>
      <c r="D194" s="39" t="s">
        <v>76</v>
      </c>
      <c r="E194" s="39" t="s">
        <v>77</v>
      </c>
      <c r="F194" s="39" t="s">
        <v>78</v>
      </c>
      <c r="G194" s="39" t="s">
        <v>79</v>
      </c>
      <c r="H194" s="39" t="s">
        <v>80</v>
      </c>
      <c r="I194" s="39" t="s">
        <v>81</v>
      </c>
      <c r="J194" s="39" t="s">
        <v>82</v>
      </c>
      <c r="K194" s="173"/>
      <c r="L194" s="163"/>
      <c r="M194" s="163"/>
      <c r="N194" s="163"/>
      <c r="O194" s="163"/>
      <c r="P194" s="163"/>
      <c r="Q194" s="163"/>
      <c r="R194" s="163"/>
    </row>
    <row r="195" spans="1:19" ht="15.75" customHeight="1" x14ac:dyDescent="0.25">
      <c r="A195" s="39">
        <v>2201</v>
      </c>
      <c r="B195" s="40">
        <v>17</v>
      </c>
      <c r="C195" s="40"/>
      <c r="D195" s="40"/>
      <c r="E195" s="40"/>
      <c r="F195" s="40"/>
      <c r="G195" s="40"/>
      <c r="H195" s="40"/>
      <c r="I195" s="40"/>
      <c r="J195" s="40"/>
      <c r="K195" s="78"/>
      <c r="L195" s="124"/>
      <c r="M195" s="125"/>
      <c r="N195" s="126"/>
      <c r="O195" s="108"/>
      <c r="P195" s="43">
        <v>17</v>
      </c>
      <c r="Q195" s="109"/>
      <c r="R195" s="108"/>
    </row>
    <row r="196" spans="1:19" ht="15.75" customHeight="1" x14ac:dyDescent="0.25">
      <c r="A196" s="39">
        <v>2202</v>
      </c>
      <c r="B196" s="40"/>
      <c r="C196" s="40">
        <v>13</v>
      </c>
      <c r="D196" s="40"/>
      <c r="E196" s="40"/>
      <c r="F196" s="40"/>
      <c r="G196" s="40"/>
      <c r="H196" s="40"/>
      <c r="I196" s="40"/>
      <c r="J196" s="40"/>
      <c r="K196" s="78"/>
      <c r="L196" s="127"/>
      <c r="M196" s="118"/>
      <c r="N196" s="128"/>
      <c r="O196" s="45">
        <f>IF(C196=0,"",C196/B195)</f>
        <v>0.76470588235294112</v>
      </c>
      <c r="P196" s="46">
        <v>13</v>
      </c>
      <c r="Q196" s="110">
        <f t="shared" ref="Q196:Q203" si="16">IF(P196=0,"",P196/P195)</f>
        <v>0.76470588235294112</v>
      </c>
      <c r="R196" s="110">
        <f t="shared" ref="R196:R203" si="17">IF(P196=0,"",100%-Q196)</f>
        <v>0.23529411764705888</v>
      </c>
    </row>
    <row r="197" spans="1:19" ht="15.75" customHeight="1" x14ac:dyDescent="0.25">
      <c r="A197" s="39">
        <v>2301</v>
      </c>
      <c r="B197" s="40"/>
      <c r="C197" s="40"/>
      <c r="D197" s="40">
        <v>10</v>
      </c>
      <c r="E197" s="40"/>
      <c r="F197" s="40"/>
      <c r="G197" s="40"/>
      <c r="H197" s="40"/>
      <c r="I197" s="40"/>
      <c r="J197" s="40"/>
      <c r="K197" s="78"/>
      <c r="L197" s="127"/>
      <c r="M197" s="118"/>
      <c r="N197" s="128"/>
      <c r="O197" s="45">
        <f>IF(D197=0,"",D197/C196)</f>
        <v>0.76923076923076927</v>
      </c>
      <c r="P197" s="46">
        <v>13</v>
      </c>
      <c r="Q197" s="110">
        <f t="shared" si="16"/>
        <v>1</v>
      </c>
      <c r="R197" s="110">
        <f t="shared" si="17"/>
        <v>0</v>
      </c>
      <c r="S197" s="94">
        <f>P197/P195</f>
        <v>0.76470588235294112</v>
      </c>
    </row>
    <row r="198" spans="1:19" ht="15.75" customHeight="1" x14ac:dyDescent="0.25">
      <c r="A198" s="39">
        <v>2302</v>
      </c>
      <c r="B198" s="40"/>
      <c r="C198" s="40"/>
      <c r="D198" s="40"/>
      <c r="E198" s="40">
        <v>7</v>
      </c>
      <c r="F198" s="40"/>
      <c r="G198" s="40"/>
      <c r="H198" s="40"/>
      <c r="I198" s="40"/>
      <c r="J198" s="40"/>
      <c r="K198" s="78"/>
      <c r="L198" s="127"/>
      <c r="M198" s="118"/>
      <c r="N198" s="128"/>
      <c r="O198" s="45">
        <f>IF(E198=0,"",E198/D197)</f>
        <v>0.7</v>
      </c>
      <c r="P198" s="46">
        <v>11</v>
      </c>
      <c r="Q198" s="110">
        <f t="shared" si="16"/>
        <v>0.84615384615384615</v>
      </c>
      <c r="R198" s="110">
        <f t="shared" si="17"/>
        <v>0.15384615384615385</v>
      </c>
    </row>
    <row r="199" spans="1:19" ht="15.75" customHeight="1" x14ac:dyDescent="0.25">
      <c r="A199" s="39">
        <v>2401</v>
      </c>
      <c r="B199" s="40"/>
      <c r="C199" s="40"/>
      <c r="D199" s="40"/>
      <c r="E199" s="40"/>
      <c r="F199" s="40">
        <v>6</v>
      </c>
      <c r="G199" s="40"/>
      <c r="H199" s="40"/>
      <c r="I199" s="40"/>
      <c r="J199" s="40"/>
      <c r="K199" s="78"/>
      <c r="L199" s="127"/>
      <c r="M199" s="118"/>
      <c r="N199" s="128"/>
      <c r="O199" s="45">
        <f>IF(F199=0,"",F199/E198)</f>
        <v>0.8571428571428571</v>
      </c>
      <c r="P199" s="46">
        <v>10</v>
      </c>
      <c r="Q199" s="110">
        <f t="shared" si="16"/>
        <v>0.90909090909090906</v>
      </c>
      <c r="R199" s="110">
        <f t="shared" si="17"/>
        <v>9.0909090909090939E-2</v>
      </c>
    </row>
    <row r="200" spans="1:19" ht="15.75" customHeight="1" x14ac:dyDescent="0.25">
      <c r="A200" s="39">
        <v>2402</v>
      </c>
      <c r="B200" s="40"/>
      <c r="C200" s="40"/>
      <c r="D200" s="40"/>
      <c r="E200" s="40"/>
      <c r="F200" s="40"/>
      <c r="G200" s="40">
        <v>6</v>
      </c>
      <c r="H200" s="40"/>
      <c r="I200" s="40"/>
      <c r="J200" s="40"/>
      <c r="K200" s="78"/>
      <c r="L200" s="127"/>
      <c r="M200" s="118"/>
      <c r="N200" s="128"/>
      <c r="O200" s="45">
        <f>IF(G200=0,"",G200/F199)</f>
        <v>1</v>
      </c>
      <c r="P200" s="46">
        <v>7</v>
      </c>
      <c r="Q200" s="110">
        <f t="shared" si="16"/>
        <v>0.7</v>
      </c>
      <c r="R200" s="110">
        <f t="shared" si="17"/>
        <v>0.30000000000000004</v>
      </c>
    </row>
    <row r="201" spans="1:19" ht="15.75" customHeight="1" x14ac:dyDescent="0.25">
      <c r="A201" s="39">
        <v>2501</v>
      </c>
      <c r="B201" s="40"/>
      <c r="C201" s="40"/>
      <c r="D201" s="40"/>
      <c r="E201" s="40"/>
      <c r="F201" s="40"/>
      <c r="G201" s="40"/>
      <c r="H201" s="40">
        <v>5</v>
      </c>
      <c r="I201" s="40"/>
      <c r="J201" s="40"/>
      <c r="K201" s="78"/>
      <c r="L201" s="127"/>
      <c r="M201" s="118"/>
      <c r="N201" s="128"/>
      <c r="O201" s="45">
        <f>IF(H201=0,"",H201/G200)</f>
        <v>0.83333333333333337</v>
      </c>
      <c r="P201" s="46">
        <v>5</v>
      </c>
      <c r="Q201" s="110">
        <f t="shared" si="16"/>
        <v>0.7142857142857143</v>
      </c>
      <c r="R201" s="110">
        <f t="shared" si="17"/>
        <v>0.2857142857142857</v>
      </c>
    </row>
    <row r="202" spans="1:19" ht="15.75" customHeight="1" x14ac:dyDescent="0.25">
      <c r="A202" s="39">
        <v>2502</v>
      </c>
      <c r="B202" s="40"/>
      <c r="C202" s="40"/>
      <c r="D202" s="40"/>
      <c r="E202" s="40"/>
      <c r="F202" s="40"/>
      <c r="G202" s="40"/>
      <c r="H202" s="40"/>
      <c r="I202" s="40">
        <v>4</v>
      </c>
      <c r="J202" s="40"/>
      <c r="K202" s="78"/>
      <c r="L202" s="127"/>
      <c r="M202" s="118"/>
      <c r="N202" s="128"/>
      <c r="O202" s="45">
        <f>IF(I202=0,"",I202/H201)</f>
        <v>0.8</v>
      </c>
      <c r="P202" s="46">
        <v>5</v>
      </c>
      <c r="Q202" s="110">
        <f t="shared" si="16"/>
        <v>1</v>
      </c>
      <c r="R202" s="110">
        <f t="shared" si="17"/>
        <v>0</v>
      </c>
    </row>
    <row r="203" spans="1:19" ht="15.75" customHeight="1" x14ac:dyDescent="0.25">
      <c r="A203" s="39">
        <v>2601</v>
      </c>
      <c r="B203" s="40"/>
      <c r="C203" s="40"/>
      <c r="D203" s="40"/>
      <c r="E203" s="40"/>
      <c r="F203" s="40"/>
      <c r="G203" s="40"/>
      <c r="H203" s="40"/>
      <c r="I203" s="40"/>
      <c r="J203" s="40"/>
      <c r="K203" s="78"/>
      <c r="L203" s="127"/>
      <c r="M203" s="118"/>
      <c r="N203" s="128"/>
      <c r="O203" s="48" t="str">
        <f>IF(J203=0,"",J203/I202)</f>
        <v/>
      </c>
      <c r="P203" s="46"/>
      <c r="Q203" s="48" t="str">
        <f t="shared" si="16"/>
        <v/>
      </c>
      <c r="R203" s="48" t="str">
        <f t="shared" si="17"/>
        <v/>
      </c>
    </row>
    <row r="204" spans="1:19" ht="15.75" customHeight="1" x14ac:dyDescent="0.25">
      <c r="A204" s="39">
        <v>2602</v>
      </c>
      <c r="B204" s="40"/>
      <c r="C204" s="40"/>
      <c r="D204" s="40"/>
      <c r="E204" s="40"/>
      <c r="F204" s="40"/>
      <c r="G204" s="40"/>
      <c r="H204" s="40"/>
      <c r="I204" s="40"/>
      <c r="J204" s="40"/>
      <c r="K204" s="78"/>
      <c r="L204" s="127"/>
      <c r="M204" s="118"/>
      <c r="N204" s="119"/>
      <c r="O204" s="118"/>
      <c r="P204" s="46"/>
      <c r="Q204" s="118"/>
      <c r="R204" s="133"/>
    </row>
    <row r="205" spans="1:19" ht="15.75" customHeight="1" x14ac:dyDescent="0.25">
      <c r="A205" s="39">
        <v>2701</v>
      </c>
      <c r="B205" s="40"/>
      <c r="C205" s="40"/>
      <c r="D205" s="40"/>
      <c r="E205" s="40"/>
      <c r="F205" s="40"/>
      <c r="G205" s="40"/>
      <c r="H205" s="40"/>
      <c r="I205" s="40"/>
      <c r="J205" s="40"/>
      <c r="K205" s="78"/>
      <c r="L205" s="127"/>
      <c r="M205" s="118"/>
      <c r="N205" s="119"/>
      <c r="O205" s="121"/>
      <c r="P205" s="74"/>
      <c r="Q205" s="134"/>
      <c r="R205" s="121"/>
    </row>
    <row r="206" spans="1:19" ht="15.75" customHeight="1" x14ac:dyDescent="0.25">
      <c r="A206" s="39">
        <v>2702</v>
      </c>
      <c r="B206" s="40"/>
      <c r="C206" s="40"/>
      <c r="D206" s="40"/>
      <c r="E206" s="40"/>
      <c r="F206" s="40"/>
      <c r="G206" s="40"/>
      <c r="H206" s="40"/>
      <c r="I206" s="40"/>
      <c r="J206" s="40"/>
      <c r="K206" s="78"/>
      <c r="L206" s="127"/>
      <c r="M206" s="118"/>
      <c r="N206" s="119"/>
      <c r="O206" s="121"/>
      <c r="P206" s="74"/>
      <c r="Q206" s="134"/>
      <c r="R206" s="121"/>
    </row>
    <row r="207" spans="1:19" ht="15.75" customHeight="1" x14ac:dyDescent="0.25">
      <c r="A207" s="39">
        <v>2801</v>
      </c>
      <c r="B207" s="40"/>
      <c r="C207" s="40"/>
      <c r="D207" s="40"/>
      <c r="E207" s="40"/>
      <c r="F207" s="40"/>
      <c r="G207" s="40"/>
      <c r="H207" s="40"/>
      <c r="I207" s="40"/>
      <c r="J207" s="40"/>
      <c r="K207" s="78"/>
      <c r="L207" s="127"/>
      <c r="M207" s="118"/>
      <c r="N207" s="119"/>
      <c r="O207" s="118"/>
      <c r="P207" s="119"/>
      <c r="Q207" s="120"/>
      <c r="R207" s="121"/>
    </row>
    <row r="208" spans="1:19" ht="15.75" customHeight="1" x14ac:dyDescent="0.25">
      <c r="A208" s="39">
        <v>2802</v>
      </c>
      <c r="B208" s="40"/>
      <c r="C208" s="40"/>
      <c r="D208" s="40"/>
      <c r="E208" s="40"/>
      <c r="F208" s="40"/>
      <c r="G208" s="40"/>
      <c r="H208" s="40"/>
      <c r="I208" s="40"/>
      <c r="J208" s="40"/>
      <c r="K208" s="78"/>
      <c r="L208" s="127"/>
      <c r="M208" s="118"/>
      <c r="N208" s="119"/>
      <c r="O208" s="111" t="s">
        <v>58</v>
      </c>
      <c r="P208" s="112"/>
      <c r="Q208" s="113" t="str">
        <f>IF(SUM(K197:K208)=0,"",SUM(K197:K208))</f>
        <v/>
      </c>
      <c r="R208" s="114" t="s">
        <v>10</v>
      </c>
    </row>
    <row r="209" spans="1:19" ht="15.75" customHeight="1" x14ac:dyDescent="0.25">
      <c r="A209" s="39">
        <v>2901</v>
      </c>
      <c r="B209" s="40"/>
      <c r="C209" s="40"/>
      <c r="D209" s="40"/>
      <c r="E209" s="40"/>
      <c r="F209" s="40"/>
      <c r="G209" s="40"/>
      <c r="H209" s="40"/>
      <c r="I209" s="40"/>
      <c r="J209" s="40"/>
      <c r="K209" s="78"/>
      <c r="L209" s="127"/>
      <c r="M209" s="118"/>
      <c r="N209" s="119"/>
      <c r="O209" s="115" t="s">
        <v>60</v>
      </c>
      <c r="P209" s="59" t="str">
        <f>IF(P208/B195=0,"",P208/B195)</f>
        <v/>
      </c>
      <c r="Q209" s="116" t="e">
        <f>IF(P208/Q208=0,"",P208/Q208)</f>
        <v>#VALUE!</v>
      </c>
      <c r="R209" s="117" t="s">
        <v>61</v>
      </c>
    </row>
    <row r="210" spans="1:19" ht="15.75" customHeight="1" x14ac:dyDescent="0.25">
      <c r="A210" s="98">
        <v>2902</v>
      </c>
      <c r="B210" s="40"/>
      <c r="C210" s="40"/>
      <c r="D210" s="40"/>
      <c r="E210" s="40"/>
      <c r="F210" s="40"/>
      <c r="G210" s="40"/>
      <c r="H210" s="40"/>
      <c r="I210" s="40"/>
      <c r="J210" s="40"/>
      <c r="K210" s="78"/>
      <c r="L210" s="130"/>
      <c r="M210" s="131"/>
      <c r="N210" s="132"/>
      <c r="O210" s="87"/>
      <c r="P210" s="122"/>
      <c r="Q210" s="122"/>
      <c r="R210" s="123"/>
    </row>
    <row r="211" spans="1:19" ht="18" customHeight="1" x14ac:dyDescent="0.25">
      <c r="A211" s="28"/>
      <c r="B211" s="165" t="s">
        <v>83</v>
      </c>
      <c r="C211" s="165"/>
      <c r="D211" s="165"/>
      <c r="E211" s="165"/>
      <c r="F211" s="165"/>
      <c r="G211" s="165"/>
      <c r="H211" s="165"/>
      <c r="I211" s="165"/>
      <c r="J211" s="165"/>
      <c r="K211" s="66">
        <f>SUM(K195:K207)</f>
        <v>0</v>
      </c>
      <c r="L211" s="67" t="str">
        <f>IF(K203=0,"",K203/B195)</f>
        <v/>
      </c>
      <c r="M211" s="67" t="str">
        <f>IF(K211=0,"",K211/B195)</f>
        <v/>
      </c>
      <c r="N211" s="67" t="str">
        <f>IF(K203=0,"",M211-L211)</f>
        <v/>
      </c>
      <c r="O211" s="2"/>
      <c r="P211" s="1"/>
      <c r="Q211" s="25"/>
      <c r="R211" s="2"/>
    </row>
    <row r="212" spans="1:19" ht="12.75" customHeight="1" x14ac:dyDescent="0.2"/>
    <row r="213" spans="1:19" ht="12.75" customHeight="1" x14ac:dyDescent="0.2"/>
    <row r="214" spans="1:19" ht="22.5" customHeight="1" x14ac:dyDescent="0.4">
      <c r="B214" s="166" t="s">
        <v>72</v>
      </c>
      <c r="C214" s="167"/>
      <c r="D214" s="167"/>
      <c r="E214" s="167"/>
      <c r="F214" s="167"/>
      <c r="G214" s="167"/>
      <c r="H214" s="167"/>
      <c r="I214" s="167"/>
      <c r="J214" s="167"/>
      <c r="K214" s="105" t="s">
        <v>97</v>
      </c>
      <c r="L214" s="2"/>
      <c r="M214" s="2"/>
      <c r="N214" s="1"/>
      <c r="O214" s="2"/>
      <c r="P214" s="1"/>
      <c r="Q214" s="1"/>
      <c r="R214" s="1"/>
    </row>
    <row r="215" spans="1:19" ht="16.5" customHeight="1" x14ac:dyDescent="0.2">
      <c r="A215" s="168" t="s">
        <v>9</v>
      </c>
      <c r="B215" s="169" t="s">
        <v>73</v>
      </c>
      <c r="C215" s="170"/>
      <c r="D215" s="170"/>
      <c r="E215" s="170"/>
      <c r="F215" s="170"/>
      <c r="G215" s="170"/>
      <c r="H215" s="170"/>
      <c r="I215" s="170"/>
      <c r="J215" s="171"/>
      <c r="K215" s="172" t="s">
        <v>10</v>
      </c>
      <c r="L215" s="164" t="s">
        <v>2</v>
      </c>
      <c r="M215" s="164" t="s">
        <v>3</v>
      </c>
      <c r="N215" s="174" t="s">
        <v>4</v>
      </c>
      <c r="O215" s="164" t="s">
        <v>5</v>
      </c>
      <c r="P215" s="162" t="s">
        <v>6</v>
      </c>
      <c r="Q215" s="162" t="s">
        <v>7</v>
      </c>
      <c r="R215" s="164" t="s">
        <v>8</v>
      </c>
    </row>
    <row r="216" spans="1:19" ht="16.5" customHeight="1" x14ac:dyDescent="0.25">
      <c r="A216" s="163"/>
      <c r="B216" s="39" t="s">
        <v>74</v>
      </c>
      <c r="C216" s="39" t="s">
        <v>75</v>
      </c>
      <c r="D216" s="39" t="s">
        <v>76</v>
      </c>
      <c r="E216" s="39" t="s">
        <v>77</v>
      </c>
      <c r="F216" s="39" t="s">
        <v>78</v>
      </c>
      <c r="G216" s="39" t="s">
        <v>79</v>
      </c>
      <c r="H216" s="39" t="s">
        <v>80</v>
      </c>
      <c r="I216" s="39" t="s">
        <v>81</v>
      </c>
      <c r="J216" s="39" t="s">
        <v>82</v>
      </c>
      <c r="K216" s="173"/>
      <c r="L216" s="163"/>
      <c r="M216" s="163"/>
      <c r="N216" s="163"/>
      <c r="O216" s="163"/>
      <c r="P216" s="163"/>
      <c r="Q216" s="163"/>
      <c r="R216" s="163"/>
    </row>
    <row r="217" spans="1:19" ht="15.75" x14ac:dyDescent="0.25">
      <c r="A217" s="39">
        <v>2202</v>
      </c>
      <c r="B217" s="40">
        <v>20</v>
      </c>
      <c r="C217" s="40"/>
      <c r="D217" s="40"/>
      <c r="E217" s="40"/>
      <c r="F217" s="40"/>
      <c r="G217" s="40"/>
      <c r="H217" s="40"/>
      <c r="I217" s="40"/>
      <c r="J217" s="40"/>
      <c r="K217" s="78"/>
      <c r="L217" s="124"/>
      <c r="M217" s="125"/>
      <c r="N217" s="126"/>
      <c r="O217" s="108"/>
      <c r="P217" s="43">
        <v>20</v>
      </c>
      <c r="Q217" s="109"/>
      <c r="R217" s="108"/>
    </row>
    <row r="218" spans="1:19" ht="15.75" x14ac:dyDescent="0.25">
      <c r="A218" s="39">
        <v>2301</v>
      </c>
      <c r="B218" s="40"/>
      <c r="C218" s="40">
        <v>19</v>
      </c>
      <c r="D218" s="40"/>
      <c r="E218" s="40"/>
      <c r="F218" s="40"/>
      <c r="G218" s="40"/>
      <c r="H218" s="40"/>
      <c r="I218" s="40"/>
      <c r="J218" s="40"/>
      <c r="K218" s="78"/>
      <c r="L218" s="127"/>
      <c r="M218" s="118"/>
      <c r="N218" s="128"/>
      <c r="O218" s="45">
        <f>C218/B217</f>
        <v>0.95</v>
      </c>
      <c r="P218" s="46">
        <v>19</v>
      </c>
      <c r="Q218" s="110">
        <f t="shared" ref="Q218" si="18">IF(P218=0,"",P218/P217)</f>
        <v>0.95</v>
      </c>
      <c r="R218" s="110">
        <f t="shared" ref="R218" si="19">IF(P218=0,"",100%-Q218)</f>
        <v>5.0000000000000044E-2</v>
      </c>
    </row>
    <row r="219" spans="1:19" ht="15.75" x14ac:dyDescent="0.25">
      <c r="A219" s="39">
        <v>2302</v>
      </c>
      <c r="B219" s="40"/>
      <c r="C219" s="40"/>
      <c r="D219" s="40">
        <v>19</v>
      </c>
      <c r="E219" s="40"/>
      <c r="F219" s="40"/>
      <c r="G219" s="40"/>
      <c r="H219" s="40"/>
      <c r="I219" s="40"/>
      <c r="J219" s="40"/>
      <c r="K219" s="78"/>
      <c r="L219" s="127"/>
      <c r="M219" s="118"/>
      <c r="N219" s="128"/>
      <c r="O219" s="45">
        <f>IF(D219=0,"",D219/C218)</f>
        <v>1</v>
      </c>
      <c r="P219" s="46">
        <v>19</v>
      </c>
      <c r="Q219" s="110">
        <f t="shared" ref="Q219:Q224" si="20">IF(P219=0,"",P219/P218)</f>
        <v>1</v>
      </c>
      <c r="R219" s="110">
        <f t="shared" ref="R219:R224" si="21">IF(P219=0,"",100%-Q219)</f>
        <v>0</v>
      </c>
      <c r="S219" s="94">
        <f>P219/P217</f>
        <v>0.95</v>
      </c>
    </row>
    <row r="220" spans="1:19" ht="15.75" x14ac:dyDescent="0.25">
      <c r="A220" s="39">
        <v>2401</v>
      </c>
      <c r="B220" s="40"/>
      <c r="C220" s="40"/>
      <c r="D220" s="40"/>
      <c r="E220" s="40">
        <v>18</v>
      </c>
      <c r="F220" s="40"/>
      <c r="G220" s="40"/>
      <c r="H220" s="40"/>
      <c r="I220" s="40"/>
      <c r="J220" s="40"/>
      <c r="K220" s="78"/>
      <c r="L220" s="127"/>
      <c r="M220" s="118"/>
      <c r="N220" s="128"/>
      <c r="O220" s="45">
        <f>IF(E220=0,"",E220/D219)</f>
        <v>0.94736842105263153</v>
      </c>
      <c r="P220" s="46">
        <v>18</v>
      </c>
      <c r="Q220" s="110">
        <f t="shared" si="20"/>
        <v>0.94736842105263153</v>
      </c>
      <c r="R220" s="110">
        <f t="shared" si="21"/>
        <v>5.2631578947368474E-2</v>
      </c>
    </row>
    <row r="221" spans="1:19" ht="15.75" x14ac:dyDescent="0.25">
      <c r="A221" s="39">
        <v>2402</v>
      </c>
      <c r="B221" s="40"/>
      <c r="C221" s="40"/>
      <c r="D221" s="40"/>
      <c r="E221" s="40"/>
      <c r="F221" s="40">
        <v>16</v>
      </c>
      <c r="G221" s="40"/>
      <c r="H221" s="40"/>
      <c r="I221" s="40"/>
      <c r="J221" s="40"/>
      <c r="K221" s="78"/>
      <c r="L221" s="127"/>
      <c r="M221" s="118"/>
      <c r="N221" s="128"/>
      <c r="O221" s="45">
        <f>IF(F221=0,"",F221/E220)</f>
        <v>0.88888888888888884</v>
      </c>
      <c r="P221" s="46">
        <v>16</v>
      </c>
      <c r="Q221" s="110">
        <f t="shared" si="20"/>
        <v>0.88888888888888884</v>
      </c>
      <c r="R221" s="110">
        <f t="shared" si="21"/>
        <v>0.11111111111111116</v>
      </c>
    </row>
    <row r="222" spans="1:19" ht="15.75" x14ac:dyDescent="0.25">
      <c r="A222" s="39">
        <v>2501</v>
      </c>
      <c r="B222" s="40"/>
      <c r="C222" s="40"/>
      <c r="D222" s="40"/>
      <c r="E222" s="40"/>
      <c r="F222" s="40"/>
      <c r="G222" s="40">
        <v>14</v>
      </c>
      <c r="H222" s="40"/>
      <c r="I222" s="40"/>
      <c r="J222" s="40"/>
      <c r="K222" s="78"/>
      <c r="L222" s="127"/>
      <c r="M222" s="118"/>
      <c r="N222" s="128"/>
      <c r="O222" s="45">
        <f>IF(G222=0,"",G222/F221)</f>
        <v>0.875</v>
      </c>
      <c r="P222" s="46">
        <v>16</v>
      </c>
      <c r="Q222" s="110">
        <f t="shared" si="20"/>
        <v>1</v>
      </c>
      <c r="R222" s="110">
        <f t="shared" si="21"/>
        <v>0</v>
      </c>
    </row>
    <row r="223" spans="1:19" ht="15.75" x14ac:dyDescent="0.25">
      <c r="A223" s="39">
        <v>2502</v>
      </c>
      <c r="B223" s="40"/>
      <c r="C223" s="40"/>
      <c r="D223" s="40"/>
      <c r="E223" s="40"/>
      <c r="F223" s="40"/>
      <c r="G223" s="40"/>
      <c r="H223" s="40">
        <v>14</v>
      </c>
      <c r="I223" s="40"/>
      <c r="J223" s="40"/>
      <c r="K223" s="78"/>
      <c r="L223" s="127"/>
      <c r="M223" s="118"/>
      <c r="N223" s="128"/>
      <c r="O223" s="45">
        <f>H223/G222</f>
        <v>1</v>
      </c>
      <c r="P223" s="46">
        <v>16</v>
      </c>
      <c r="Q223" s="110">
        <f t="shared" si="20"/>
        <v>1</v>
      </c>
      <c r="R223" s="110">
        <f t="shared" si="21"/>
        <v>0</v>
      </c>
    </row>
    <row r="224" spans="1:19" ht="15.75" x14ac:dyDescent="0.25">
      <c r="A224" s="39">
        <v>2601</v>
      </c>
      <c r="B224" s="40"/>
      <c r="C224" s="40"/>
      <c r="D224" s="40"/>
      <c r="E224" s="40"/>
      <c r="F224" s="40"/>
      <c r="G224" s="40"/>
      <c r="H224" s="40"/>
      <c r="I224" s="40"/>
      <c r="J224" s="40"/>
      <c r="K224" s="78"/>
      <c r="L224" s="127"/>
      <c r="M224" s="118"/>
      <c r="N224" s="128"/>
      <c r="O224" s="48" t="str">
        <f>IF(J224=0,"",J224/I223)</f>
        <v/>
      </c>
      <c r="P224" s="46"/>
      <c r="Q224" s="48" t="str">
        <f t="shared" si="20"/>
        <v/>
      </c>
      <c r="R224" s="48" t="str">
        <f t="shared" si="21"/>
        <v/>
      </c>
    </row>
    <row r="225" spans="1:19" ht="15.75" x14ac:dyDescent="0.25">
      <c r="A225" s="39">
        <v>2602</v>
      </c>
      <c r="B225" s="40"/>
      <c r="C225" s="40"/>
      <c r="D225" s="40"/>
      <c r="E225" s="40"/>
      <c r="F225" s="40"/>
      <c r="G225" s="40"/>
      <c r="H225" s="40"/>
      <c r="I225" s="40"/>
      <c r="J225" s="40"/>
      <c r="K225" s="78"/>
      <c r="L225" s="127"/>
      <c r="M225" s="118"/>
      <c r="N225" s="119"/>
      <c r="O225" s="118"/>
      <c r="P225" s="46"/>
      <c r="Q225" s="118"/>
      <c r="R225" s="133"/>
    </row>
    <row r="226" spans="1:19" ht="15.75" x14ac:dyDescent="0.25">
      <c r="A226" s="39">
        <v>2701</v>
      </c>
      <c r="B226" s="40"/>
      <c r="C226" s="40"/>
      <c r="D226" s="40"/>
      <c r="E226" s="40"/>
      <c r="F226" s="40"/>
      <c r="G226" s="40"/>
      <c r="H226" s="40"/>
      <c r="I226" s="40"/>
      <c r="J226" s="40"/>
      <c r="K226" s="78"/>
      <c r="L226" s="127"/>
      <c r="M226" s="118"/>
      <c r="N226" s="119"/>
      <c r="O226" s="121"/>
      <c r="P226" s="74"/>
      <c r="Q226" s="134"/>
      <c r="R226" s="121"/>
    </row>
    <row r="227" spans="1:19" ht="15.75" x14ac:dyDescent="0.25">
      <c r="A227" s="39">
        <v>2702</v>
      </c>
      <c r="B227" s="40"/>
      <c r="C227" s="40"/>
      <c r="D227" s="40"/>
      <c r="E227" s="40"/>
      <c r="F227" s="40"/>
      <c r="G227" s="40"/>
      <c r="H227" s="40"/>
      <c r="I227" s="40"/>
      <c r="J227" s="40"/>
      <c r="K227" s="78"/>
      <c r="L227" s="127"/>
      <c r="M227" s="118"/>
      <c r="N227" s="119"/>
      <c r="O227" s="121"/>
      <c r="P227" s="74"/>
      <c r="Q227" s="134"/>
      <c r="R227" s="121"/>
    </row>
    <row r="228" spans="1:19" ht="15.75" x14ac:dyDescent="0.25">
      <c r="A228" s="39">
        <v>2801</v>
      </c>
      <c r="B228" s="40"/>
      <c r="C228" s="40"/>
      <c r="D228" s="40"/>
      <c r="E228" s="40"/>
      <c r="F228" s="40"/>
      <c r="G228" s="40"/>
      <c r="H228" s="40"/>
      <c r="I228" s="40"/>
      <c r="J228" s="40"/>
      <c r="K228" s="78"/>
      <c r="L228" s="127"/>
      <c r="M228" s="118"/>
      <c r="N228" s="119"/>
      <c r="O228" s="118"/>
      <c r="P228" s="119"/>
      <c r="Q228" s="120"/>
      <c r="R228" s="121"/>
    </row>
    <row r="229" spans="1:19" ht="15.75" x14ac:dyDescent="0.25">
      <c r="A229" s="39">
        <v>2802</v>
      </c>
      <c r="B229" s="40"/>
      <c r="C229" s="40"/>
      <c r="D229" s="40"/>
      <c r="E229" s="40"/>
      <c r="F229" s="40"/>
      <c r="G229" s="40"/>
      <c r="H229" s="40"/>
      <c r="I229" s="40"/>
      <c r="J229" s="40"/>
      <c r="K229" s="78"/>
      <c r="L229" s="127"/>
      <c r="M229" s="118"/>
      <c r="N229" s="119"/>
      <c r="O229" s="111" t="s">
        <v>58</v>
      </c>
      <c r="P229" s="112"/>
      <c r="Q229" s="113" t="str">
        <f>IF(SUM(K218:K229)=0,"",SUM(K218:K229))</f>
        <v/>
      </c>
      <c r="R229" s="114" t="s">
        <v>10</v>
      </c>
    </row>
    <row r="230" spans="1:19" ht="15.75" x14ac:dyDescent="0.25">
      <c r="A230" s="39">
        <v>2901</v>
      </c>
      <c r="B230" s="40"/>
      <c r="C230" s="40"/>
      <c r="D230" s="40"/>
      <c r="E230" s="40"/>
      <c r="F230" s="40"/>
      <c r="G230" s="40"/>
      <c r="H230" s="40"/>
      <c r="I230" s="40"/>
      <c r="J230" s="40"/>
      <c r="K230" s="78"/>
      <c r="L230" s="127"/>
      <c r="M230" s="118"/>
      <c r="N230" s="119"/>
      <c r="O230" s="115" t="s">
        <v>60</v>
      </c>
      <c r="P230" s="59" t="str">
        <f>IF(P229/B217=0,"",P229/B217)</f>
        <v/>
      </c>
      <c r="Q230" s="116" t="e">
        <f>IF(P229/Q229=0,"",P229/Q229)</f>
        <v>#VALUE!</v>
      </c>
      <c r="R230" s="117" t="s">
        <v>61</v>
      </c>
    </row>
    <row r="231" spans="1:19" ht="15.75" x14ac:dyDescent="0.25">
      <c r="A231" s="98">
        <v>2902</v>
      </c>
      <c r="B231" s="40"/>
      <c r="C231" s="40"/>
      <c r="D231" s="40"/>
      <c r="E231" s="40"/>
      <c r="F231" s="40"/>
      <c r="G231" s="40"/>
      <c r="H231" s="40"/>
      <c r="I231" s="40"/>
      <c r="J231" s="40"/>
      <c r="K231" s="78"/>
      <c r="L231" s="130"/>
      <c r="M231" s="131"/>
      <c r="N231" s="132"/>
      <c r="O231" s="87"/>
      <c r="P231" s="122"/>
      <c r="Q231" s="122"/>
      <c r="R231" s="123"/>
    </row>
    <row r="232" spans="1:19" ht="18" customHeight="1" x14ac:dyDescent="0.25">
      <c r="A232" s="28"/>
      <c r="B232" s="165" t="s">
        <v>83</v>
      </c>
      <c r="C232" s="165"/>
      <c r="D232" s="165"/>
      <c r="E232" s="165"/>
      <c r="F232" s="165"/>
      <c r="G232" s="165"/>
      <c r="H232" s="165"/>
      <c r="I232" s="165"/>
      <c r="J232" s="165"/>
      <c r="K232" s="66">
        <f>SUM(K217:K228)</f>
        <v>0</v>
      </c>
      <c r="L232" s="67" t="str">
        <f>IF(K224=0,"",K224/B217)</f>
        <v/>
      </c>
      <c r="M232" s="67" t="str">
        <f>IF(K232=0,"",K232/B217)</f>
        <v/>
      </c>
      <c r="N232" s="67" t="str">
        <f>IF(K224=0,"",M232-L232)</f>
        <v/>
      </c>
      <c r="O232" s="2"/>
      <c r="P232" s="1"/>
      <c r="Q232" s="25"/>
      <c r="R232" s="2"/>
    </row>
    <row r="233" spans="1:19" ht="12.75" customHeight="1" x14ac:dyDescent="0.2"/>
    <row r="234" spans="1:19" ht="12.75" customHeight="1" x14ac:dyDescent="0.2"/>
    <row r="235" spans="1:19" ht="26.25" x14ac:dyDescent="0.4">
      <c r="B235" s="166" t="s">
        <v>72</v>
      </c>
      <c r="C235" s="167"/>
      <c r="D235" s="167"/>
      <c r="E235" s="167"/>
      <c r="F235" s="167"/>
      <c r="G235" s="167"/>
      <c r="H235" s="167"/>
      <c r="I235" s="167"/>
      <c r="J235" s="167"/>
      <c r="K235" s="105" t="s">
        <v>114</v>
      </c>
      <c r="L235" s="2"/>
      <c r="M235" s="2"/>
      <c r="N235" s="1"/>
      <c r="O235" s="2"/>
      <c r="P235" s="1"/>
      <c r="Q235" s="1"/>
      <c r="R235" s="1"/>
    </row>
    <row r="236" spans="1:19" ht="20.25" x14ac:dyDescent="0.2">
      <c r="A236" s="168" t="s">
        <v>9</v>
      </c>
      <c r="B236" s="169" t="s">
        <v>73</v>
      </c>
      <c r="C236" s="170"/>
      <c r="D236" s="170"/>
      <c r="E236" s="170"/>
      <c r="F236" s="170"/>
      <c r="G236" s="170"/>
      <c r="H236" s="170"/>
      <c r="I236" s="170"/>
      <c r="J236" s="171"/>
      <c r="K236" s="172" t="s">
        <v>10</v>
      </c>
      <c r="L236" s="164" t="s">
        <v>2</v>
      </c>
      <c r="M236" s="164" t="s">
        <v>3</v>
      </c>
      <c r="N236" s="174" t="s">
        <v>4</v>
      </c>
      <c r="O236" s="164" t="s">
        <v>5</v>
      </c>
      <c r="P236" s="162" t="s">
        <v>6</v>
      </c>
      <c r="Q236" s="162" t="s">
        <v>7</v>
      </c>
      <c r="R236" s="164" t="s">
        <v>8</v>
      </c>
    </row>
    <row r="237" spans="1:19" ht="15.75" x14ac:dyDescent="0.25">
      <c r="A237" s="163"/>
      <c r="B237" s="39" t="s">
        <v>74</v>
      </c>
      <c r="C237" s="39" t="s">
        <v>75</v>
      </c>
      <c r="D237" s="39" t="s">
        <v>76</v>
      </c>
      <c r="E237" s="39" t="s">
        <v>77</v>
      </c>
      <c r="F237" s="39" t="s">
        <v>78</v>
      </c>
      <c r="G237" s="39" t="s">
        <v>79</v>
      </c>
      <c r="H237" s="39" t="s">
        <v>80</v>
      </c>
      <c r="I237" s="39" t="s">
        <v>81</v>
      </c>
      <c r="J237" s="39" t="s">
        <v>82</v>
      </c>
      <c r="K237" s="173"/>
      <c r="L237" s="163"/>
      <c r="M237" s="163"/>
      <c r="N237" s="163"/>
      <c r="O237" s="163"/>
      <c r="P237" s="163"/>
      <c r="Q237" s="163"/>
      <c r="R237" s="163"/>
    </row>
    <row r="238" spans="1:19" ht="15.75" x14ac:dyDescent="0.25">
      <c r="A238" s="39">
        <v>2301</v>
      </c>
      <c r="B238" s="40">
        <v>15</v>
      </c>
      <c r="C238" s="40"/>
      <c r="D238" s="40"/>
      <c r="E238" s="40"/>
      <c r="F238" s="40"/>
      <c r="G238" s="40"/>
      <c r="H238" s="40"/>
      <c r="I238" s="40"/>
      <c r="J238" s="40"/>
      <c r="K238" s="78"/>
      <c r="L238" s="124"/>
      <c r="M238" s="125"/>
      <c r="N238" s="126"/>
      <c r="O238" s="108"/>
      <c r="P238" s="43">
        <f>B238</f>
        <v>15</v>
      </c>
      <c r="Q238" s="109"/>
      <c r="R238" s="108"/>
    </row>
    <row r="239" spans="1:19" ht="15.75" x14ac:dyDescent="0.25">
      <c r="A239" s="39">
        <v>2302</v>
      </c>
      <c r="B239" s="40"/>
      <c r="C239" s="40">
        <v>11</v>
      </c>
      <c r="D239" s="40"/>
      <c r="E239" s="40"/>
      <c r="F239" s="40"/>
      <c r="G239" s="40"/>
      <c r="H239" s="40"/>
      <c r="I239" s="40"/>
      <c r="J239" s="40"/>
      <c r="K239" s="78"/>
      <c r="L239" s="127"/>
      <c r="M239" s="118"/>
      <c r="N239" s="128"/>
      <c r="O239" s="45">
        <f>C239/B238</f>
        <v>0.73333333333333328</v>
      </c>
      <c r="P239" s="46">
        <v>11</v>
      </c>
      <c r="Q239" s="110">
        <f>P239/P238</f>
        <v>0.73333333333333328</v>
      </c>
      <c r="R239" s="110">
        <f t="shared" ref="R239:R242" si="22">IF(P239=0,"",100%-Q239)</f>
        <v>0.26666666666666672</v>
      </c>
    </row>
    <row r="240" spans="1:19" ht="15.75" x14ac:dyDescent="0.25">
      <c r="A240" s="39">
        <v>2401</v>
      </c>
      <c r="B240" s="40"/>
      <c r="C240" s="40"/>
      <c r="D240" s="40">
        <v>9</v>
      </c>
      <c r="E240" s="40"/>
      <c r="F240" s="40"/>
      <c r="G240" s="40"/>
      <c r="H240" s="40"/>
      <c r="I240" s="40"/>
      <c r="J240" s="40"/>
      <c r="K240" s="78"/>
      <c r="L240" s="127"/>
      <c r="M240" s="118"/>
      <c r="N240" s="128"/>
      <c r="O240" s="45">
        <f>IF(D240=0,"",D240/C239)</f>
        <v>0.81818181818181823</v>
      </c>
      <c r="P240" s="46">
        <v>11</v>
      </c>
      <c r="Q240" s="110">
        <f t="shared" ref="Q240:Q242" si="23">P240/P239</f>
        <v>1</v>
      </c>
      <c r="R240" s="110">
        <f t="shared" si="22"/>
        <v>0</v>
      </c>
      <c r="S240" s="94">
        <f>P240/P238</f>
        <v>0.73333333333333328</v>
      </c>
    </row>
    <row r="241" spans="1:18" ht="15.75" x14ac:dyDescent="0.25">
      <c r="A241" s="39">
        <v>2402</v>
      </c>
      <c r="B241" s="40"/>
      <c r="C241" s="40"/>
      <c r="D241" s="40"/>
      <c r="E241" s="40">
        <v>9</v>
      </c>
      <c r="F241" s="40"/>
      <c r="G241" s="40"/>
      <c r="H241" s="40"/>
      <c r="I241" s="40"/>
      <c r="J241" s="40"/>
      <c r="K241" s="78"/>
      <c r="L241" s="127"/>
      <c r="M241" s="118"/>
      <c r="N241" s="128"/>
      <c r="O241" s="45">
        <f>IF(E241=0,"",E241/D240)</f>
        <v>1</v>
      </c>
      <c r="P241" s="46">
        <v>10</v>
      </c>
      <c r="Q241" s="110">
        <f t="shared" si="23"/>
        <v>0.90909090909090906</v>
      </c>
      <c r="R241" s="110">
        <f t="shared" si="22"/>
        <v>9.0909090909090939E-2</v>
      </c>
    </row>
    <row r="242" spans="1:18" ht="15.75" x14ac:dyDescent="0.25">
      <c r="A242" s="39">
        <v>2501</v>
      </c>
      <c r="B242" s="40"/>
      <c r="C242" s="40"/>
      <c r="D242" s="40"/>
      <c r="E242" s="40"/>
      <c r="F242" s="40">
        <v>9</v>
      </c>
      <c r="G242" s="40"/>
      <c r="H242" s="40"/>
      <c r="I242" s="40"/>
      <c r="J242" s="40"/>
      <c r="K242" s="78"/>
      <c r="L242" s="127"/>
      <c r="M242" s="118"/>
      <c r="N242" s="128"/>
      <c r="O242" s="45">
        <f>IF(F242=0,"",F242/E241)</f>
        <v>1</v>
      </c>
      <c r="P242" s="46">
        <v>10</v>
      </c>
      <c r="Q242" s="110">
        <f t="shared" si="23"/>
        <v>1</v>
      </c>
      <c r="R242" s="110">
        <f t="shared" si="22"/>
        <v>0</v>
      </c>
    </row>
    <row r="243" spans="1:18" ht="15.75" x14ac:dyDescent="0.25">
      <c r="A243" s="39">
        <v>2502</v>
      </c>
      <c r="B243" s="40"/>
      <c r="C243" s="40"/>
      <c r="D243" s="40"/>
      <c r="E243" s="40"/>
      <c r="F243" s="40"/>
      <c r="G243" s="40">
        <v>7</v>
      </c>
      <c r="H243" s="40"/>
      <c r="I243" s="40"/>
      <c r="J243" s="40"/>
      <c r="K243" s="78"/>
      <c r="L243" s="127"/>
      <c r="M243" s="118"/>
      <c r="N243" s="128"/>
      <c r="O243" s="45">
        <f>G243/F242</f>
        <v>0.77777777777777779</v>
      </c>
      <c r="P243" s="46">
        <v>9</v>
      </c>
      <c r="Q243" s="110">
        <f t="shared" ref="Q243" si="24">P243/P242</f>
        <v>0.9</v>
      </c>
      <c r="R243" s="110">
        <f t="shared" ref="R243:R245" si="25">IF(P243=0,"",100%-Q243)</f>
        <v>9.9999999999999978E-2</v>
      </c>
    </row>
    <row r="244" spans="1:18" ht="15.75" x14ac:dyDescent="0.25">
      <c r="A244" s="39">
        <v>2601</v>
      </c>
      <c r="B244" s="40"/>
      <c r="C244" s="40"/>
      <c r="D244" s="40"/>
      <c r="E244" s="40"/>
      <c r="F244" s="40"/>
      <c r="G244" s="40"/>
      <c r="H244" s="40"/>
      <c r="I244" s="40"/>
      <c r="J244" s="40"/>
      <c r="K244" s="78"/>
      <c r="L244" s="127"/>
      <c r="M244" s="118"/>
      <c r="N244" s="128"/>
      <c r="O244" s="45" t="str">
        <f>IF(I244=0,"",I244/H243)</f>
        <v/>
      </c>
      <c r="P244" s="46"/>
      <c r="Q244" s="110">
        <f>P244/P243</f>
        <v>0</v>
      </c>
      <c r="R244" s="110" t="str">
        <f t="shared" si="25"/>
        <v/>
      </c>
    </row>
    <row r="245" spans="1:18" ht="15.75" x14ac:dyDescent="0.25">
      <c r="A245" s="39">
        <v>2602</v>
      </c>
      <c r="B245" s="40"/>
      <c r="C245" s="40"/>
      <c r="D245" s="40"/>
      <c r="E245" s="40"/>
      <c r="F245" s="40"/>
      <c r="G245" s="40"/>
      <c r="H245" s="40"/>
      <c r="I245" s="40"/>
      <c r="J245" s="40"/>
      <c r="K245" s="78"/>
      <c r="L245" s="127"/>
      <c r="M245" s="118"/>
      <c r="N245" s="128"/>
      <c r="O245" s="48" t="str">
        <f>IF(J245=0,"",J245/I244)</f>
        <v/>
      </c>
      <c r="P245" s="46"/>
      <c r="Q245" s="110" t="e">
        <f>P245/P244</f>
        <v>#DIV/0!</v>
      </c>
      <c r="R245" s="110" t="str">
        <f t="shared" si="25"/>
        <v/>
      </c>
    </row>
    <row r="246" spans="1:18" ht="15.75" x14ac:dyDescent="0.25">
      <c r="A246" s="39">
        <v>2701</v>
      </c>
      <c r="B246" s="40"/>
      <c r="C246" s="40"/>
      <c r="D246" s="40"/>
      <c r="E246" s="40"/>
      <c r="F246" s="40"/>
      <c r="G246" s="40"/>
      <c r="H246" s="40"/>
      <c r="I246" s="40"/>
      <c r="J246" s="40"/>
      <c r="K246" s="78"/>
      <c r="L246" s="127"/>
      <c r="M246" s="118"/>
      <c r="N246" s="119"/>
      <c r="O246" s="118"/>
      <c r="P246" s="46"/>
      <c r="Q246" s="118"/>
      <c r="R246" s="133"/>
    </row>
    <row r="247" spans="1:18" ht="15.75" x14ac:dyDescent="0.25">
      <c r="A247" s="39">
        <v>2702</v>
      </c>
      <c r="B247" s="40"/>
      <c r="C247" s="40"/>
      <c r="D247" s="40"/>
      <c r="E247" s="40"/>
      <c r="F247" s="40"/>
      <c r="G247" s="40"/>
      <c r="H247" s="40"/>
      <c r="I247" s="40"/>
      <c r="J247" s="40"/>
      <c r="K247" s="78"/>
      <c r="L247" s="127"/>
      <c r="M247" s="118"/>
      <c r="N247" s="119"/>
      <c r="O247" s="121"/>
      <c r="P247" s="74"/>
      <c r="Q247" s="134"/>
      <c r="R247" s="121"/>
    </row>
    <row r="248" spans="1:18" ht="15.75" x14ac:dyDescent="0.25">
      <c r="A248" s="39">
        <v>2801</v>
      </c>
      <c r="B248" s="40"/>
      <c r="C248" s="40"/>
      <c r="D248" s="40"/>
      <c r="E248" s="40"/>
      <c r="F248" s="40"/>
      <c r="G248" s="40"/>
      <c r="H248" s="40"/>
      <c r="I248" s="40"/>
      <c r="J248" s="40"/>
      <c r="K248" s="78"/>
      <c r="L248" s="127"/>
      <c r="M248" s="118"/>
      <c r="N248" s="119"/>
      <c r="O248" s="121"/>
      <c r="P248" s="74"/>
      <c r="Q248" s="134"/>
      <c r="R248" s="121"/>
    </row>
    <row r="249" spans="1:18" ht="15.75" x14ac:dyDescent="0.25">
      <c r="A249" s="39">
        <v>2802</v>
      </c>
      <c r="B249" s="40"/>
      <c r="C249" s="40"/>
      <c r="D249" s="40"/>
      <c r="E249" s="40"/>
      <c r="F249" s="40"/>
      <c r="G249" s="40"/>
      <c r="H249" s="40"/>
      <c r="I249" s="40"/>
      <c r="J249" s="40"/>
      <c r="K249" s="78"/>
      <c r="L249" s="127"/>
      <c r="M249" s="118"/>
      <c r="N249" s="119"/>
      <c r="O249" s="118"/>
      <c r="P249" s="119"/>
      <c r="Q249" s="120"/>
      <c r="R249" s="121"/>
    </row>
    <row r="250" spans="1:18" ht="15.75" x14ac:dyDescent="0.25">
      <c r="A250" s="39">
        <v>2901</v>
      </c>
      <c r="B250" s="40"/>
      <c r="C250" s="40"/>
      <c r="D250" s="40"/>
      <c r="E250" s="40"/>
      <c r="F250" s="40"/>
      <c r="G250" s="40"/>
      <c r="H250" s="40"/>
      <c r="I250" s="40"/>
      <c r="J250" s="40"/>
      <c r="K250" s="78"/>
      <c r="L250" s="127"/>
      <c r="M250" s="118"/>
      <c r="N250" s="119"/>
      <c r="O250" s="111" t="s">
        <v>58</v>
      </c>
      <c r="P250" s="112"/>
      <c r="Q250" s="113" t="str">
        <f>IF(SUM(K239:K250)=0,"",SUM(K239:K250))</f>
        <v/>
      </c>
      <c r="R250" s="114" t="s">
        <v>10</v>
      </c>
    </row>
    <row r="251" spans="1:18" ht="15.75" x14ac:dyDescent="0.25">
      <c r="A251" s="39">
        <v>2902</v>
      </c>
      <c r="B251" s="40"/>
      <c r="C251" s="40"/>
      <c r="D251" s="40"/>
      <c r="E251" s="40"/>
      <c r="F251" s="40"/>
      <c r="G251" s="40"/>
      <c r="H251" s="40"/>
      <c r="I251" s="40"/>
      <c r="J251" s="40"/>
      <c r="K251" s="78"/>
      <c r="L251" s="127"/>
      <c r="M251" s="118"/>
      <c r="N251" s="119"/>
      <c r="O251" s="115" t="s">
        <v>60</v>
      </c>
      <c r="P251" s="59" t="str">
        <f>IF(P250/B238=0,"",P250/B238)</f>
        <v/>
      </c>
      <c r="Q251" s="116" t="e">
        <f>IF(P250/Q250=0,"",P250/Q250)</f>
        <v>#VALUE!</v>
      </c>
      <c r="R251" s="117" t="s">
        <v>61</v>
      </c>
    </row>
    <row r="252" spans="1:18" ht="15.75" x14ac:dyDescent="0.25">
      <c r="A252" s="98">
        <v>3001</v>
      </c>
      <c r="B252" s="40"/>
      <c r="C252" s="40"/>
      <c r="D252" s="40"/>
      <c r="E252" s="40"/>
      <c r="F252" s="40"/>
      <c r="G252" s="40"/>
      <c r="H252" s="40"/>
      <c r="I252" s="40"/>
      <c r="J252" s="40"/>
      <c r="K252" s="78"/>
      <c r="L252" s="130"/>
      <c r="M252" s="131"/>
      <c r="N252" s="132"/>
      <c r="O252" s="87"/>
      <c r="P252" s="122"/>
      <c r="Q252" s="122"/>
      <c r="R252" s="123"/>
    </row>
    <row r="253" spans="1:18" ht="18" customHeight="1" x14ac:dyDescent="0.25">
      <c r="A253" s="28"/>
      <c r="B253" s="165" t="s">
        <v>83</v>
      </c>
      <c r="C253" s="165"/>
      <c r="D253" s="165"/>
      <c r="E253" s="165"/>
      <c r="F253" s="165"/>
      <c r="G253" s="165"/>
      <c r="H253" s="165"/>
      <c r="I253" s="165"/>
      <c r="J253" s="165"/>
      <c r="K253" s="66">
        <f>SUM(K238:K249)</f>
        <v>0</v>
      </c>
      <c r="L253" s="67" t="str">
        <f>IF(K245=0,"",K245/B238)</f>
        <v/>
      </c>
      <c r="M253" s="67" t="str">
        <f>IF(K253=0,"",K253/B238)</f>
        <v/>
      </c>
      <c r="N253" s="67" t="str">
        <f>IF(K245=0,"",M253-L253)</f>
        <v/>
      </c>
      <c r="O253" s="2"/>
      <c r="P253" s="1"/>
      <c r="Q253" s="25"/>
      <c r="R253" s="2"/>
    </row>
    <row r="254" spans="1:18" ht="12.75" customHeight="1" x14ac:dyDescent="0.2"/>
    <row r="255" spans="1:18" ht="12.75" customHeight="1" x14ac:dyDescent="0.2"/>
    <row r="256" spans="1:18" ht="26.25" x14ac:dyDescent="0.4">
      <c r="B256" s="166" t="s">
        <v>72</v>
      </c>
      <c r="C256" s="167"/>
      <c r="D256" s="167"/>
      <c r="E256" s="167"/>
      <c r="F256" s="167"/>
      <c r="G256" s="167"/>
      <c r="H256" s="167"/>
      <c r="I256" s="167"/>
      <c r="J256" s="167"/>
      <c r="K256" s="105" t="s">
        <v>111</v>
      </c>
      <c r="L256" s="2"/>
      <c r="M256" s="2"/>
      <c r="N256" s="1"/>
      <c r="O256" s="2"/>
      <c r="P256" s="1"/>
      <c r="Q256" s="1"/>
      <c r="R256" s="1"/>
    </row>
    <row r="257" spans="1:19" ht="20.25" x14ac:dyDescent="0.2">
      <c r="A257" s="168" t="s">
        <v>9</v>
      </c>
      <c r="B257" s="169" t="s">
        <v>73</v>
      </c>
      <c r="C257" s="170"/>
      <c r="D257" s="170"/>
      <c r="E257" s="170"/>
      <c r="F257" s="170"/>
      <c r="G257" s="170"/>
      <c r="H257" s="170"/>
      <c r="I257" s="170"/>
      <c r="J257" s="171"/>
      <c r="K257" s="172" t="s">
        <v>10</v>
      </c>
      <c r="L257" s="164" t="s">
        <v>2</v>
      </c>
      <c r="M257" s="164" t="s">
        <v>3</v>
      </c>
      <c r="N257" s="174" t="s">
        <v>4</v>
      </c>
      <c r="O257" s="164" t="s">
        <v>5</v>
      </c>
      <c r="P257" s="162" t="s">
        <v>6</v>
      </c>
      <c r="Q257" s="162" t="s">
        <v>7</v>
      </c>
      <c r="R257" s="164" t="s">
        <v>8</v>
      </c>
    </row>
    <row r="258" spans="1:19" ht="15.75" x14ac:dyDescent="0.25">
      <c r="A258" s="163"/>
      <c r="B258" s="39" t="s">
        <v>74</v>
      </c>
      <c r="C258" s="39" t="s">
        <v>75</v>
      </c>
      <c r="D258" s="39" t="s">
        <v>76</v>
      </c>
      <c r="E258" s="39" t="s">
        <v>77</v>
      </c>
      <c r="F258" s="39" t="s">
        <v>78</v>
      </c>
      <c r="G258" s="39" t="s">
        <v>79</v>
      </c>
      <c r="H258" s="39" t="s">
        <v>80</v>
      </c>
      <c r="I258" s="39" t="s">
        <v>81</v>
      </c>
      <c r="J258" s="39" t="s">
        <v>82</v>
      </c>
      <c r="K258" s="173"/>
      <c r="L258" s="163"/>
      <c r="M258" s="163"/>
      <c r="N258" s="163"/>
      <c r="O258" s="163"/>
      <c r="P258" s="163"/>
      <c r="Q258" s="163"/>
      <c r="R258" s="163"/>
    </row>
    <row r="259" spans="1:19" ht="15.75" x14ac:dyDescent="0.25">
      <c r="A259" s="39">
        <v>2302</v>
      </c>
      <c r="B259" s="40">
        <v>26</v>
      </c>
      <c r="C259" s="40"/>
      <c r="D259" s="40"/>
      <c r="E259" s="40"/>
      <c r="F259" s="40"/>
      <c r="G259" s="40"/>
      <c r="H259" s="40"/>
      <c r="I259" s="40"/>
      <c r="J259" s="40"/>
      <c r="K259" s="78"/>
      <c r="L259" s="124"/>
      <c r="M259" s="125"/>
      <c r="N259" s="126"/>
      <c r="O259" s="108"/>
      <c r="P259" s="43">
        <f>B259</f>
        <v>26</v>
      </c>
      <c r="Q259" s="109"/>
      <c r="R259" s="108"/>
    </row>
    <row r="260" spans="1:19" ht="15.75" x14ac:dyDescent="0.25">
      <c r="A260" s="39">
        <v>2401</v>
      </c>
      <c r="B260" s="40"/>
      <c r="C260" s="40">
        <v>21</v>
      </c>
      <c r="D260" s="40"/>
      <c r="E260" s="40"/>
      <c r="F260" s="40"/>
      <c r="G260" s="40"/>
      <c r="H260" s="40"/>
      <c r="I260" s="40"/>
      <c r="J260" s="40"/>
      <c r="K260" s="78"/>
      <c r="L260" s="127"/>
      <c r="M260" s="118"/>
      <c r="N260" s="128"/>
      <c r="O260" s="45">
        <f>C260/B259</f>
        <v>0.80769230769230771</v>
      </c>
      <c r="P260" s="46">
        <v>23</v>
      </c>
      <c r="Q260" s="110">
        <f>P260/P259</f>
        <v>0.88461538461538458</v>
      </c>
      <c r="R260" s="110">
        <f t="shared" ref="R260" si="26">IF(P260=0,"",100%-Q260)</f>
        <v>0.11538461538461542</v>
      </c>
    </row>
    <row r="261" spans="1:19" ht="15.75" x14ac:dyDescent="0.25">
      <c r="A261" s="39">
        <v>2402</v>
      </c>
      <c r="B261" s="40"/>
      <c r="C261" s="40"/>
      <c r="D261" s="40">
        <v>14</v>
      </c>
      <c r="E261" s="40"/>
      <c r="F261" s="40"/>
      <c r="G261" s="40"/>
      <c r="H261" s="40"/>
      <c r="I261" s="40"/>
      <c r="J261" s="40"/>
      <c r="K261" s="78"/>
      <c r="L261" s="127"/>
      <c r="M261" s="118"/>
      <c r="N261" s="128"/>
      <c r="O261" s="45">
        <f>IF(D261=0,"",D261/C260)</f>
        <v>0.66666666666666663</v>
      </c>
      <c r="P261" s="46">
        <v>20</v>
      </c>
      <c r="Q261" s="110">
        <f t="shared" ref="Q261:Q262" si="27">P261/P260</f>
        <v>0.86956521739130432</v>
      </c>
      <c r="R261" s="110">
        <f t="shared" ref="R261:R266" si="28">IF(P261=0,"",100%-Q261)</f>
        <v>0.13043478260869568</v>
      </c>
      <c r="S261" s="94">
        <f>P261/P259</f>
        <v>0.76923076923076927</v>
      </c>
    </row>
    <row r="262" spans="1:19" ht="15.75" x14ac:dyDescent="0.25">
      <c r="A262" s="39">
        <v>2501</v>
      </c>
      <c r="B262" s="40"/>
      <c r="C262" s="40"/>
      <c r="D262" s="40"/>
      <c r="E262" s="40">
        <v>14</v>
      </c>
      <c r="F262" s="40"/>
      <c r="G262" s="40"/>
      <c r="H262" s="40"/>
      <c r="I262" s="40"/>
      <c r="J262" s="40"/>
      <c r="K262" s="78"/>
      <c r="L262" s="127"/>
      <c r="M262" s="118"/>
      <c r="N262" s="128"/>
      <c r="O262" s="45">
        <f>IF(E262=0,"",E262/D261)</f>
        <v>1</v>
      </c>
      <c r="P262" s="46">
        <v>17</v>
      </c>
      <c r="Q262" s="110">
        <f t="shared" si="27"/>
        <v>0.85</v>
      </c>
      <c r="R262" s="110">
        <f t="shared" si="28"/>
        <v>0.15000000000000002</v>
      </c>
    </row>
    <row r="263" spans="1:19" ht="15.75" x14ac:dyDescent="0.25">
      <c r="A263" s="39">
        <v>2502</v>
      </c>
      <c r="B263" s="40"/>
      <c r="C263" s="40"/>
      <c r="D263" s="40"/>
      <c r="E263" s="40"/>
      <c r="F263" s="40">
        <v>12</v>
      </c>
      <c r="G263" s="40"/>
      <c r="H263" s="40"/>
      <c r="I263" s="40"/>
      <c r="J263" s="40"/>
      <c r="K263" s="78"/>
      <c r="L263" s="127"/>
      <c r="M263" s="118"/>
      <c r="N263" s="128"/>
      <c r="O263" s="45">
        <f>F263/E262</f>
        <v>0.8571428571428571</v>
      </c>
      <c r="P263" s="46">
        <v>16</v>
      </c>
      <c r="Q263" s="110">
        <f>P263/P262</f>
        <v>0.94117647058823528</v>
      </c>
      <c r="R263" s="110">
        <f>IF(P263=0,"",100%-Q263)</f>
        <v>5.8823529411764719E-2</v>
      </c>
    </row>
    <row r="264" spans="1:19" ht="15.75" x14ac:dyDescent="0.25">
      <c r="A264" s="39">
        <v>2601</v>
      </c>
      <c r="B264" s="40"/>
      <c r="C264" s="40"/>
      <c r="D264" s="40"/>
      <c r="E264" s="40"/>
      <c r="F264" s="40"/>
      <c r="G264" s="40"/>
      <c r="H264" s="40"/>
      <c r="I264" s="40"/>
      <c r="J264" s="40"/>
      <c r="K264" s="78"/>
      <c r="L264" s="127"/>
      <c r="M264" s="118"/>
      <c r="N264" s="128"/>
      <c r="O264" s="45" t="str">
        <f>IF(H264=0,"",H264/G263)</f>
        <v/>
      </c>
      <c r="P264" s="46"/>
      <c r="Q264" s="110"/>
      <c r="R264" s="110" t="str">
        <f t="shared" si="28"/>
        <v/>
      </c>
    </row>
    <row r="265" spans="1:19" ht="15.75" x14ac:dyDescent="0.25">
      <c r="A265" s="39">
        <v>2602</v>
      </c>
      <c r="B265" s="40"/>
      <c r="C265" s="40"/>
      <c r="D265" s="40"/>
      <c r="E265" s="40"/>
      <c r="F265" s="40"/>
      <c r="G265" s="40"/>
      <c r="H265" s="40"/>
      <c r="I265" s="40"/>
      <c r="J265" s="40"/>
      <c r="K265" s="78"/>
      <c r="L265" s="127"/>
      <c r="M265" s="118"/>
      <c r="N265" s="128"/>
      <c r="O265" s="45" t="str">
        <f>IF(I265=0,"",I265/H264)</f>
        <v/>
      </c>
      <c r="P265" s="46"/>
      <c r="Q265" s="110"/>
      <c r="R265" s="110" t="str">
        <f t="shared" si="28"/>
        <v/>
      </c>
    </row>
    <row r="266" spans="1:19" ht="15.75" x14ac:dyDescent="0.25">
      <c r="A266" s="39">
        <v>2701</v>
      </c>
      <c r="B266" s="40"/>
      <c r="C266" s="40"/>
      <c r="D266" s="40"/>
      <c r="E266" s="40"/>
      <c r="F266" s="40"/>
      <c r="G266" s="40"/>
      <c r="H266" s="40"/>
      <c r="I266" s="40"/>
      <c r="J266" s="40"/>
      <c r="K266" s="78"/>
      <c r="L266" s="127"/>
      <c r="M266" s="118"/>
      <c r="N266" s="128"/>
      <c r="O266" s="48" t="str">
        <f>IF(J266=0,"",J266/I265)</f>
        <v/>
      </c>
      <c r="P266" s="46"/>
      <c r="Q266" s="110"/>
      <c r="R266" s="48" t="str">
        <f t="shared" si="28"/>
        <v/>
      </c>
    </row>
    <row r="267" spans="1:19" ht="15.75" x14ac:dyDescent="0.25">
      <c r="A267" s="39">
        <v>2702</v>
      </c>
      <c r="B267" s="40"/>
      <c r="C267" s="40"/>
      <c r="D267" s="40"/>
      <c r="E267" s="40"/>
      <c r="F267" s="40"/>
      <c r="G267" s="40"/>
      <c r="H267" s="40"/>
      <c r="I267" s="40"/>
      <c r="J267" s="40"/>
      <c r="K267" s="78"/>
      <c r="L267" s="127"/>
      <c r="M267" s="118"/>
      <c r="N267" s="119"/>
      <c r="O267" s="118"/>
      <c r="P267" s="46"/>
      <c r="Q267" s="118"/>
      <c r="R267" s="133"/>
    </row>
    <row r="268" spans="1:19" ht="15.75" x14ac:dyDescent="0.25">
      <c r="A268" s="39">
        <v>2801</v>
      </c>
      <c r="B268" s="40"/>
      <c r="C268" s="40"/>
      <c r="D268" s="40"/>
      <c r="E268" s="40"/>
      <c r="F268" s="40"/>
      <c r="G268" s="40"/>
      <c r="H268" s="40"/>
      <c r="I268" s="40"/>
      <c r="J268" s="40"/>
      <c r="K268" s="78"/>
      <c r="L268" s="127"/>
      <c r="M268" s="118"/>
      <c r="N268" s="119"/>
      <c r="O268" s="121"/>
      <c r="P268" s="74"/>
      <c r="Q268" s="134"/>
      <c r="R268" s="121"/>
    </row>
    <row r="269" spans="1:19" ht="15.75" x14ac:dyDescent="0.25">
      <c r="A269" s="39">
        <v>2802</v>
      </c>
      <c r="B269" s="40"/>
      <c r="C269" s="40"/>
      <c r="D269" s="40"/>
      <c r="E269" s="40"/>
      <c r="F269" s="40"/>
      <c r="G269" s="40"/>
      <c r="H269" s="40"/>
      <c r="I269" s="40"/>
      <c r="J269" s="40"/>
      <c r="K269" s="78"/>
      <c r="L269" s="127"/>
      <c r="M269" s="118"/>
      <c r="N269" s="119"/>
      <c r="O269" s="121"/>
      <c r="P269" s="74"/>
      <c r="Q269" s="134"/>
      <c r="R269" s="121"/>
    </row>
    <row r="270" spans="1:19" ht="15.75" x14ac:dyDescent="0.25">
      <c r="A270" s="39">
        <v>2901</v>
      </c>
      <c r="B270" s="40"/>
      <c r="C270" s="40"/>
      <c r="D270" s="40"/>
      <c r="E270" s="40"/>
      <c r="F270" s="40"/>
      <c r="G270" s="40"/>
      <c r="H270" s="40"/>
      <c r="I270" s="40"/>
      <c r="J270" s="40"/>
      <c r="K270" s="78"/>
      <c r="L270" s="127"/>
      <c r="M270" s="118"/>
      <c r="N270" s="119"/>
      <c r="O270" s="118"/>
      <c r="P270" s="119"/>
      <c r="Q270" s="120"/>
      <c r="R270" s="121"/>
    </row>
    <row r="271" spans="1:19" ht="15.75" x14ac:dyDescent="0.25">
      <c r="A271" s="39">
        <v>2902</v>
      </c>
      <c r="B271" s="40"/>
      <c r="C271" s="40"/>
      <c r="D271" s="40"/>
      <c r="E271" s="40"/>
      <c r="F271" s="40"/>
      <c r="G271" s="40"/>
      <c r="H271" s="40"/>
      <c r="I271" s="40"/>
      <c r="J271" s="40"/>
      <c r="K271" s="78"/>
      <c r="L271" s="127"/>
      <c r="M271" s="118"/>
      <c r="N271" s="119"/>
      <c r="O271" s="111" t="s">
        <v>58</v>
      </c>
      <c r="P271" s="112"/>
      <c r="Q271" s="113" t="str">
        <f>IF(SUM(K260:K271)=0,"",SUM(K260:K271))</f>
        <v/>
      </c>
      <c r="R271" s="114" t="s">
        <v>10</v>
      </c>
    </row>
    <row r="272" spans="1:19" ht="15.75" x14ac:dyDescent="0.25">
      <c r="A272" s="39">
        <v>3001</v>
      </c>
      <c r="B272" s="40"/>
      <c r="C272" s="40"/>
      <c r="D272" s="40"/>
      <c r="E272" s="40"/>
      <c r="F272" s="40"/>
      <c r="G272" s="40"/>
      <c r="H272" s="40"/>
      <c r="I272" s="40"/>
      <c r="J272" s="40"/>
      <c r="K272" s="78"/>
      <c r="L272" s="127"/>
      <c r="M272" s="118"/>
      <c r="N272" s="119"/>
      <c r="O272" s="115" t="s">
        <v>60</v>
      </c>
      <c r="P272" s="59" t="str">
        <f>IF(P271/B259=0,"",P271/B259)</f>
        <v/>
      </c>
      <c r="Q272" s="116" t="e">
        <f>IF(P271/Q271=0,"",P271/Q271)</f>
        <v>#VALUE!</v>
      </c>
      <c r="R272" s="117" t="s">
        <v>61</v>
      </c>
    </row>
    <row r="273" spans="1:19" ht="15.75" x14ac:dyDescent="0.25">
      <c r="A273" s="98">
        <v>3002</v>
      </c>
      <c r="B273" s="40"/>
      <c r="C273" s="40"/>
      <c r="D273" s="40"/>
      <c r="E273" s="40"/>
      <c r="F273" s="40"/>
      <c r="G273" s="40"/>
      <c r="H273" s="40"/>
      <c r="I273" s="40"/>
      <c r="J273" s="40"/>
      <c r="K273" s="78"/>
      <c r="L273" s="130"/>
      <c r="M273" s="131"/>
      <c r="N273" s="132"/>
      <c r="O273" s="87"/>
      <c r="P273" s="122"/>
      <c r="Q273" s="122"/>
      <c r="R273" s="123"/>
    </row>
    <row r="274" spans="1:19" ht="18" customHeight="1" x14ac:dyDescent="0.25">
      <c r="A274" s="28"/>
      <c r="B274" s="165" t="s">
        <v>83</v>
      </c>
      <c r="C274" s="165"/>
      <c r="D274" s="165"/>
      <c r="E274" s="165"/>
      <c r="F274" s="165"/>
      <c r="G274" s="165"/>
      <c r="H274" s="165"/>
      <c r="I274" s="165"/>
      <c r="J274" s="165"/>
      <c r="K274" s="66">
        <f>SUM(K259:K270)</f>
        <v>0</v>
      </c>
      <c r="L274" s="67" t="str">
        <f>IF(K266=0,"",K266/B259)</f>
        <v/>
      </c>
      <c r="M274" s="67" t="str">
        <f>IF(K274=0,"",K274/B259)</f>
        <v/>
      </c>
      <c r="N274" s="67" t="str">
        <f>IF(K266=0,"",M274-L274)</f>
        <v/>
      </c>
      <c r="O274" s="2"/>
      <c r="P274" s="1"/>
      <c r="Q274" s="25"/>
      <c r="R274" s="2"/>
    </row>
    <row r="275" spans="1:19" ht="12.75" customHeight="1" x14ac:dyDescent="0.2"/>
    <row r="276" spans="1:19" ht="12.75" customHeight="1" x14ac:dyDescent="0.2"/>
    <row r="277" spans="1:19" ht="26.25" x14ac:dyDescent="0.4">
      <c r="B277" s="166" t="s">
        <v>72</v>
      </c>
      <c r="C277" s="167"/>
      <c r="D277" s="167"/>
      <c r="E277" s="167"/>
      <c r="F277" s="167"/>
      <c r="G277" s="167"/>
      <c r="H277" s="167"/>
      <c r="I277" s="167"/>
      <c r="J277" s="167"/>
      <c r="K277" s="105" t="s">
        <v>117</v>
      </c>
      <c r="L277" s="2"/>
      <c r="M277" s="2"/>
      <c r="N277" s="1"/>
      <c r="O277" s="2"/>
      <c r="P277" s="1"/>
      <c r="Q277" s="1"/>
      <c r="R277" s="1"/>
    </row>
    <row r="278" spans="1:19" ht="20.25" x14ac:dyDescent="0.2">
      <c r="A278" s="168" t="s">
        <v>9</v>
      </c>
      <c r="B278" s="169" t="s">
        <v>73</v>
      </c>
      <c r="C278" s="170"/>
      <c r="D278" s="170"/>
      <c r="E278" s="170"/>
      <c r="F278" s="170"/>
      <c r="G278" s="170"/>
      <c r="H278" s="170"/>
      <c r="I278" s="170"/>
      <c r="J278" s="171"/>
      <c r="K278" s="172" t="s">
        <v>10</v>
      </c>
      <c r="L278" s="164" t="s">
        <v>2</v>
      </c>
      <c r="M278" s="164" t="s">
        <v>3</v>
      </c>
      <c r="N278" s="174" t="s">
        <v>4</v>
      </c>
      <c r="O278" s="164" t="s">
        <v>5</v>
      </c>
      <c r="P278" s="162" t="s">
        <v>6</v>
      </c>
      <c r="Q278" s="162" t="s">
        <v>7</v>
      </c>
      <c r="R278" s="164" t="s">
        <v>8</v>
      </c>
    </row>
    <row r="279" spans="1:19" ht="15.75" x14ac:dyDescent="0.25">
      <c r="A279" s="163"/>
      <c r="B279" s="39" t="s">
        <v>74</v>
      </c>
      <c r="C279" s="39" t="s">
        <v>75</v>
      </c>
      <c r="D279" s="39" t="s">
        <v>76</v>
      </c>
      <c r="E279" s="39" t="s">
        <v>77</v>
      </c>
      <c r="F279" s="39" t="s">
        <v>78</v>
      </c>
      <c r="G279" s="39" t="s">
        <v>79</v>
      </c>
      <c r="H279" s="39" t="s">
        <v>80</v>
      </c>
      <c r="I279" s="39" t="s">
        <v>81</v>
      </c>
      <c r="J279" s="39" t="s">
        <v>82</v>
      </c>
      <c r="K279" s="173"/>
      <c r="L279" s="163"/>
      <c r="M279" s="163"/>
      <c r="N279" s="163"/>
      <c r="O279" s="163"/>
      <c r="P279" s="163"/>
      <c r="Q279" s="163"/>
      <c r="R279" s="163"/>
    </row>
    <row r="280" spans="1:19" ht="15.75" x14ac:dyDescent="0.25">
      <c r="A280" s="39">
        <v>2401</v>
      </c>
      <c r="B280" s="40">
        <v>13</v>
      </c>
      <c r="C280" s="40"/>
      <c r="D280" s="40"/>
      <c r="E280" s="40"/>
      <c r="F280" s="40"/>
      <c r="G280" s="40"/>
      <c r="H280" s="40"/>
      <c r="I280" s="40"/>
      <c r="J280" s="40"/>
      <c r="K280" s="78"/>
      <c r="L280" s="124"/>
      <c r="M280" s="125"/>
      <c r="N280" s="126"/>
      <c r="O280" s="108"/>
      <c r="P280" s="43">
        <f>B280</f>
        <v>13</v>
      </c>
      <c r="Q280" s="109"/>
      <c r="R280" s="108"/>
    </row>
    <row r="281" spans="1:19" ht="15.75" x14ac:dyDescent="0.25">
      <c r="A281" s="39">
        <v>2402</v>
      </c>
      <c r="B281" s="40"/>
      <c r="C281" s="40">
        <v>13</v>
      </c>
      <c r="D281" s="40"/>
      <c r="E281" s="40"/>
      <c r="F281" s="40"/>
      <c r="G281" s="40"/>
      <c r="H281" s="40"/>
      <c r="I281" s="40"/>
      <c r="J281" s="40"/>
      <c r="K281" s="78"/>
      <c r="L281" s="127"/>
      <c r="M281" s="118"/>
      <c r="N281" s="128"/>
      <c r="O281" s="45">
        <f>C281/B280</f>
        <v>1</v>
      </c>
      <c r="P281" s="46">
        <v>13</v>
      </c>
      <c r="Q281" s="110">
        <f>P281/P280</f>
        <v>1</v>
      </c>
      <c r="R281" s="110">
        <f t="shared" ref="R281:R287" si="29">IF(P281=0,"",100%-Q281)</f>
        <v>0</v>
      </c>
    </row>
    <row r="282" spans="1:19" ht="15.75" x14ac:dyDescent="0.25">
      <c r="A282" s="39">
        <v>2501</v>
      </c>
      <c r="B282" s="40"/>
      <c r="C282" s="40"/>
      <c r="D282" s="40">
        <v>7</v>
      </c>
      <c r="E282" s="40"/>
      <c r="F282" s="40"/>
      <c r="G282" s="40"/>
      <c r="H282" s="40"/>
      <c r="I282" s="40"/>
      <c r="J282" s="40"/>
      <c r="K282" s="78"/>
      <c r="L282" s="127"/>
      <c r="M282" s="118"/>
      <c r="N282" s="128"/>
      <c r="O282" s="45">
        <f>IF(D282=0,"",D282/C281)</f>
        <v>0.53846153846153844</v>
      </c>
      <c r="P282" s="46">
        <v>11</v>
      </c>
      <c r="Q282" s="110">
        <f t="shared" ref="Q282:Q283" si="30">P282/P281</f>
        <v>0.84615384615384615</v>
      </c>
      <c r="R282" s="110">
        <f t="shared" si="29"/>
        <v>0.15384615384615385</v>
      </c>
      <c r="S282" s="94">
        <f>P282/P280</f>
        <v>0.84615384615384615</v>
      </c>
    </row>
    <row r="283" spans="1:19" ht="15.75" x14ac:dyDescent="0.25">
      <c r="A283" s="39">
        <v>2502</v>
      </c>
      <c r="B283" s="40"/>
      <c r="C283" s="40"/>
      <c r="D283" s="40"/>
      <c r="E283" s="40">
        <v>7</v>
      </c>
      <c r="F283" s="40"/>
      <c r="G283" s="40"/>
      <c r="H283" s="40"/>
      <c r="I283" s="40"/>
      <c r="J283" s="40"/>
      <c r="K283" s="78"/>
      <c r="L283" s="127"/>
      <c r="M283" s="118"/>
      <c r="N283" s="128"/>
      <c r="O283" s="45">
        <f>E283/D282</f>
        <v>1</v>
      </c>
      <c r="P283" s="46">
        <v>10</v>
      </c>
      <c r="Q283" s="110">
        <f t="shared" si="30"/>
        <v>0.90909090909090906</v>
      </c>
      <c r="R283" s="110">
        <f t="shared" si="29"/>
        <v>9.0909090909090939E-2</v>
      </c>
    </row>
    <row r="284" spans="1:19" ht="15.75" x14ac:dyDescent="0.25">
      <c r="A284" s="39">
        <v>2601</v>
      </c>
      <c r="B284" s="40"/>
      <c r="C284" s="40"/>
      <c r="D284" s="40"/>
      <c r="E284" s="40"/>
      <c r="F284" s="40"/>
      <c r="G284" s="40"/>
      <c r="H284" s="40"/>
      <c r="I284" s="40"/>
      <c r="J284" s="40"/>
      <c r="K284" s="78"/>
      <c r="L284" s="127"/>
      <c r="M284" s="118"/>
      <c r="N284" s="128"/>
      <c r="O284" s="45" t="str">
        <f>IF(G284=0,"",G284/F283)</f>
        <v/>
      </c>
      <c r="P284" s="46"/>
      <c r="Q284" s="110"/>
      <c r="R284" s="110" t="str">
        <f t="shared" si="29"/>
        <v/>
      </c>
    </row>
    <row r="285" spans="1:19" ht="15.75" x14ac:dyDescent="0.25">
      <c r="A285" s="39">
        <v>2602</v>
      </c>
      <c r="B285" s="40"/>
      <c r="C285" s="40"/>
      <c r="D285" s="40"/>
      <c r="E285" s="40"/>
      <c r="F285" s="40"/>
      <c r="G285" s="40"/>
      <c r="H285" s="40"/>
      <c r="I285" s="40"/>
      <c r="J285" s="40"/>
      <c r="K285" s="78"/>
      <c r="L285" s="127"/>
      <c r="M285" s="118"/>
      <c r="N285" s="128"/>
      <c r="O285" s="45" t="str">
        <f>IF(H285=0,"",H285/G284)</f>
        <v/>
      </c>
      <c r="P285" s="46"/>
      <c r="Q285" s="110"/>
      <c r="R285" s="110" t="str">
        <f t="shared" si="29"/>
        <v/>
      </c>
    </row>
    <row r="286" spans="1:19" ht="15.75" x14ac:dyDescent="0.25">
      <c r="A286" s="39">
        <v>2701</v>
      </c>
      <c r="B286" s="40"/>
      <c r="C286" s="40"/>
      <c r="D286" s="40"/>
      <c r="E286" s="40"/>
      <c r="F286" s="40"/>
      <c r="G286" s="40"/>
      <c r="H286" s="40"/>
      <c r="I286" s="40"/>
      <c r="J286" s="40"/>
      <c r="K286" s="78"/>
      <c r="L286" s="127"/>
      <c r="M286" s="118"/>
      <c r="N286" s="128"/>
      <c r="O286" s="45" t="str">
        <f>IF(I286=0,"",I286/H285)</f>
        <v/>
      </c>
      <c r="P286" s="46"/>
      <c r="Q286" s="110"/>
      <c r="R286" s="110" t="str">
        <f t="shared" si="29"/>
        <v/>
      </c>
    </row>
    <row r="287" spans="1:19" ht="15.75" x14ac:dyDescent="0.25">
      <c r="A287" s="39">
        <v>2702</v>
      </c>
      <c r="B287" s="40"/>
      <c r="C287" s="40"/>
      <c r="D287" s="40"/>
      <c r="E287" s="40"/>
      <c r="F287" s="40"/>
      <c r="G287" s="40"/>
      <c r="H287" s="40"/>
      <c r="I287" s="40"/>
      <c r="J287" s="40"/>
      <c r="K287" s="78"/>
      <c r="L287" s="127"/>
      <c r="M287" s="118"/>
      <c r="N287" s="128"/>
      <c r="O287" s="48" t="str">
        <f>IF(J287=0,"",J287/I286)</f>
        <v/>
      </c>
      <c r="P287" s="46"/>
      <c r="Q287" s="110"/>
      <c r="R287" s="48" t="str">
        <f t="shared" si="29"/>
        <v/>
      </c>
    </row>
    <row r="288" spans="1:19" ht="15.75" x14ac:dyDescent="0.25">
      <c r="A288" s="39">
        <v>2801</v>
      </c>
      <c r="B288" s="40"/>
      <c r="C288" s="40"/>
      <c r="D288" s="40"/>
      <c r="E288" s="40"/>
      <c r="F288" s="40"/>
      <c r="G288" s="40"/>
      <c r="H288" s="40"/>
      <c r="I288" s="40"/>
      <c r="J288" s="40"/>
      <c r="K288" s="78"/>
      <c r="L288" s="127"/>
      <c r="M288" s="118"/>
      <c r="N288" s="119"/>
      <c r="O288" s="118"/>
      <c r="P288" s="46"/>
      <c r="Q288" s="118"/>
      <c r="R288" s="133"/>
    </row>
    <row r="289" spans="1:19" ht="15.75" x14ac:dyDescent="0.25">
      <c r="A289" s="39">
        <v>2802</v>
      </c>
      <c r="B289" s="40"/>
      <c r="C289" s="40"/>
      <c r="D289" s="40"/>
      <c r="E289" s="40"/>
      <c r="F289" s="40"/>
      <c r="G289" s="40"/>
      <c r="H289" s="40"/>
      <c r="I289" s="40"/>
      <c r="J289" s="40"/>
      <c r="K289" s="78"/>
      <c r="L289" s="127"/>
      <c r="M289" s="118"/>
      <c r="N289" s="119"/>
      <c r="O289" s="121"/>
      <c r="P289" s="74"/>
      <c r="Q289" s="134"/>
      <c r="R289" s="121"/>
    </row>
    <row r="290" spans="1:19" ht="15.75" x14ac:dyDescent="0.25">
      <c r="A290" s="39">
        <v>2901</v>
      </c>
      <c r="B290" s="40"/>
      <c r="C290" s="40"/>
      <c r="D290" s="40"/>
      <c r="E290" s="40"/>
      <c r="F290" s="40"/>
      <c r="G290" s="40"/>
      <c r="H290" s="40"/>
      <c r="I290" s="40"/>
      <c r="J290" s="40"/>
      <c r="K290" s="78"/>
      <c r="L290" s="127"/>
      <c r="M290" s="118"/>
      <c r="N290" s="119"/>
      <c r="O290" s="121"/>
      <c r="P290" s="74"/>
      <c r="Q290" s="134"/>
      <c r="R290" s="121"/>
    </row>
    <row r="291" spans="1:19" ht="15.75" x14ac:dyDescent="0.25">
      <c r="A291" s="39">
        <v>2902</v>
      </c>
      <c r="B291" s="40"/>
      <c r="C291" s="40"/>
      <c r="D291" s="40"/>
      <c r="E291" s="40"/>
      <c r="F291" s="40"/>
      <c r="G291" s="40"/>
      <c r="H291" s="40"/>
      <c r="I291" s="40"/>
      <c r="J291" s="40"/>
      <c r="K291" s="78"/>
      <c r="L291" s="127"/>
      <c r="M291" s="118"/>
      <c r="N291" s="119"/>
      <c r="O291" s="118"/>
      <c r="P291" s="119"/>
      <c r="Q291" s="120"/>
      <c r="R291" s="121"/>
    </row>
    <row r="292" spans="1:19" ht="15.75" x14ac:dyDescent="0.25">
      <c r="A292" s="39">
        <v>3001</v>
      </c>
      <c r="B292" s="40"/>
      <c r="C292" s="40"/>
      <c r="D292" s="40"/>
      <c r="E292" s="40"/>
      <c r="F292" s="40"/>
      <c r="G292" s="40"/>
      <c r="H292" s="40"/>
      <c r="I292" s="40"/>
      <c r="J292" s="40"/>
      <c r="K292" s="78"/>
      <c r="L292" s="127"/>
      <c r="M292" s="118"/>
      <c r="N292" s="119"/>
      <c r="O292" s="111" t="s">
        <v>58</v>
      </c>
      <c r="P292" s="112"/>
      <c r="Q292" s="113" t="str">
        <f>IF(SUM(K281:K292)=0,"",SUM(K281:K292))</f>
        <v/>
      </c>
      <c r="R292" s="114" t="s">
        <v>10</v>
      </c>
    </row>
    <row r="293" spans="1:19" ht="15.75" x14ac:dyDescent="0.25">
      <c r="A293" s="39">
        <v>3002</v>
      </c>
      <c r="B293" s="40"/>
      <c r="C293" s="40"/>
      <c r="D293" s="40"/>
      <c r="E293" s="40"/>
      <c r="F293" s="40"/>
      <c r="G293" s="40"/>
      <c r="H293" s="40"/>
      <c r="I293" s="40"/>
      <c r="J293" s="40"/>
      <c r="K293" s="78"/>
      <c r="L293" s="127"/>
      <c r="M293" s="118"/>
      <c r="N293" s="119"/>
      <c r="O293" s="115" t="s">
        <v>60</v>
      </c>
      <c r="P293" s="59" t="str">
        <f>IF(P292/B280=0,"",P292/B280)</f>
        <v/>
      </c>
      <c r="Q293" s="116" t="e">
        <f>IF(P292/Q292=0,"",P292/Q292)</f>
        <v>#VALUE!</v>
      </c>
      <c r="R293" s="117" t="s">
        <v>61</v>
      </c>
    </row>
    <row r="294" spans="1:19" ht="15.75" x14ac:dyDescent="0.25">
      <c r="A294" s="98">
        <v>3101</v>
      </c>
      <c r="B294" s="40"/>
      <c r="C294" s="40"/>
      <c r="D294" s="40"/>
      <c r="E294" s="40"/>
      <c r="F294" s="40"/>
      <c r="G294" s="40"/>
      <c r="H294" s="40"/>
      <c r="I294" s="40"/>
      <c r="J294" s="40"/>
      <c r="K294" s="78"/>
      <c r="L294" s="130"/>
      <c r="M294" s="131"/>
      <c r="N294" s="132"/>
      <c r="O294" s="87"/>
      <c r="P294" s="122"/>
      <c r="Q294" s="122"/>
      <c r="R294" s="123"/>
    </row>
    <row r="295" spans="1:19" ht="18" customHeight="1" x14ac:dyDescent="0.25">
      <c r="A295" s="28"/>
      <c r="B295" s="165" t="s">
        <v>83</v>
      </c>
      <c r="C295" s="165"/>
      <c r="D295" s="165"/>
      <c r="E295" s="165"/>
      <c r="F295" s="165"/>
      <c r="G295" s="165"/>
      <c r="H295" s="165"/>
      <c r="I295" s="165"/>
      <c r="J295" s="165"/>
      <c r="K295" s="66">
        <f>SUM(K280:K291)</f>
        <v>0</v>
      </c>
      <c r="L295" s="67" t="str">
        <f>IF(K287=0,"",K287/B280)</f>
        <v/>
      </c>
      <c r="M295" s="67" t="str">
        <f>IF(K295=0,"",K295/B280)</f>
        <v/>
      </c>
      <c r="N295" s="67" t="str">
        <f>IF(K287=0,"",M295-L295)</f>
        <v/>
      </c>
      <c r="O295" s="2"/>
      <c r="P295" s="1"/>
      <c r="Q295" s="25"/>
      <c r="R295" s="2"/>
    </row>
    <row r="296" spans="1:19" ht="12.75" customHeight="1" x14ac:dyDescent="0.2"/>
    <row r="297" spans="1:19" ht="12.75" customHeight="1" x14ac:dyDescent="0.2"/>
    <row r="298" spans="1:19" ht="26.25" x14ac:dyDescent="0.4">
      <c r="B298" s="166" t="s">
        <v>72</v>
      </c>
      <c r="C298" s="167"/>
      <c r="D298" s="167"/>
      <c r="E298" s="167"/>
      <c r="F298" s="167"/>
      <c r="G298" s="167"/>
      <c r="H298" s="167"/>
      <c r="I298" s="167"/>
      <c r="J298" s="167"/>
      <c r="K298" s="105" t="s">
        <v>112</v>
      </c>
      <c r="L298" s="2"/>
      <c r="M298" s="2"/>
      <c r="N298" s="1"/>
      <c r="O298" s="2"/>
      <c r="P298" s="1"/>
      <c r="Q298" s="1"/>
      <c r="R298" s="1"/>
    </row>
    <row r="299" spans="1:19" ht="20.25" x14ac:dyDescent="0.2">
      <c r="A299" s="168" t="s">
        <v>9</v>
      </c>
      <c r="B299" s="169" t="s">
        <v>73</v>
      </c>
      <c r="C299" s="170"/>
      <c r="D299" s="170"/>
      <c r="E299" s="170"/>
      <c r="F299" s="170"/>
      <c r="G299" s="170"/>
      <c r="H299" s="170"/>
      <c r="I299" s="170"/>
      <c r="J299" s="171"/>
      <c r="K299" s="172" t="s">
        <v>10</v>
      </c>
      <c r="L299" s="164" t="s">
        <v>2</v>
      </c>
      <c r="M299" s="164" t="s">
        <v>3</v>
      </c>
      <c r="N299" s="174" t="s">
        <v>4</v>
      </c>
      <c r="O299" s="164" t="s">
        <v>5</v>
      </c>
      <c r="P299" s="162" t="s">
        <v>6</v>
      </c>
      <c r="Q299" s="162" t="s">
        <v>7</v>
      </c>
      <c r="R299" s="164" t="s">
        <v>8</v>
      </c>
    </row>
    <row r="300" spans="1:19" ht="15.75" x14ac:dyDescent="0.25">
      <c r="A300" s="163"/>
      <c r="B300" s="39" t="s">
        <v>74</v>
      </c>
      <c r="C300" s="39" t="s">
        <v>75</v>
      </c>
      <c r="D300" s="39" t="s">
        <v>76</v>
      </c>
      <c r="E300" s="39" t="s">
        <v>77</v>
      </c>
      <c r="F300" s="39" t="s">
        <v>78</v>
      </c>
      <c r="G300" s="39" t="s">
        <v>79</v>
      </c>
      <c r="H300" s="39" t="s">
        <v>80</v>
      </c>
      <c r="I300" s="39" t="s">
        <v>81</v>
      </c>
      <c r="J300" s="39" t="s">
        <v>82</v>
      </c>
      <c r="K300" s="173"/>
      <c r="L300" s="163"/>
      <c r="M300" s="163"/>
      <c r="N300" s="163"/>
      <c r="O300" s="163"/>
      <c r="P300" s="163"/>
      <c r="Q300" s="163"/>
      <c r="R300" s="163"/>
    </row>
    <row r="301" spans="1:19" ht="15.75" x14ac:dyDescent="0.25">
      <c r="A301" s="39">
        <v>2402</v>
      </c>
      <c r="B301" s="40">
        <v>26</v>
      </c>
      <c r="C301" s="40"/>
      <c r="D301" s="40"/>
      <c r="E301" s="40"/>
      <c r="F301" s="40"/>
      <c r="G301" s="40"/>
      <c r="H301" s="40"/>
      <c r="I301" s="40"/>
      <c r="J301" s="40"/>
      <c r="K301" s="78"/>
      <c r="L301" s="124"/>
      <c r="M301" s="125"/>
      <c r="N301" s="126"/>
      <c r="O301" s="108"/>
      <c r="P301" s="43">
        <f>B301</f>
        <v>26</v>
      </c>
      <c r="Q301" s="109"/>
      <c r="R301" s="108"/>
    </row>
    <row r="302" spans="1:19" ht="15.75" x14ac:dyDescent="0.25">
      <c r="A302" s="39">
        <v>2501</v>
      </c>
      <c r="B302" s="40"/>
      <c r="C302" s="40">
        <v>25</v>
      </c>
      <c r="D302" s="40"/>
      <c r="E302" s="40"/>
      <c r="F302" s="40"/>
      <c r="G302" s="40"/>
      <c r="H302" s="40"/>
      <c r="I302" s="40"/>
      <c r="J302" s="40"/>
      <c r="K302" s="78"/>
      <c r="L302" s="127"/>
      <c r="M302" s="118"/>
      <c r="N302" s="128"/>
      <c r="O302" s="45">
        <f>C302/B301</f>
        <v>0.96153846153846156</v>
      </c>
      <c r="P302" s="46">
        <v>25</v>
      </c>
      <c r="Q302" s="110">
        <f>P302/P301</f>
        <v>0.96153846153846156</v>
      </c>
      <c r="R302" s="110">
        <f t="shared" ref="R302:R308" si="31">IF(P302=0,"",100%-Q302)</f>
        <v>3.8461538461538436E-2</v>
      </c>
    </row>
    <row r="303" spans="1:19" ht="15.75" x14ac:dyDescent="0.25">
      <c r="A303" s="39">
        <v>2502</v>
      </c>
      <c r="B303" s="40"/>
      <c r="C303" s="40"/>
      <c r="D303" s="40">
        <v>21</v>
      </c>
      <c r="E303" s="40"/>
      <c r="F303" s="40"/>
      <c r="G303" s="40"/>
      <c r="H303" s="40"/>
      <c r="I303" s="40"/>
      <c r="J303" s="40"/>
      <c r="K303" s="78"/>
      <c r="L303" s="127"/>
      <c r="M303" s="118"/>
      <c r="N303" s="128"/>
      <c r="O303" s="45">
        <f>D303/C302</f>
        <v>0.84</v>
      </c>
      <c r="P303" s="46">
        <v>22</v>
      </c>
      <c r="Q303" s="110">
        <f>P303/P302</f>
        <v>0.88</v>
      </c>
      <c r="R303" s="110">
        <f t="shared" si="31"/>
        <v>0.12</v>
      </c>
      <c r="S303" s="94">
        <f>P303/P301</f>
        <v>0.84615384615384615</v>
      </c>
    </row>
    <row r="304" spans="1:19" ht="15.75" x14ac:dyDescent="0.25">
      <c r="A304" s="39">
        <v>2601</v>
      </c>
      <c r="B304" s="40"/>
      <c r="C304" s="40"/>
      <c r="D304" s="40"/>
      <c r="E304" s="40"/>
      <c r="F304" s="40"/>
      <c r="G304" s="40"/>
      <c r="H304" s="40"/>
      <c r="I304" s="40"/>
      <c r="J304" s="40"/>
      <c r="K304" s="78"/>
      <c r="L304" s="127"/>
      <c r="M304" s="118"/>
      <c r="N304" s="128"/>
      <c r="O304" s="45" t="str">
        <f>IF(F304=0,"",F304/E303)</f>
        <v/>
      </c>
      <c r="P304" s="46"/>
      <c r="Q304" s="110"/>
      <c r="R304" s="110" t="str">
        <f t="shared" si="31"/>
        <v/>
      </c>
    </row>
    <row r="305" spans="1:18" ht="15.75" x14ac:dyDescent="0.25">
      <c r="A305" s="39">
        <v>2602</v>
      </c>
      <c r="B305" s="40"/>
      <c r="C305" s="40"/>
      <c r="D305" s="40"/>
      <c r="E305" s="40"/>
      <c r="F305" s="40"/>
      <c r="G305" s="40"/>
      <c r="H305" s="40"/>
      <c r="I305" s="40"/>
      <c r="J305" s="40"/>
      <c r="K305" s="78"/>
      <c r="L305" s="127"/>
      <c r="M305" s="118"/>
      <c r="N305" s="128"/>
      <c r="O305" s="45" t="str">
        <f>IF(G305=0,"",G305/F304)</f>
        <v/>
      </c>
      <c r="P305" s="46"/>
      <c r="Q305" s="110"/>
      <c r="R305" s="110" t="str">
        <f t="shared" si="31"/>
        <v/>
      </c>
    </row>
    <row r="306" spans="1:18" ht="15.75" x14ac:dyDescent="0.25">
      <c r="A306" s="39">
        <v>2701</v>
      </c>
      <c r="B306" s="40"/>
      <c r="C306" s="40"/>
      <c r="D306" s="40"/>
      <c r="E306" s="40"/>
      <c r="F306" s="40"/>
      <c r="G306" s="40"/>
      <c r="H306" s="40"/>
      <c r="I306" s="40"/>
      <c r="J306" s="40"/>
      <c r="K306" s="78"/>
      <c r="L306" s="127"/>
      <c r="M306" s="118"/>
      <c r="N306" s="128"/>
      <c r="O306" s="45" t="str">
        <f>IF(H306=0,"",H306/G305)</f>
        <v/>
      </c>
      <c r="P306" s="46"/>
      <c r="Q306" s="110"/>
      <c r="R306" s="110" t="str">
        <f t="shared" si="31"/>
        <v/>
      </c>
    </row>
    <row r="307" spans="1:18" ht="15.75" x14ac:dyDescent="0.25">
      <c r="A307" s="39">
        <v>2702</v>
      </c>
      <c r="B307" s="40"/>
      <c r="C307" s="40"/>
      <c r="D307" s="40"/>
      <c r="E307" s="40"/>
      <c r="F307" s="40"/>
      <c r="G307" s="40"/>
      <c r="H307" s="40"/>
      <c r="I307" s="40"/>
      <c r="J307" s="40"/>
      <c r="K307" s="78"/>
      <c r="L307" s="127"/>
      <c r="M307" s="118"/>
      <c r="N307" s="128"/>
      <c r="O307" s="45" t="str">
        <f>IF(I307=0,"",I307/H306)</f>
        <v/>
      </c>
      <c r="P307" s="46"/>
      <c r="Q307" s="110"/>
      <c r="R307" s="110" t="str">
        <f t="shared" si="31"/>
        <v/>
      </c>
    </row>
    <row r="308" spans="1:18" ht="15.75" x14ac:dyDescent="0.25">
      <c r="A308" s="39">
        <v>2801</v>
      </c>
      <c r="B308" s="40"/>
      <c r="C308" s="40"/>
      <c r="D308" s="40"/>
      <c r="E308" s="40"/>
      <c r="F308" s="40"/>
      <c r="G308" s="40"/>
      <c r="H308" s="40"/>
      <c r="I308" s="40"/>
      <c r="J308" s="40"/>
      <c r="K308" s="78"/>
      <c r="L308" s="127"/>
      <c r="M308" s="118"/>
      <c r="N308" s="128"/>
      <c r="O308" s="48" t="str">
        <f>IF(J308=0,"",J308/I307)</f>
        <v/>
      </c>
      <c r="P308" s="46"/>
      <c r="Q308" s="110"/>
      <c r="R308" s="48" t="str">
        <f t="shared" si="31"/>
        <v/>
      </c>
    </row>
    <row r="309" spans="1:18" ht="15.75" x14ac:dyDescent="0.25">
      <c r="A309" s="39">
        <v>2802</v>
      </c>
      <c r="B309" s="40"/>
      <c r="C309" s="40"/>
      <c r="D309" s="40"/>
      <c r="E309" s="40"/>
      <c r="F309" s="40"/>
      <c r="G309" s="40"/>
      <c r="H309" s="40"/>
      <c r="I309" s="40"/>
      <c r="J309" s="40"/>
      <c r="K309" s="78"/>
      <c r="L309" s="127"/>
      <c r="M309" s="118"/>
      <c r="N309" s="119"/>
      <c r="O309" s="118"/>
      <c r="P309" s="46"/>
      <c r="Q309" s="118"/>
      <c r="R309" s="133"/>
    </row>
    <row r="310" spans="1:18" ht="15.75" x14ac:dyDescent="0.25">
      <c r="A310" s="39">
        <v>2901</v>
      </c>
      <c r="B310" s="40"/>
      <c r="C310" s="40"/>
      <c r="D310" s="40"/>
      <c r="E310" s="40"/>
      <c r="F310" s="40"/>
      <c r="G310" s="40"/>
      <c r="H310" s="40"/>
      <c r="I310" s="40"/>
      <c r="J310" s="40"/>
      <c r="K310" s="78"/>
      <c r="L310" s="127"/>
      <c r="M310" s="118"/>
      <c r="N310" s="119"/>
      <c r="O310" s="121"/>
      <c r="P310" s="74"/>
      <c r="Q310" s="134"/>
      <c r="R310" s="121"/>
    </row>
    <row r="311" spans="1:18" ht="15.75" x14ac:dyDescent="0.25">
      <c r="A311" s="39">
        <v>2902</v>
      </c>
      <c r="B311" s="40"/>
      <c r="C311" s="40"/>
      <c r="D311" s="40"/>
      <c r="E311" s="40"/>
      <c r="F311" s="40"/>
      <c r="G311" s="40"/>
      <c r="H311" s="40"/>
      <c r="I311" s="40"/>
      <c r="J311" s="40"/>
      <c r="K311" s="78"/>
      <c r="L311" s="127"/>
      <c r="M311" s="118"/>
      <c r="N311" s="119"/>
      <c r="O311" s="121"/>
      <c r="P311" s="74"/>
      <c r="Q311" s="134"/>
      <c r="R311" s="121"/>
    </row>
    <row r="312" spans="1:18" ht="15.75" x14ac:dyDescent="0.25">
      <c r="A312" s="39">
        <v>3001</v>
      </c>
      <c r="B312" s="40"/>
      <c r="C312" s="40"/>
      <c r="D312" s="40"/>
      <c r="E312" s="40"/>
      <c r="F312" s="40"/>
      <c r="G312" s="40"/>
      <c r="H312" s="40"/>
      <c r="I312" s="40"/>
      <c r="J312" s="40"/>
      <c r="K312" s="78"/>
      <c r="L312" s="127"/>
      <c r="M312" s="118"/>
      <c r="N312" s="119"/>
      <c r="O312" s="118"/>
      <c r="P312" s="119"/>
      <c r="Q312" s="120"/>
      <c r="R312" s="121"/>
    </row>
    <row r="313" spans="1:18" ht="15.75" x14ac:dyDescent="0.25">
      <c r="A313" s="39">
        <v>3002</v>
      </c>
      <c r="B313" s="40"/>
      <c r="C313" s="40"/>
      <c r="D313" s="40"/>
      <c r="E313" s="40"/>
      <c r="F313" s="40"/>
      <c r="G313" s="40"/>
      <c r="H313" s="40"/>
      <c r="I313" s="40"/>
      <c r="J313" s="40"/>
      <c r="K313" s="78"/>
      <c r="L313" s="127"/>
      <c r="M313" s="118"/>
      <c r="N313" s="119"/>
      <c r="O313" s="111" t="s">
        <v>58</v>
      </c>
      <c r="P313" s="112"/>
      <c r="Q313" s="113" t="str">
        <f>IF(SUM(K302:K313)=0,"",SUM(K302:K313))</f>
        <v/>
      </c>
      <c r="R313" s="114" t="s">
        <v>10</v>
      </c>
    </row>
    <row r="314" spans="1:18" ht="15.75" x14ac:dyDescent="0.25">
      <c r="A314" s="98">
        <v>3101</v>
      </c>
      <c r="B314" s="40"/>
      <c r="C314" s="40"/>
      <c r="D314" s="40"/>
      <c r="E314" s="40"/>
      <c r="F314" s="40"/>
      <c r="G314" s="40"/>
      <c r="H314" s="40"/>
      <c r="I314" s="40"/>
      <c r="J314" s="40"/>
      <c r="K314" s="78"/>
      <c r="L314" s="127"/>
      <c r="M314" s="118"/>
      <c r="N314" s="119"/>
      <c r="O314" s="115" t="s">
        <v>60</v>
      </c>
      <c r="P314" s="59" t="str">
        <f>IF(P313/B301=0,"",P313/B301)</f>
        <v/>
      </c>
      <c r="Q314" s="116" t="e">
        <f>IF(P313/Q313=0,"",P313/Q313)</f>
        <v>#VALUE!</v>
      </c>
      <c r="R314" s="117" t="s">
        <v>61</v>
      </c>
    </row>
    <row r="315" spans="1:18" ht="15.75" x14ac:dyDescent="0.25">
      <c r="A315" s="99">
        <v>3102</v>
      </c>
      <c r="B315" s="40"/>
      <c r="C315" s="40"/>
      <c r="D315" s="40"/>
      <c r="E315" s="40"/>
      <c r="F315" s="40"/>
      <c r="G315" s="40"/>
      <c r="H315" s="40"/>
      <c r="I315" s="40"/>
      <c r="J315" s="40"/>
      <c r="K315" s="78"/>
      <c r="L315" s="130"/>
      <c r="M315" s="131"/>
      <c r="N315" s="132"/>
      <c r="O315" s="87"/>
      <c r="P315" s="122"/>
      <c r="Q315" s="122"/>
      <c r="R315" s="123"/>
    </row>
    <row r="316" spans="1:18" ht="18" customHeight="1" x14ac:dyDescent="0.25">
      <c r="A316" s="28"/>
      <c r="B316" s="165" t="s">
        <v>83</v>
      </c>
      <c r="C316" s="165"/>
      <c r="D316" s="165"/>
      <c r="E316" s="165"/>
      <c r="F316" s="165"/>
      <c r="G316" s="165"/>
      <c r="H316" s="165"/>
      <c r="I316" s="165"/>
      <c r="J316" s="165"/>
      <c r="K316" s="66">
        <f>SUM(K301:K312)</f>
        <v>0</v>
      </c>
      <c r="L316" s="67" t="str">
        <f>IF(K308=0,"",K308/B301)</f>
        <v/>
      </c>
      <c r="M316" s="67" t="str">
        <f>IF(K316=0,"",K316/B301)</f>
        <v/>
      </c>
      <c r="N316" s="67" t="str">
        <f>IF(K308=0,"",M316-L316)</f>
        <v/>
      </c>
      <c r="O316" s="2"/>
      <c r="P316" s="1"/>
      <c r="Q316" s="25"/>
      <c r="R316" s="2"/>
    </row>
    <row r="317" spans="1:18" ht="12.75" customHeight="1" x14ac:dyDescent="0.2"/>
    <row r="318" spans="1:18" ht="12.75" customHeight="1" x14ac:dyDescent="0.2"/>
    <row r="319" spans="1:18" ht="26.25" x14ac:dyDescent="0.4">
      <c r="B319" s="166" t="s">
        <v>72</v>
      </c>
      <c r="C319" s="167"/>
      <c r="D319" s="167"/>
      <c r="E319" s="167"/>
      <c r="F319" s="167"/>
      <c r="G319" s="167"/>
      <c r="H319" s="167"/>
      <c r="I319" s="167"/>
      <c r="J319" s="167"/>
      <c r="K319" s="105" t="s">
        <v>113</v>
      </c>
      <c r="L319" s="2"/>
      <c r="M319" s="2"/>
      <c r="N319" s="1"/>
      <c r="O319" s="2"/>
      <c r="P319" s="1"/>
      <c r="Q319" s="1"/>
      <c r="R319" s="1"/>
    </row>
    <row r="320" spans="1:18" ht="20.25" x14ac:dyDescent="0.2">
      <c r="A320" s="168" t="s">
        <v>9</v>
      </c>
      <c r="B320" s="169" t="s">
        <v>73</v>
      </c>
      <c r="C320" s="170"/>
      <c r="D320" s="170"/>
      <c r="E320" s="170"/>
      <c r="F320" s="170"/>
      <c r="G320" s="170"/>
      <c r="H320" s="170"/>
      <c r="I320" s="170"/>
      <c r="J320" s="171"/>
      <c r="K320" s="172" t="s">
        <v>10</v>
      </c>
      <c r="L320" s="164" t="s">
        <v>2</v>
      </c>
      <c r="M320" s="164" t="s">
        <v>3</v>
      </c>
      <c r="N320" s="174" t="s">
        <v>4</v>
      </c>
      <c r="O320" s="164" t="s">
        <v>5</v>
      </c>
      <c r="P320" s="162" t="s">
        <v>6</v>
      </c>
      <c r="Q320" s="162" t="s">
        <v>7</v>
      </c>
      <c r="R320" s="164" t="s">
        <v>8</v>
      </c>
    </row>
    <row r="321" spans="1:19" ht="15.75" x14ac:dyDescent="0.25">
      <c r="A321" s="163"/>
      <c r="B321" s="39" t="s">
        <v>74</v>
      </c>
      <c r="C321" s="39" t="s">
        <v>75</v>
      </c>
      <c r="D321" s="39" t="s">
        <v>76</v>
      </c>
      <c r="E321" s="39" t="s">
        <v>77</v>
      </c>
      <c r="F321" s="39" t="s">
        <v>78</v>
      </c>
      <c r="G321" s="39" t="s">
        <v>79</v>
      </c>
      <c r="H321" s="39" t="s">
        <v>80</v>
      </c>
      <c r="I321" s="39" t="s">
        <v>81</v>
      </c>
      <c r="J321" s="39" t="s">
        <v>82</v>
      </c>
      <c r="K321" s="173"/>
      <c r="L321" s="163"/>
      <c r="M321" s="163"/>
      <c r="N321" s="163"/>
      <c r="O321" s="163"/>
      <c r="P321" s="163"/>
      <c r="Q321" s="163"/>
      <c r="R321" s="163"/>
    </row>
    <row r="322" spans="1:19" ht="15.75" x14ac:dyDescent="0.25">
      <c r="A322" s="39">
        <v>2501</v>
      </c>
      <c r="B322" s="40">
        <v>11</v>
      </c>
      <c r="C322" s="40"/>
      <c r="D322" s="40"/>
      <c r="E322" s="40"/>
      <c r="F322" s="40"/>
      <c r="G322" s="40"/>
      <c r="H322" s="40"/>
      <c r="I322" s="40"/>
      <c r="J322" s="40"/>
      <c r="K322" s="78"/>
      <c r="L322" s="124"/>
      <c r="M322" s="125"/>
      <c r="N322" s="126"/>
      <c r="O322" s="108"/>
      <c r="P322" s="43">
        <f>B322</f>
        <v>11</v>
      </c>
      <c r="Q322" s="109"/>
      <c r="R322" s="108"/>
    </row>
    <row r="323" spans="1:19" ht="15.75" x14ac:dyDescent="0.25">
      <c r="A323" s="39">
        <v>2502</v>
      </c>
      <c r="B323" s="40"/>
      <c r="C323" s="40">
        <v>9</v>
      </c>
      <c r="D323" s="40"/>
      <c r="E323" s="40"/>
      <c r="F323" s="40"/>
      <c r="G323" s="40"/>
      <c r="H323" s="40"/>
      <c r="I323" s="40"/>
      <c r="J323" s="40"/>
      <c r="K323" s="78"/>
      <c r="L323" s="127"/>
      <c r="M323" s="118"/>
      <c r="N323" s="128"/>
      <c r="O323" s="45">
        <f>IF(C323=0,"",C323/B322)</f>
        <v>0.81818181818181823</v>
      </c>
      <c r="P323" s="46">
        <v>10</v>
      </c>
      <c r="Q323" s="110">
        <f t="shared" ref="Q323:Q330" si="32">IF(P323=0,"",P323/P322)</f>
        <v>0.90909090909090906</v>
      </c>
      <c r="R323" s="110">
        <f t="shared" ref="R323:R330" si="33">IF(P323=0,"",100%-Q323)</f>
        <v>9.0909090909090939E-2</v>
      </c>
    </row>
    <row r="324" spans="1:19" ht="15.75" x14ac:dyDescent="0.25">
      <c r="A324" s="39">
        <v>2601</v>
      </c>
      <c r="B324" s="40"/>
      <c r="C324" s="40"/>
      <c r="D324" s="40"/>
      <c r="E324" s="40"/>
      <c r="F324" s="40"/>
      <c r="G324" s="40"/>
      <c r="H324" s="40"/>
      <c r="I324" s="40"/>
      <c r="J324" s="40"/>
      <c r="K324" s="78"/>
      <c r="L324" s="127"/>
      <c r="M324" s="118"/>
      <c r="N324" s="128"/>
      <c r="O324" s="45" t="str">
        <f>IF(D324=0,"",D324/C323)</f>
        <v/>
      </c>
      <c r="P324" s="46"/>
      <c r="Q324" s="110" t="str">
        <f t="shared" si="32"/>
        <v/>
      </c>
      <c r="R324" s="110" t="str">
        <f t="shared" si="33"/>
        <v/>
      </c>
      <c r="S324" s="8">
        <f>P324/P322</f>
        <v>0</v>
      </c>
    </row>
    <row r="325" spans="1:19" ht="15.75" x14ac:dyDescent="0.25">
      <c r="A325" s="39">
        <v>2602</v>
      </c>
      <c r="B325" s="40"/>
      <c r="C325" s="40"/>
      <c r="D325" s="40"/>
      <c r="E325" s="40"/>
      <c r="F325" s="40"/>
      <c r="G325" s="40"/>
      <c r="H325" s="40"/>
      <c r="I325" s="40"/>
      <c r="J325" s="40"/>
      <c r="K325" s="78"/>
      <c r="L325" s="127"/>
      <c r="M325" s="118"/>
      <c r="N325" s="128"/>
      <c r="O325" s="45" t="str">
        <f>IF(E325=0,"",E325/D324)</f>
        <v/>
      </c>
      <c r="P325" s="46"/>
      <c r="Q325" s="110" t="str">
        <f t="shared" si="32"/>
        <v/>
      </c>
      <c r="R325" s="110" t="str">
        <f t="shared" si="33"/>
        <v/>
      </c>
    </row>
    <row r="326" spans="1:19" ht="15.75" x14ac:dyDescent="0.25">
      <c r="A326" s="39">
        <v>2701</v>
      </c>
      <c r="B326" s="40"/>
      <c r="C326" s="40"/>
      <c r="D326" s="40"/>
      <c r="E326" s="40"/>
      <c r="F326" s="40"/>
      <c r="G326" s="40"/>
      <c r="H326" s="40"/>
      <c r="I326" s="40"/>
      <c r="J326" s="40"/>
      <c r="K326" s="78"/>
      <c r="L326" s="127"/>
      <c r="M326" s="118"/>
      <c r="N326" s="128"/>
      <c r="O326" s="45" t="str">
        <f>IF(F326=0,"",F326/E325)</f>
        <v/>
      </c>
      <c r="P326" s="46"/>
      <c r="Q326" s="110" t="str">
        <f t="shared" si="32"/>
        <v/>
      </c>
      <c r="R326" s="110" t="str">
        <f t="shared" si="33"/>
        <v/>
      </c>
    </row>
    <row r="327" spans="1:19" ht="15.75" x14ac:dyDescent="0.25">
      <c r="A327" s="39">
        <v>2702</v>
      </c>
      <c r="B327" s="40"/>
      <c r="C327" s="40"/>
      <c r="D327" s="40"/>
      <c r="E327" s="40"/>
      <c r="F327" s="40"/>
      <c r="G327" s="40"/>
      <c r="H327" s="40"/>
      <c r="I327" s="40"/>
      <c r="J327" s="40"/>
      <c r="K327" s="78"/>
      <c r="L327" s="127"/>
      <c r="M327" s="118"/>
      <c r="N327" s="128"/>
      <c r="O327" s="45" t="str">
        <f>IF(G327=0,"",G327/F326)</f>
        <v/>
      </c>
      <c r="P327" s="46"/>
      <c r="Q327" s="110" t="str">
        <f t="shared" si="32"/>
        <v/>
      </c>
      <c r="R327" s="110" t="str">
        <f t="shared" si="33"/>
        <v/>
      </c>
    </row>
    <row r="328" spans="1:19" ht="15.75" x14ac:dyDescent="0.25">
      <c r="A328" s="39">
        <v>2801</v>
      </c>
      <c r="B328" s="40"/>
      <c r="C328" s="40"/>
      <c r="D328" s="40"/>
      <c r="E328" s="40"/>
      <c r="F328" s="40"/>
      <c r="G328" s="40"/>
      <c r="H328" s="40"/>
      <c r="I328" s="40"/>
      <c r="J328" s="40"/>
      <c r="K328" s="78"/>
      <c r="L328" s="127"/>
      <c r="M328" s="118"/>
      <c r="N328" s="128"/>
      <c r="O328" s="45" t="str">
        <f>IF(H328=0,"",H328/G327)</f>
        <v/>
      </c>
      <c r="P328" s="46"/>
      <c r="Q328" s="110" t="str">
        <f t="shared" si="32"/>
        <v/>
      </c>
      <c r="R328" s="110" t="str">
        <f t="shared" si="33"/>
        <v/>
      </c>
    </row>
    <row r="329" spans="1:19" ht="15.75" x14ac:dyDescent="0.25">
      <c r="A329" s="39">
        <v>2802</v>
      </c>
      <c r="B329" s="40"/>
      <c r="C329" s="40"/>
      <c r="D329" s="40"/>
      <c r="E329" s="40"/>
      <c r="F329" s="40"/>
      <c r="G329" s="40"/>
      <c r="H329" s="40"/>
      <c r="I329" s="40"/>
      <c r="J329" s="40"/>
      <c r="K329" s="78"/>
      <c r="L329" s="127"/>
      <c r="M329" s="118"/>
      <c r="N329" s="128"/>
      <c r="O329" s="45" t="str">
        <f>IF(I329=0,"",I329/H328)</f>
        <v/>
      </c>
      <c r="P329" s="46"/>
      <c r="Q329" s="110" t="str">
        <f t="shared" si="32"/>
        <v/>
      </c>
      <c r="R329" s="110" t="str">
        <f t="shared" si="33"/>
        <v/>
      </c>
    </row>
    <row r="330" spans="1:19" ht="15.75" x14ac:dyDescent="0.25">
      <c r="A330" s="39">
        <v>2901</v>
      </c>
      <c r="B330" s="40"/>
      <c r="C330" s="40"/>
      <c r="D330" s="40"/>
      <c r="E330" s="40"/>
      <c r="F330" s="40"/>
      <c r="G330" s="40"/>
      <c r="H330" s="40"/>
      <c r="I330" s="40"/>
      <c r="J330" s="40"/>
      <c r="K330" s="78"/>
      <c r="L330" s="127"/>
      <c r="M330" s="118"/>
      <c r="N330" s="128"/>
      <c r="O330" s="48" t="str">
        <f>IF(J330=0,"",J330/I329)</f>
        <v/>
      </c>
      <c r="P330" s="46"/>
      <c r="Q330" s="48" t="str">
        <f t="shared" si="32"/>
        <v/>
      </c>
      <c r="R330" s="48" t="str">
        <f t="shared" si="33"/>
        <v/>
      </c>
    </row>
    <row r="331" spans="1:19" ht="15.75" x14ac:dyDescent="0.25">
      <c r="A331" s="39">
        <v>2902</v>
      </c>
      <c r="B331" s="40"/>
      <c r="C331" s="40"/>
      <c r="D331" s="40"/>
      <c r="E331" s="40"/>
      <c r="F331" s="40"/>
      <c r="G331" s="40"/>
      <c r="H331" s="40"/>
      <c r="I331" s="40"/>
      <c r="J331" s="40"/>
      <c r="K331" s="78"/>
      <c r="L331" s="127"/>
      <c r="M331" s="118"/>
      <c r="N331" s="119"/>
      <c r="O331" s="118"/>
      <c r="P331" s="46"/>
      <c r="Q331" s="118"/>
      <c r="R331" s="133"/>
    </row>
    <row r="332" spans="1:19" ht="15.75" x14ac:dyDescent="0.25">
      <c r="A332" s="39">
        <v>3001</v>
      </c>
      <c r="B332" s="40"/>
      <c r="C332" s="40"/>
      <c r="D332" s="40"/>
      <c r="E332" s="40"/>
      <c r="F332" s="40"/>
      <c r="G332" s="40"/>
      <c r="H332" s="40"/>
      <c r="I332" s="40"/>
      <c r="J332" s="40"/>
      <c r="K332" s="78"/>
      <c r="L332" s="127"/>
      <c r="M332" s="118"/>
      <c r="N332" s="119"/>
      <c r="O332" s="121"/>
      <c r="P332" s="74"/>
      <c r="Q332" s="134"/>
      <c r="R332" s="121"/>
    </row>
    <row r="333" spans="1:19" ht="15.75" x14ac:dyDescent="0.25">
      <c r="A333" s="39">
        <v>3002</v>
      </c>
      <c r="B333" s="40"/>
      <c r="C333" s="40"/>
      <c r="D333" s="40"/>
      <c r="E333" s="40"/>
      <c r="F333" s="40"/>
      <c r="G333" s="40"/>
      <c r="H333" s="40"/>
      <c r="I333" s="40"/>
      <c r="J333" s="40"/>
      <c r="K333" s="78"/>
      <c r="L333" s="127"/>
      <c r="M333" s="118"/>
      <c r="N333" s="119"/>
      <c r="O333" s="121"/>
      <c r="P333" s="74"/>
      <c r="Q333" s="134"/>
      <c r="R333" s="121"/>
    </row>
    <row r="334" spans="1:19" ht="15.75" x14ac:dyDescent="0.25">
      <c r="A334" s="98">
        <v>3101</v>
      </c>
      <c r="B334" s="40"/>
      <c r="C334" s="40"/>
      <c r="D334" s="40"/>
      <c r="E334" s="40"/>
      <c r="F334" s="40"/>
      <c r="G334" s="40"/>
      <c r="H334" s="40"/>
      <c r="I334" s="40"/>
      <c r="J334" s="40"/>
      <c r="K334" s="78"/>
      <c r="L334" s="127"/>
      <c r="M334" s="118"/>
      <c r="N334" s="119"/>
      <c r="O334" s="121"/>
      <c r="P334" s="74"/>
      <c r="Q334" s="134"/>
      <c r="R334" s="121"/>
    </row>
    <row r="335" spans="1:19" ht="15.75" x14ac:dyDescent="0.25">
      <c r="A335" s="99">
        <v>3102</v>
      </c>
      <c r="B335" s="40"/>
      <c r="C335" s="40"/>
      <c r="D335" s="40"/>
      <c r="E335" s="40"/>
      <c r="F335" s="40"/>
      <c r="G335" s="40"/>
      <c r="H335" s="40"/>
      <c r="I335" s="40"/>
      <c r="J335" s="104"/>
      <c r="K335" s="78"/>
      <c r="L335" s="127"/>
      <c r="M335" s="118"/>
      <c r="N335" s="119"/>
      <c r="O335" s="118"/>
      <c r="P335" s="119"/>
      <c r="Q335" s="120"/>
      <c r="R335" s="121"/>
    </row>
    <row r="336" spans="1:19" ht="15.75" x14ac:dyDescent="0.25">
      <c r="A336" s="39">
        <v>3201</v>
      </c>
      <c r="B336" s="40"/>
      <c r="C336" s="40"/>
      <c r="D336" s="40"/>
      <c r="E336" s="40"/>
      <c r="F336" s="40"/>
      <c r="G336" s="40"/>
      <c r="H336" s="40"/>
      <c r="I336" s="40"/>
      <c r="J336" s="40"/>
      <c r="K336" s="78"/>
      <c r="L336" s="127"/>
      <c r="M336" s="118"/>
      <c r="N336" s="119"/>
      <c r="O336" s="111" t="s">
        <v>58</v>
      </c>
      <c r="P336" s="112"/>
      <c r="Q336" s="113" t="str">
        <f>IF(SUM(K324:K336)=0,"",SUM(K324:K336))</f>
        <v/>
      </c>
      <c r="R336" s="114" t="s">
        <v>10</v>
      </c>
    </row>
    <row r="337" spans="1:19" ht="15.75" x14ac:dyDescent="0.25">
      <c r="A337" s="39">
        <v>3202</v>
      </c>
      <c r="B337" s="40"/>
      <c r="C337" s="40"/>
      <c r="D337" s="40"/>
      <c r="E337" s="40"/>
      <c r="F337" s="40"/>
      <c r="G337" s="40"/>
      <c r="H337" s="40"/>
      <c r="I337" s="40"/>
      <c r="J337" s="40"/>
      <c r="K337" s="78"/>
      <c r="L337" s="127"/>
      <c r="M337" s="118"/>
      <c r="N337" s="119"/>
      <c r="O337" s="115" t="s">
        <v>60</v>
      </c>
      <c r="P337" s="59" t="str">
        <f>IF(P336/B322=0,"",P336/B322)</f>
        <v/>
      </c>
      <c r="Q337" s="116" t="e">
        <f>IF(P336/Q336=0,"",P336/Q336)</f>
        <v>#VALUE!</v>
      </c>
      <c r="R337" s="117" t="s">
        <v>61</v>
      </c>
    </row>
    <row r="338" spans="1:19" ht="15.75" x14ac:dyDescent="0.25">
      <c r="A338" s="39">
        <v>3301</v>
      </c>
      <c r="B338" s="40"/>
      <c r="C338" s="40"/>
      <c r="D338" s="40"/>
      <c r="E338" s="40"/>
      <c r="F338" s="40"/>
      <c r="G338" s="40"/>
      <c r="H338" s="40"/>
      <c r="I338" s="40"/>
      <c r="J338" s="40"/>
      <c r="K338" s="78"/>
      <c r="L338" s="130"/>
      <c r="M338" s="131"/>
      <c r="N338" s="132"/>
      <c r="O338" s="87"/>
      <c r="P338" s="122"/>
      <c r="Q338" s="122"/>
      <c r="R338" s="123"/>
    </row>
    <row r="339" spans="1:19" ht="18" customHeight="1" x14ac:dyDescent="0.25">
      <c r="A339" s="28"/>
      <c r="B339" s="165" t="s">
        <v>83</v>
      </c>
      <c r="C339" s="165"/>
      <c r="D339" s="165"/>
      <c r="E339" s="165"/>
      <c r="F339" s="165"/>
      <c r="G339" s="165"/>
      <c r="H339" s="165"/>
      <c r="I339" s="165"/>
      <c r="J339" s="165"/>
      <c r="K339" s="66">
        <f>SUM(K322:K335)</f>
        <v>0</v>
      </c>
      <c r="L339" s="67"/>
      <c r="M339" s="67" t="str">
        <f>IF(K339=0,"",K339/B322)</f>
        <v/>
      </c>
      <c r="N339" s="67"/>
      <c r="O339" s="2"/>
      <c r="P339" s="1"/>
      <c r="Q339" s="25"/>
      <c r="R339" s="2"/>
    </row>
    <row r="340" spans="1:19" ht="12.75" customHeight="1" x14ac:dyDescent="0.2"/>
    <row r="341" spans="1:19" ht="12.75" customHeight="1" x14ac:dyDescent="0.2"/>
    <row r="342" spans="1:19" ht="26.25" customHeight="1" x14ac:dyDescent="0.4">
      <c r="B342" s="166" t="s">
        <v>72</v>
      </c>
      <c r="C342" s="167"/>
      <c r="D342" s="167"/>
      <c r="E342" s="167"/>
      <c r="F342" s="167"/>
      <c r="G342" s="167"/>
      <c r="H342" s="167"/>
      <c r="I342" s="167"/>
      <c r="J342" s="167"/>
      <c r="K342" s="105" t="s">
        <v>115</v>
      </c>
      <c r="L342" s="2"/>
      <c r="M342" s="2"/>
      <c r="N342" s="1"/>
      <c r="O342" s="2"/>
      <c r="P342" s="1"/>
      <c r="Q342" s="1"/>
      <c r="R342" s="1"/>
    </row>
    <row r="343" spans="1:19" ht="20.25" customHeight="1" x14ac:dyDescent="0.2">
      <c r="A343" s="168" t="s">
        <v>9</v>
      </c>
      <c r="B343" s="169" t="s">
        <v>73</v>
      </c>
      <c r="C343" s="170"/>
      <c r="D343" s="170"/>
      <c r="E343" s="170"/>
      <c r="F343" s="170"/>
      <c r="G343" s="170"/>
      <c r="H343" s="170"/>
      <c r="I343" s="170"/>
      <c r="J343" s="171"/>
      <c r="K343" s="172" t="s">
        <v>10</v>
      </c>
      <c r="L343" s="164" t="s">
        <v>2</v>
      </c>
      <c r="M343" s="164" t="s">
        <v>3</v>
      </c>
      <c r="N343" s="174" t="s">
        <v>4</v>
      </c>
      <c r="O343" s="164" t="s">
        <v>5</v>
      </c>
      <c r="P343" s="162" t="s">
        <v>6</v>
      </c>
      <c r="Q343" s="162" t="s">
        <v>7</v>
      </c>
      <c r="R343" s="164" t="s">
        <v>8</v>
      </c>
    </row>
    <row r="344" spans="1:19" ht="15.75" customHeight="1" x14ac:dyDescent="0.25">
      <c r="A344" s="163"/>
      <c r="B344" s="39" t="s">
        <v>74</v>
      </c>
      <c r="C344" s="39" t="s">
        <v>75</v>
      </c>
      <c r="D344" s="39" t="s">
        <v>76</v>
      </c>
      <c r="E344" s="39" t="s">
        <v>77</v>
      </c>
      <c r="F344" s="39" t="s">
        <v>78</v>
      </c>
      <c r="G344" s="39" t="s">
        <v>79</v>
      </c>
      <c r="H344" s="39" t="s">
        <v>80</v>
      </c>
      <c r="I344" s="39" t="s">
        <v>81</v>
      </c>
      <c r="J344" s="39" t="s">
        <v>82</v>
      </c>
      <c r="K344" s="173"/>
      <c r="L344" s="163"/>
      <c r="M344" s="163"/>
      <c r="N344" s="163"/>
      <c r="O344" s="163"/>
      <c r="P344" s="163"/>
      <c r="Q344" s="163"/>
      <c r="R344" s="163"/>
    </row>
    <row r="345" spans="1:19" ht="15.75" customHeight="1" x14ac:dyDescent="0.25">
      <c r="A345" s="39">
        <v>2502</v>
      </c>
      <c r="B345" s="40">
        <v>22</v>
      </c>
      <c r="C345" s="40"/>
      <c r="D345" s="40"/>
      <c r="E345" s="40"/>
      <c r="F345" s="40"/>
      <c r="G345" s="40"/>
      <c r="H345" s="40"/>
      <c r="I345" s="40"/>
      <c r="J345" s="40"/>
      <c r="K345" s="78"/>
      <c r="L345" s="124"/>
      <c r="M345" s="125"/>
      <c r="N345" s="126"/>
      <c r="O345" s="108"/>
      <c r="P345" s="43">
        <f>B345</f>
        <v>22</v>
      </c>
      <c r="Q345" s="109"/>
      <c r="R345" s="108"/>
    </row>
    <row r="346" spans="1:19" ht="15.75" customHeight="1" x14ac:dyDescent="0.25">
      <c r="A346" s="39">
        <v>2601</v>
      </c>
      <c r="B346" s="40"/>
      <c r="C346" s="40"/>
      <c r="D346" s="40"/>
      <c r="E346" s="40"/>
      <c r="F346" s="40"/>
      <c r="G346" s="40"/>
      <c r="H346" s="40"/>
      <c r="I346" s="40"/>
      <c r="J346" s="40"/>
      <c r="K346" s="78"/>
      <c r="L346" s="127"/>
      <c r="M346" s="118"/>
      <c r="N346" s="128"/>
      <c r="O346" s="45" t="str">
        <f>IF(C346=0,"",C346/B345)</f>
        <v/>
      </c>
      <c r="P346" s="46"/>
      <c r="Q346" s="110" t="str">
        <f t="shared" ref="Q346:Q353" si="34">IF(P346=0,"",P346/P345)</f>
        <v/>
      </c>
      <c r="R346" s="110" t="str">
        <f t="shared" ref="R346:R353" si="35">IF(P346=0,"",100%-Q346)</f>
        <v/>
      </c>
    </row>
    <row r="347" spans="1:19" ht="15.75" customHeight="1" x14ac:dyDescent="0.25">
      <c r="A347" s="39">
        <v>2602</v>
      </c>
      <c r="B347" s="40"/>
      <c r="C347" s="40"/>
      <c r="D347" s="40"/>
      <c r="E347" s="40"/>
      <c r="F347" s="40"/>
      <c r="G347" s="40"/>
      <c r="H347" s="40"/>
      <c r="I347" s="40"/>
      <c r="J347" s="40"/>
      <c r="K347" s="78"/>
      <c r="L347" s="127"/>
      <c r="M347" s="118"/>
      <c r="N347" s="128"/>
      <c r="O347" s="45" t="str">
        <f>IF(D347=0,"",D347/C346)</f>
        <v/>
      </c>
      <c r="P347" s="46"/>
      <c r="Q347" s="110" t="str">
        <f t="shared" si="34"/>
        <v/>
      </c>
      <c r="R347" s="110" t="str">
        <f t="shared" si="35"/>
        <v/>
      </c>
      <c r="S347" s="8">
        <f>P347/P345</f>
        <v>0</v>
      </c>
    </row>
    <row r="348" spans="1:19" ht="15.75" customHeight="1" x14ac:dyDescent="0.25">
      <c r="A348" s="39">
        <v>2701</v>
      </c>
      <c r="B348" s="40"/>
      <c r="C348" s="40"/>
      <c r="D348" s="40"/>
      <c r="E348" s="40"/>
      <c r="F348" s="40"/>
      <c r="G348" s="40"/>
      <c r="H348" s="40"/>
      <c r="I348" s="40"/>
      <c r="J348" s="40"/>
      <c r="K348" s="78"/>
      <c r="L348" s="127"/>
      <c r="M348" s="118"/>
      <c r="N348" s="128"/>
      <c r="O348" s="45" t="str">
        <f>IF(E348=0,"",E348/D347)</f>
        <v/>
      </c>
      <c r="P348" s="46"/>
      <c r="Q348" s="110" t="str">
        <f t="shared" si="34"/>
        <v/>
      </c>
      <c r="R348" s="110" t="str">
        <f t="shared" si="35"/>
        <v/>
      </c>
    </row>
    <row r="349" spans="1:19" ht="15.75" customHeight="1" x14ac:dyDescent="0.25">
      <c r="A349" s="39">
        <v>2702</v>
      </c>
      <c r="B349" s="40"/>
      <c r="C349" s="40"/>
      <c r="D349" s="40"/>
      <c r="E349" s="40"/>
      <c r="F349" s="40"/>
      <c r="G349" s="40"/>
      <c r="H349" s="40"/>
      <c r="I349" s="40"/>
      <c r="J349" s="40"/>
      <c r="K349" s="78"/>
      <c r="L349" s="127"/>
      <c r="M349" s="118"/>
      <c r="N349" s="128"/>
      <c r="O349" s="45" t="str">
        <f>IF(F349=0,"",F349/E348)</f>
        <v/>
      </c>
      <c r="P349" s="46"/>
      <c r="Q349" s="110" t="str">
        <f t="shared" si="34"/>
        <v/>
      </c>
      <c r="R349" s="110" t="str">
        <f t="shared" si="35"/>
        <v/>
      </c>
    </row>
    <row r="350" spans="1:19" ht="15.75" customHeight="1" x14ac:dyDescent="0.25">
      <c r="A350" s="39">
        <v>2801</v>
      </c>
      <c r="B350" s="40"/>
      <c r="C350" s="40"/>
      <c r="D350" s="40"/>
      <c r="E350" s="40"/>
      <c r="F350" s="40"/>
      <c r="G350" s="40"/>
      <c r="H350" s="40"/>
      <c r="I350" s="40"/>
      <c r="J350" s="40"/>
      <c r="K350" s="78"/>
      <c r="L350" s="127"/>
      <c r="M350" s="118"/>
      <c r="N350" s="128"/>
      <c r="O350" s="45" t="str">
        <f>IF(G350=0,"",G350/F349)</f>
        <v/>
      </c>
      <c r="P350" s="46"/>
      <c r="Q350" s="110" t="str">
        <f t="shared" si="34"/>
        <v/>
      </c>
      <c r="R350" s="110" t="str">
        <f t="shared" si="35"/>
        <v/>
      </c>
    </row>
    <row r="351" spans="1:19" ht="15.75" customHeight="1" x14ac:dyDescent="0.25">
      <c r="A351" s="39">
        <v>2802</v>
      </c>
      <c r="B351" s="40"/>
      <c r="C351" s="40"/>
      <c r="D351" s="40"/>
      <c r="E351" s="40"/>
      <c r="F351" s="40"/>
      <c r="G351" s="40"/>
      <c r="H351" s="40"/>
      <c r="I351" s="40"/>
      <c r="J351" s="40"/>
      <c r="K351" s="78"/>
      <c r="L351" s="127"/>
      <c r="M351" s="118"/>
      <c r="N351" s="128"/>
      <c r="O351" s="45" t="str">
        <f>IF(H351=0,"",H351/G350)</f>
        <v/>
      </c>
      <c r="P351" s="46"/>
      <c r="Q351" s="110" t="str">
        <f t="shared" si="34"/>
        <v/>
      </c>
      <c r="R351" s="110" t="str">
        <f t="shared" si="35"/>
        <v/>
      </c>
    </row>
    <row r="352" spans="1:19" ht="15.75" customHeight="1" x14ac:dyDescent="0.25">
      <c r="A352" s="39">
        <v>2901</v>
      </c>
      <c r="B352" s="40"/>
      <c r="C352" s="40"/>
      <c r="D352" s="40"/>
      <c r="E352" s="40"/>
      <c r="F352" s="40"/>
      <c r="G352" s="40"/>
      <c r="H352" s="40"/>
      <c r="I352" s="40"/>
      <c r="J352" s="40"/>
      <c r="K352" s="78"/>
      <c r="L352" s="127"/>
      <c r="M352" s="118"/>
      <c r="N352" s="128"/>
      <c r="O352" s="45" t="str">
        <f>IF(I352=0,"",I352/H351)</f>
        <v/>
      </c>
      <c r="P352" s="46"/>
      <c r="Q352" s="110" t="str">
        <f t="shared" si="34"/>
        <v/>
      </c>
      <c r="R352" s="110" t="str">
        <f t="shared" si="35"/>
        <v/>
      </c>
    </row>
    <row r="353" spans="1:18" ht="15.75" customHeight="1" x14ac:dyDescent="0.25">
      <c r="A353" s="39">
        <v>2902</v>
      </c>
      <c r="B353" s="40"/>
      <c r="C353" s="40"/>
      <c r="D353" s="40"/>
      <c r="E353" s="40"/>
      <c r="F353" s="40"/>
      <c r="G353" s="40"/>
      <c r="H353" s="40"/>
      <c r="I353" s="40"/>
      <c r="J353" s="40"/>
      <c r="K353" s="78"/>
      <c r="L353" s="127"/>
      <c r="M353" s="118"/>
      <c r="N353" s="128"/>
      <c r="O353" s="48" t="str">
        <f>IF(J353=0,"",J353/I352)</f>
        <v/>
      </c>
      <c r="P353" s="46"/>
      <c r="Q353" s="48" t="str">
        <f t="shared" si="34"/>
        <v/>
      </c>
      <c r="R353" s="48" t="str">
        <f t="shared" si="35"/>
        <v/>
      </c>
    </row>
    <row r="354" spans="1:18" ht="15.75" customHeight="1" x14ac:dyDescent="0.25">
      <c r="A354" s="39">
        <v>3001</v>
      </c>
      <c r="B354" s="40"/>
      <c r="C354" s="40"/>
      <c r="D354" s="40"/>
      <c r="E354" s="40"/>
      <c r="F354" s="40"/>
      <c r="G354" s="40"/>
      <c r="H354" s="40"/>
      <c r="I354" s="40"/>
      <c r="J354" s="40"/>
      <c r="K354" s="78"/>
      <c r="L354" s="127"/>
      <c r="M354" s="118"/>
      <c r="N354" s="119"/>
      <c r="O354" s="100"/>
      <c r="P354" s="46"/>
      <c r="Q354" s="100"/>
      <c r="R354" s="140"/>
    </row>
    <row r="355" spans="1:18" ht="15.75" customHeight="1" x14ac:dyDescent="0.25">
      <c r="A355" s="39">
        <v>3002</v>
      </c>
      <c r="B355" s="40"/>
      <c r="C355" s="40"/>
      <c r="D355" s="40"/>
      <c r="E355" s="40"/>
      <c r="F355" s="40"/>
      <c r="G355" s="40"/>
      <c r="H355" s="40"/>
      <c r="I355" s="40"/>
      <c r="J355" s="40"/>
      <c r="K355" s="78"/>
      <c r="L355" s="127"/>
      <c r="M355" s="118"/>
      <c r="N355" s="119"/>
      <c r="O355" s="121"/>
      <c r="P355" s="74"/>
      <c r="Q355" s="134"/>
      <c r="R355" s="121"/>
    </row>
    <row r="356" spans="1:18" ht="15.75" customHeight="1" x14ac:dyDescent="0.25">
      <c r="A356" s="98">
        <v>3101</v>
      </c>
      <c r="B356" s="40"/>
      <c r="C356" s="40"/>
      <c r="D356" s="40"/>
      <c r="E356" s="40"/>
      <c r="F356" s="40"/>
      <c r="G356" s="40"/>
      <c r="H356" s="40"/>
      <c r="I356" s="40"/>
      <c r="J356" s="40"/>
      <c r="K356" s="78"/>
      <c r="L356" s="127"/>
      <c r="M356" s="118"/>
      <c r="N356" s="119"/>
      <c r="O356" s="121"/>
      <c r="P356" s="74"/>
      <c r="Q356" s="134"/>
      <c r="R356" s="121"/>
    </row>
    <row r="357" spans="1:18" ht="15.75" customHeight="1" x14ac:dyDescent="0.25">
      <c r="A357" s="99">
        <v>3102</v>
      </c>
      <c r="B357" s="40"/>
      <c r="C357" s="40"/>
      <c r="D357" s="40"/>
      <c r="E357" s="40"/>
      <c r="F357" s="40"/>
      <c r="G357" s="40"/>
      <c r="H357" s="40"/>
      <c r="I357" s="40"/>
      <c r="J357" s="40"/>
      <c r="K357" s="78"/>
      <c r="L357" s="127"/>
      <c r="M357" s="118"/>
      <c r="N357" s="119"/>
      <c r="O357" s="121"/>
      <c r="P357" s="74"/>
      <c r="Q357" s="134"/>
      <c r="R357" s="121"/>
    </row>
    <row r="358" spans="1:18" ht="15.75" customHeight="1" x14ac:dyDescent="0.25">
      <c r="A358" s="39">
        <v>3201</v>
      </c>
      <c r="B358" s="40"/>
      <c r="C358" s="40"/>
      <c r="D358" s="40"/>
      <c r="E358" s="40"/>
      <c r="F358" s="40"/>
      <c r="G358" s="40"/>
      <c r="H358" s="40"/>
      <c r="I358" s="40"/>
      <c r="J358" s="104"/>
      <c r="K358" s="78"/>
      <c r="L358" s="127"/>
      <c r="M358" s="118"/>
      <c r="N358" s="119"/>
      <c r="O358" s="118"/>
      <c r="P358" s="119"/>
      <c r="Q358" s="120"/>
      <c r="R358" s="121"/>
    </row>
    <row r="359" spans="1:18" ht="15.75" customHeight="1" x14ac:dyDescent="0.25">
      <c r="A359" s="39">
        <v>3202</v>
      </c>
      <c r="B359" s="40"/>
      <c r="C359" s="40"/>
      <c r="D359" s="40"/>
      <c r="E359" s="40"/>
      <c r="F359" s="40"/>
      <c r="G359" s="40"/>
      <c r="H359" s="40"/>
      <c r="I359" s="40"/>
      <c r="J359" s="40"/>
      <c r="K359" s="78"/>
      <c r="L359" s="127"/>
      <c r="M359" s="118"/>
      <c r="N359" s="119"/>
      <c r="O359" s="54" t="s">
        <v>58</v>
      </c>
      <c r="P359" s="55"/>
      <c r="Q359" s="56" t="str">
        <f>IF(SUM(K347:K359)=0,"",SUM(K347:K359))</f>
        <v/>
      </c>
      <c r="R359" s="57" t="s">
        <v>10</v>
      </c>
    </row>
    <row r="360" spans="1:18" ht="15.75" customHeight="1" x14ac:dyDescent="0.25">
      <c r="A360" s="39">
        <v>3301</v>
      </c>
      <c r="B360" s="40"/>
      <c r="C360" s="40"/>
      <c r="D360" s="40"/>
      <c r="E360" s="40"/>
      <c r="F360" s="40"/>
      <c r="G360" s="40"/>
      <c r="H360" s="40"/>
      <c r="I360" s="40"/>
      <c r="J360" s="40"/>
      <c r="K360" s="78"/>
      <c r="L360" s="127"/>
      <c r="M360" s="118"/>
      <c r="N360" s="119"/>
      <c r="O360" s="58" t="s">
        <v>60</v>
      </c>
      <c r="P360" s="59" t="str">
        <f>IF(P359/B345=0,"",P359/B345)</f>
        <v/>
      </c>
      <c r="Q360" s="60" t="e">
        <f>IF(P359/Q359=0,"",P359/Q359)</f>
        <v>#VALUE!</v>
      </c>
      <c r="R360" s="61" t="s">
        <v>61</v>
      </c>
    </row>
    <row r="361" spans="1:18" ht="15.75" customHeight="1" x14ac:dyDescent="0.25">
      <c r="A361" s="39">
        <v>3302</v>
      </c>
      <c r="B361" s="129"/>
      <c r="C361" s="129"/>
      <c r="D361" s="129"/>
      <c r="E361" s="129"/>
      <c r="F361" s="129"/>
      <c r="G361" s="129"/>
      <c r="H361" s="129"/>
      <c r="I361" s="129"/>
      <c r="J361" s="129"/>
      <c r="K361" s="78"/>
      <c r="L361" s="130"/>
      <c r="M361" s="131"/>
      <c r="N361" s="132"/>
      <c r="O361" s="63"/>
      <c r="P361" s="64"/>
      <c r="Q361" s="64"/>
      <c r="R361" s="65"/>
    </row>
    <row r="362" spans="1:18" ht="18" customHeight="1" x14ac:dyDescent="0.25">
      <c r="A362" s="28"/>
      <c r="B362" s="165" t="s">
        <v>83</v>
      </c>
      <c r="C362" s="165"/>
      <c r="D362" s="165"/>
      <c r="E362" s="165"/>
      <c r="F362" s="165"/>
      <c r="G362" s="165"/>
      <c r="H362" s="165"/>
      <c r="I362" s="165"/>
      <c r="J362" s="165"/>
      <c r="K362" s="107">
        <f>SUM(K345:K361)</f>
        <v>0</v>
      </c>
      <c r="L362" s="67">
        <f>((SUM(K352:K353))/B345)</f>
        <v>0</v>
      </c>
      <c r="M362" s="67" t="str">
        <f>IF(K362=0,"",K362/B345)</f>
        <v/>
      </c>
      <c r="N362" s="67" t="e">
        <f>M362-L362</f>
        <v>#VALUE!</v>
      </c>
      <c r="O362" s="2"/>
      <c r="P362" s="1"/>
      <c r="Q362" s="25"/>
      <c r="R362" s="2"/>
    </row>
    <row r="363" spans="1:18" ht="12.75" customHeight="1" x14ac:dyDescent="0.2"/>
    <row r="364" spans="1:18" ht="12.75" customHeight="1" x14ac:dyDescent="0.2"/>
    <row r="365" spans="1:18" ht="12.75" customHeight="1" x14ac:dyDescent="0.2"/>
    <row r="366" spans="1:18" ht="12.75" customHeight="1" x14ac:dyDescent="0.2"/>
    <row r="367" spans="1:18" ht="12.75" customHeight="1" x14ac:dyDescent="0.2"/>
    <row r="368" spans="1:1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</sheetData>
  <mergeCells count="192">
    <mergeCell ref="B339:J339"/>
    <mergeCell ref="B295:J295"/>
    <mergeCell ref="Q320:Q321"/>
    <mergeCell ref="R320:R321"/>
    <mergeCell ref="B319:J319"/>
    <mergeCell ref="A320:A321"/>
    <mergeCell ref="B320:J320"/>
    <mergeCell ref="K320:K321"/>
    <mergeCell ref="L320:L321"/>
    <mergeCell ref="M320:M321"/>
    <mergeCell ref="N320:N321"/>
    <mergeCell ref="O320:O321"/>
    <mergeCell ref="P320:P321"/>
    <mergeCell ref="B316:J316"/>
    <mergeCell ref="Q299:Q300"/>
    <mergeCell ref="R299:R300"/>
    <mergeCell ref="B298:J298"/>
    <mergeCell ref="A299:A300"/>
    <mergeCell ref="B299:J299"/>
    <mergeCell ref="K299:K300"/>
    <mergeCell ref="L299:L300"/>
    <mergeCell ref="M299:M300"/>
    <mergeCell ref="N299:N300"/>
    <mergeCell ref="O299:O300"/>
    <mergeCell ref="B274:J274"/>
    <mergeCell ref="Q278:Q279"/>
    <mergeCell ref="R278:R279"/>
    <mergeCell ref="B277:J277"/>
    <mergeCell ref="A278:A279"/>
    <mergeCell ref="B278:J278"/>
    <mergeCell ref="K278:K279"/>
    <mergeCell ref="L278:L279"/>
    <mergeCell ref="M278:M279"/>
    <mergeCell ref="N278:N279"/>
    <mergeCell ref="O278:O279"/>
    <mergeCell ref="P278:P279"/>
    <mergeCell ref="B253:J253"/>
    <mergeCell ref="Q257:Q258"/>
    <mergeCell ref="R257:R258"/>
    <mergeCell ref="B256:J256"/>
    <mergeCell ref="A257:A258"/>
    <mergeCell ref="B257:J257"/>
    <mergeCell ref="K257:K258"/>
    <mergeCell ref="L257:L258"/>
    <mergeCell ref="M257:M258"/>
    <mergeCell ref="N257:N258"/>
    <mergeCell ref="O257:O258"/>
    <mergeCell ref="P257:P258"/>
    <mergeCell ref="B232:J232"/>
    <mergeCell ref="Q236:Q237"/>
    <mergeCell ref="R236:R237"/>
    <mergeCell ref="B235:J235"/>
    <mergeCell ref="A236:A237"/>
    <mergeCell ref="B236:J236"/>
    <mergeCell ref="K236:K237"/>
    <mergeCell ref="L236:L237"/>
    <mergeCell ref="M236:M237"/>
    <mergeCell ref="N236:N237"/>
    <mergeCell ref="O236:O237"/>
    <mergeCell ref="P236:P237"/>
    <mergeCell ref="N215:N216"/>
    <mergeCell ref="O215:O216"/>
    <mergeCell ref="P215:P216"/>
    <mergeCell ref="Q215:Q216"/>
    <mergeCell ref="R215:R216"/>
    <mergeCell ref="B214:J214"/>
    <mergeCell ref="A215:A216"/>
    <mergeCell ref="B215:J215"/>
    <mergeCell ref="K215:K216"/>
    <mergeCell ref="L215:L216"/>
    <mergeCell ref="M215:M216"/>
    <mergeCell ref="B15:J15"/>
    <mergeCell ref="A16:A17"/>
    <mergeCell ref="B16:J16"/>
    <mergeCell ref="K16:K17"/>
    <mergeCell ref="L16:L17"/>
    <mergeCell ref="M16:M17"/>
    <mergeCell ref="N16:N17"/>
    <mergeCell ref="N39:N40"/>
    <mergeCell ref="O39:O40"/>
    <mergeCell ref="B38:J38"/>
    <mergeCell ref="A39:A40"/>
    <mergeCell ref="B39:J39"/>
    <mergeCell ref="K39:K40"/>
    <mergeCell ref="L39:L40"/>
    <mergeCell ref="M39:M40"/>
    <mergeCell ref="Q193:Q194"/>
    <mergeCell ref="R193:R194"/>
    <mergeCell ref="B192:J192"/>
    <mergeCell ref="A193:A194"/>
    <mergeCell ref="B193:J193"/>
    <mergeCell ref="K193:K194"/>
    <mergeCell ref="L193:L194"/>
    <mergeCell ref="M193:M194"/>
    <mergeCell ref="O16:O17"/>
    <mergeCell ref="P16:P17"/>
    <mergeCell ref="Q16:Q17"/>
    <mergeCell ref="R16:R17"/>
    <mergeCell ref="P39:P40"/>
    <mergeCell ref="Q39:Q40"/>
    <mergeCell ref="R39:R40"/>
    <mergeCell ref="N61:N62"/>
    <mergeCell ref="O61:O62"/>
    <mergeCell ref="P61:P62"/>
    <mergeCell ref="Q61:Q62"/>
    <mergeCell ref="R61:R62"/>
    <mergeCell ref="B60:J60"/>
    <mergeCell ref="A61:A62"/>
    <mergeCell ref="B61:J61"/>
    <mergeCell ref="K61:K62"/>
    <mergeCell ref="Q149:Q150"/>
    <mergeCell ref="R149:R150"/>
    <mergeCell ref="B148:J148"/>
    <mergeCell ref="A149:A150"/>
    <mergeCell ref="B149:J149"/>
    <mergeCell ref="K149:K150"/>
    <mergeCell ref="L149:L150"/>
    <mergeCell ref="M149:M150"/>
    <mergeCell ref="N171:N172"/>
    <mergeCell ref="O171:O172"/>
    <mergeCell ref="P171:P172"/>
    <mergeCell ref="Q171:Q172"/>
    <mergeCell ref="R171:R172"/>
    <mergeCell ref="B170:J170"/>
    <mergeCell ref="A171:A172"/>
    <mergeCell ref="B171:J171"/>
    <mergeCell ref="K171:K172"/>
    <mergeCell ref="L171:L172"/>
    <mergeCell ref="M171:M172"/>
    <mergeCell ref="Q127:Q128"/>
    <mergeCell ref="R127:R128"/>
    <mergeCell ref="B126:J126"/>
    <mergeCell ref="A127:A128"/>
    <mergeCell ref="B127:J127"/>
    <mergeCell ref="K127:K128"/>
    <mergeCell ref="L127:L128"/>
    <mergeCell ref="M127:M128"/>
    <mergeCell ref="N127:N128"/>
    <mergeCell ref="Q105:Q106"/>
    <mergeCell ref="R105:R106"/>
    <mergeCell ref="B104:J104"/>
    <mergeCell ref="A105:A106"/>
    <mergeCell ref="B105:J105"/>
    <mergeCell ref="K105:K106"/>
    <mergeCell ref="L105:L106"/>
    <mergeCell ref="M105:M106"/>
    <mergeCell ref="N83:N84"/>
    <mergeCell ref="O83:O84"/>
    <mergeCell ref="P83:P84"/>
    <mergeCell ref="Q83:Q84"/>
    <mergeCell ref="R83:R84"/>
    <mergeCell ref="A83:A84"/>
    <mergeCell ref="B83:J83"/>
    <mergeCell ref="K83:K84"/>
    <mergeCell ref="L83:L84"/>
    <mergeCell ref="M83:M84"/>
    <mergeCell ref="P299:P300"/>
    <mergeCell ref="B35:J35"/>
    <mergeCell ref="B57:J57"/>
    <mergeCell ref="B79:J79"/>
    <mergeCell ref="B101:J101"/>
    <mergeCell ref="B123:J123"/>
    <mergeCell ref="B145:J145"/>
    <mergeCell ref="B167:J167"/>
    <mergeCell ref="B189:J189"/>
    <mergeCell ref="B211:J211"/>
    <mergeCell ref="N105:N106"/>
    <mergeCell ref="O105:O106"/>
    <mergeCell ref="P105:P106"/>
    <mergeCell ref="B82:J82"/>
    <mergeCell ref="O127:O128"/>
    <mergeCell ref="P127:P128"/>
    <mergeCell ref="N149:N150"/>
    <mergeCell ref="O149:O150"/>
    <mergeCell ref="P149:P150"/>
    <mergeCell ref="N193:N194"/>
    <mergeCell ref="O193:O194"/>
    <mergeCell ref="P193:P194"/>
    <mergeCell ref="L61:L62"/>
    <mergeCell ref="M61:M62"/>
    <mergeCell ref="Q343:Q344"/>
    <mergeCell ref="R343:R344"/>
    <mergeCell ref="B362:J362"/>
    <mergeCell ref="B342:J342"/>
    <mergeCell ref="A343:A344"/>
    <mergeCell ref="B343:J343"/>
    <mergeCell ref="K343:K344"/>
    <mergeCell ref="L343:L344"/>
    <mergeCell ref="M343:M344"/>
    <mergeCell ref="N343:N344"/>
    <mergeCell ref="O343:O344"/>
    <mergeCell ref="P343:P344"/>
  </mergeCells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6600"/>
  </sheetPr>
  <dimension ref="A1:Z984"/>
  <sheetViews>
    <sheetView topLeftCell="A274" workbookViewId="0">
      <selection activeCell="J299" sqref="J299"/>
    </sheetView>
  </sheetViews>
  <sheetFormatPr baseColWidth="10" defaultColWidth="12.5703125" defaultRowHeight="15" customHeight="1" x14ac:dyDescent="0.2"/>
  <cols>
    <col min="1" max="1" width="8.5703125" customWidth="1"/>
    <col min="2" max="7" width="7.140625" customWidth="1"/>
    <col min="8" max="8" width="15.7109375" customWidth="1"/>
    <col min="9" max="15" width="12.85546875" customWidth="1"/>
    <col min="16" max="16" width="8.28515625" customWidth="1"/>
    <col min="17" max="26" width="10" customWidth="1"/>
  </cols>
  <sheetData>
    <row r="1" spans="1:26" ht="15" customHeight="1" x14ac:dyDescent="0.2">
      <c r="K1" s="141"/>
    </row>
    <row r="2" spans="1:26" ht="15" customHeight="1" x14ac:dyDescent="0.2">
      <c r="K2" s="141"/>
    </row>
    <row r="3" spans="1:26" ht="15" customHeight="1" x14ac:dyDescent="0.2">
      <c r="K3" s="141"/>
    </row>
    <row r="4" spans="1:26" ht="15" customHeight="1" x14ac:dyDescent="0.2">
      <c r="K4" s="141"/>
    </row>
    <row r="5" spans="1:26" ht="15" customHeight="1" x14ac:dyDescent="0.2">
      <c r="K5" s="141"/>
    </row>
    <row r="6" spans="1:26" ht="15" customHeight="1" x14ac:dyDescent="0.2">
      <c r="K6" s="141"/>
    </row>
    <row r="7" spans="1:26" ht="15" customHeight="1" x14ac:dyDescent="0.2">
      <c r="K7" s="141"/>
    </row>
    <row r="8" spans="1:26" ht="15" customHeight="1" x14ac:dyDescent="0.2">
      <c r="K8" s="141"/>
    </row>
    <row r="9" spans="1:26" ht="15" customHeight="1" x14ac:dyDescent="0.2">
      <c r="K9" s="141"/>
    </row>
    <row r="10" spans="1:26" ht="15" customHeight="1" x14ac:dyDescent="0.2">
      <c r="K10" s="141"/>
    </row>
    <row r="11" spans="1:26" ht="15" customHeight="1" x14ac:dyDescent="0.2">
      <c r="K11" s="141"/>
    </row>
    <row r="12" spans="1:26" ht="12.75" customHeight="1" x14ac:dyDescent="0.2">
      <c r="K12" s="141"/>
    </row>
    <row r="13" spans="1:26" ht="12.75" customHeight="1" x14ac:dyDescent="0.2">
      <c r="K13" s="141"/>
    </row>
    <row r="14" spans="1:26" ht="12.75" customHeight="1" x14ac:dyDescent="0.2">
      <c r="A14" s="1"/>
      <c r="B14" s="1"/>
      <c r="C14" s="1"/>
      <c r="D14" s="1"/>
      <c r="E14" s="1"/>
      <c r="F14" s="1"/>
      <c r="G14" s="1"/>
      <c r="H14" s="1"/>
      <c r="I14" s="2"/>
      <c r="J14" s="2"/>
      <c r="K14" s="1"/>
      <c r="L14" s="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6.25" customHeight="1" x14ac:dyDescent="0.4">
      <c r="A15" s="32"/>
      <c r="B15" s="166" t="s">
        <v>72</v>
      </c>
      <c r="C15" s="167"/>
      <c r="D15" s="167"/>
      <c r="E15" s="167"/>
      <c r="F15" s="167"/>
      <c r="G15" s="167"/>
      <c r="H15" s="84">
        <v>1202</v>
      </c>
      <c r="I15" s="85"/>
      <c r="J15" s="85"/>
      <c r="K15" s="85"/>
      <c r="L15" s="85"/>
      <c r="M15" s="85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2">
      <c r="A16" s="168" t="s">
        <v>9</v>
      </c>
      <c r="B16" s="169" t="s">
        <v>73</v>
      </c>
      <c r="C16" s="170"/>
      <c r="D16" s="170"/>
      <c r="E16" s="170"/>
      <c r="F16" s="170"/>
      <c r="G16" s="170"/>
      <c r="H16" s="172" t="s">
        <v>10</v>
      </c>
      <c r="I16" s="164" t="s">
        <v>2</v>
      </c>
      <c r="J16" s="164" t="s">
        <v>3</v>
      </c>
      <c r="K16" s="174" t="s">
        <v>4</v>
      </c>
      <c r="L16" s="164" t="s">
        <v>5</v>
      </c>
      <c r="M16" s="162" t="s">
        <v>6</v>
      </c>
      <c r="N16" s="162" t="s">
        <v>7</v>
      </c>
      <c r="O16" s="164" t="s">
        <v>8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63"/>
      <c r="B17" s="39" t="s">
        <v>74</v>
      </c>
      <c r="C17" s="39" t="s">
        <v>75</v>
      </c>
      <c r="D17" s="39" t="s">
        <v>76</v>
      </c>
      <c r="E17" s="39" t="s">
        <v>77</v>
      </c>
      <c r="F17" s="39" t="s">
        <v>78</v>
      </c>
      <c r="G17" s="39" t="s">
        <v>79</v>
      </c>
      <c r="H17" s="163"/>
      <c r="I17" s="163"/>
      <c r="J17" s="163"/>
      <c r="K17" s="163"/>
      <c r="L17" s="163"/>
      <c r="M17" s="163"/>
      <c r="N17" s="163"/>
      <c r="O17" s="16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39">
        <v>1202</v>
      </c>
      <c r="B18" s="40"/>
      <c r="C18" s="40"/>
      <c r="D18" s="40"/>
      <c r="E18" s="40"/>
      <c r="F18" s="40"/>
      <c r="G18" s="40"/>
      <c r="H18" s="78"/>
      <c r="I18" s="124"/>
      <c r="J18" s="125"/>
      <c r="K18" s="126"/>
      <c r="L18" s="108"/>
      <c r="M18" s="43">
        <f>B18</f>
        <v>0</v>
      </c>
      <c r="N18" s="109"/>
      <c r="O18" s="108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39">
        <v>1301</v>
      </c>
      <c r="B19" s="40"/>
      <c r="C19" s="40"/>
      <c r="D19" s="40"/>
      <c r="E19" s="40"/>
      <c r="F19" s="40"/>
      <c r="G19" s="40"/>
      <c r="H19" s="78"/>
      <c r="I19" s="127"/>
      <c r="J19" s="118"/>
      <c r="K19" s="128"/>
      <c r="L19" s="48" t="str">
        <f>IF(C19=0,"",C19/B18)</f>
        <v/>
      </c>
      <c r="M19" s="46"/>
      <c r="N19" s="48" t="str">
        <f t="shared" ref="N19:N23" si="0">IF(M19=0,"",M19/M18)</f>
        <v/>
      </c>
      <c r="O19" s="48" t="str">
        <f t="shared" ref="O19:O23" si="1">IF(M19=0,"",100%-N19)</f>
        <v/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39">
        <v>1302</v>
      </c>
      <c r="B20" s="40"/>
      <c r="C20" s="40"/>
      <c r="D20" s="40"/>
      <c r="E20" s="40"/>
      <c r="F20" s="40"/>
      <c r="G20" s="40"/>
      <c r="H20" s="78"/>
      <c r="I20" s="127"/>
      <c r="J20" s="118"/>
      <c r="K20" s="128"/>
      <c r="L20" s="110" t="str">
        <f>IF(D20=0,"",D20/C19)</f>
        <v/>
      </c>
      <c r="M20" s="46"/>
      <c r="N20" s="110" t="str">
        <f t="shared" si="0"/>
        <v/>
      </c>
      <c r="O20" s="110" t="str">
        <f t="shared" si="1"/>
        <v/>
      </c>
      <c r="P20" s="8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39">
        <v>1401</v>
      </c>
      <c r="B21" s="40"/>
      <c r="C21" s="40"/>
      <c r="D21" s="40"/>
      <c r="E21" s="40"/>
      <c r="F21" s="40"/>
      <c r="G21" s="40"/>
      <c r="H21" s="78"/>
      <c r="I21" s="127"/>
      <c r="J21" s="118"/>
      <c r="K21" s="128"/>
      <c r="L21" s="110" t="str">
        <f>IF(E21=0,"",E21/D20)</f>
        <v/>
      </c>
      <c r="M21" s="46"/>
      <c r="N21" s="110" t="str">
        <f t="shared" si="0"/>
        <v/>
      </c>
      <c r="O21" s="110" t="str">
        <f t="shared" si="1"/>
        <v/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39">
        <v>1402</v>
      </c>
      <c r="B22" s="40"/>
      <c r="C22" s="40"/>
      <c r="D22" s="40"/>
      <c r="E22" s="40"/>
      <c r="F22" s="40"/>
      <c r="G22" s="40"/>
      <c r="H22" s="78"/>
      <c r="I22" s="127"/>
      <c r="J22" s="118"/>
      <c r="K22" s="128"/>
      <c r="L22" s="110" t="str">
        <f>IF(F22=0,"",F22/E21)</f>
        <v/>
      </c>
      <c r="M22" s="46"/>
      <c r="N22" s="110" t="str">
        <f t="shared" si="0"/>
        <v/>
      </c>
      <c r="O22" s="110" t="str">
        <f t="shared" si="1"/>
        <v/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39">
        <v>1501</v>
      </c>
      <c r="B23" s="40"/>
      <c r="C23" s="40"/>
      <c r="D23" s="40"/>
      <c r="E23" s="40"/>
      <c r="F23" s="40"/>
      <c r="G23" s="40"/>
      <c r="H23" s="78"/>
      <c r="I23" s="127"/>
      <c r="J23" s="118"/>
      <c r="K23" s="128"/>
      <c r="L23" s="110" t="str">
        <f>IF(G23=0,"",G23/F22)</f>
        <v/>
      </c>
      <c r="M23" s="154"/>
      <c r="N23" s="110" t="str">
        <f t="shared" si="0"/>
        <v/>
      </c>
      <c r="O23" s="110" t="str">
        <f t="shared" si="1"/>
        <v/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39">
        <v>1502</v>
      </c>
      <c r="B24" s="40"/>
      <c r="C24" s="40"/>
      <c r="D24" s="40"/>
      <c r="E24" s="40"/>
      <c r="F24" s="40"/>
      <c r="G24" s="40"/>
      <c r="H24" s="78">
        <v>8</v>
      </c>
      <c r="I24" s="127"/>
      <c r="J24" s="118"/>
      <c r="K24" s="119"/>
      <c r="L24" s="118"/>
      <c r="M24" s="154"/>
      <c r="N24" s="118"/>
      <c r="O24" s="12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39">
        <v>1601</v>
      </c>
      <c r="B25" s="40"/>
      <c r="C25" s="40"/>
      <c r="D25" s="40"/>
      <c r="E25" s="40"/>
      <c r="F25" s="40"/>
      <c r="G25" s="40">
        <v>6</v>
      </c>
      <c r="H25" s="78">
        <v>5</v>
      </c>
      <c r="I25" s="127"/>
      <c r="J25" s="118"/>
      <c r="K25" s="119"/>
      <c r="L25" s="118"/>
      <c r="M25" s="154">
        <v>6</v>
      </c>
      <c r="N25" s="118"/>
      <c r="O25" s="12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39">
        <v>1602</v>
      </c>
      <c r="B26" s="40"/>
      <c r="C26" s="40"/>
      <c r="D26" s="40"/>
      <c r="E26" s="40"/>
      <c r="F26" s="40"/>
      <c r="G26" s="40">
        <v>1</v>
      </c>
      <c r="H26" s="78">
        <v>1</v>
      </c>
      <c r="I26" s="127"/>
      <c r="J26" s="118"/>
      <c r="K26" s="119"/>
      <c r="L26" s="118"/>
      <c r="M26" s="154"/>
      <c r="N26" s="118"/>
      <c r="O26" s="12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86" t="s">
        <v>86</v>
      </c>
      <c r="B27" s="129"/>
      <c r="C27" s="129"/>
      <c r="D27" s="129"/>
      <c r="E27" s="129"/>
      <c r="F27" s="129"/>
      <c r="G27" s="129"/>
      <c r="H27" s="78"/>
      <c r="I27" s="130"/>
      <c r="J27" s="131"/>
      <c r="K27" s="132"/>
      <c r="L27" s="131"/>
      <c r="M27" s="154"/>
      <c r="N27" s="131"/>
      <c r="O27" s="4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 x14ac:dyDescent="0.25">
      <c r="A28" s="28"/>
      <c r="B28" s="165" t="s">
        <v>83</v>
      </c>
      <c r="C28" s="165"/>
      <c r="D28" s="165"/>
      <c r="E28" s="165"/>
      <c r="F28" s="165"/>
      <c r="G28" s="165"/>
      <c r="H28" s="107">
        <f>SUM(H18:H27)</f>
        <v>14</v>
      </c>
      <c r="I28" s="88"/>
      <c r="J28" s="88"/>
      <c r="K28" s="88"/>
      <c r="L28" s="2"/>
      <c r="M28" s="1"/>
      <c r="N28" s="25"/>
      <c r="O28" s="2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2"/>
      <c r="J29" s="2"/>
      <c r="K29" s="1"/>
      <c r="L29" s="2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2"/>
      <c r="J30" s="2"/>
      <c r="K30" s="1"/>
      <c r="L30" s="2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6.25" customHeight="1" x14ac:dyDescent="0.4">
      <c r="A31" s="32"/>
      <c r="B31" s="166" t="s">
        <v>72</v>
      </c>
      <c r="C31" s="167"/>
      <c r="D31" s="167"/>
      <c r="E31" s="167"/>
      <c r="F31" s="167"/>
      <c r="G31" s="167"/>
      <c r="H31" s="84">
        <v>1301</v>
      </c>
      <c r="I31" s="85"/>
      <c r="J31" s="85"/>
      <c r="K31" s="85"/>
      <c r="L31" s="85"/>
      <c r="M31" s="85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25" customHeight="1" x14ac:dyDescent="0.2">
      <c r="A32" s="168" t="s">
        <v>9</v>
      </c>
      <c r="B32" s="169" t="s">
        <v>73</v>
      </c>
      <c r="C32" s="170"/>
      <c r="D32" s="170"/>
      <c r="E32" s="170"/>
      <c r="F32" s="170"/>
      <c r="G32" s="170"/>
      <c r="H32" s="172" t="s">
        <v>10</v>
      </c>
      <c r="I32" s="164" t="s">
        <v>2</v>
      </c>
      <c r="J32" s="164" t="s">
        <v>3</v>
      </c>
      <c r="K32" s="174" t="s">
        <v>4</v>
      </c>
      <c r="L32" s="164" t="s">
        <v>5</v>
      </c>
      <c r="M32" s="162" t="s">
        <v>6</v>
      </c>
      <c r="N32" s="162" t="s">
        <v>7</v>
      </c>
      <c r="O32" s="164" t="s">
        <v>8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163"/>
      <c r="B33" s="39" t="s">
        <v>74</v>
      </c>
      <c r="C33" s="39" t="s">
        <v>75</v>
      </c>
      <c r="D33" s="39" t="s">
        <v>76</v>
      </c>
      <c r="E33" s="39" t="s">
        <v>77</v>
      </c>
      <c r="F33" s="39" t="s">
        <v>78</v>
      </c>
      <c r="G33" s="39" t="s">
        <v>79</v>
      </c>
      <c r="H33" s="163"/>
      <c r="I33" s="163"/>
      <c r="J33" s="163"/>
      <c r="K33" s="163"/>
      <c r="L33" s="163"/>
      <c r="M33" s="163"/>
      <c r="N33" s="163"/>
      <c r="O33" s="16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39">
        <v>1301</v>
      </c>
      <c r="B34" s="40"/>
      <c r="C34" s="40"/>
      <c r="D34" s="40"/>
      <c r="E34" s="40"/>
      <c r="F34" s="40"/>
      <c r="G34" s="40"/>
      <c r="H34" s="78"/>
      <c r="I34" s="124"/>
      <c r="J34" s="125"/>
      <c r="K34" s="126"/>
      <c r="L34" s="108"/>
      <c r="M34" s="43">
        <f>B34</f>
        <v>0</v>
      </c>
      <c r="N34" s="109"/>
      <c r="O34" s="108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39">
        <v>1302</v>
      </c>
      <c r="B35" s="40"/>
      <c r="C35" s="40"/>
      <c r="D35" s="40"/>
      <c r="E35" s="40"/>
      <c r="F35" s="40"/>
      <c r="G35" s="40"/>
      <c r="H35" s="78"/>
      <c r="I35" s="127"/>
      <c r="J35" s="118"/>
      <c r="K35" s="128"/>
      <c r="L35" s="48" t="str">
        <f>IF(C35=0,"",C35/B34)</f>
        <v/>
      </c>
      <c r="M35" s="46"/>
      <c r="N35" s="48" t="str">
        <f t="shared" ref="N35:N39" si="2">IF(M35=0,"",M35/M34)</f>
        <v/>
      </c>
      <c r="O35" s="48" t="str">
        <f t="shared" ref="O35:O39" si="3">IF(M35=0,"",100%-N35)</f>
        <v/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39">
        <v>1401</v>
      </c>
      <c r="B36" s="40"/>
      <c r="C36" s="40"/>
      <c r="D36" s="40"/>
      <c r="E36" s="40"/>
      <c r="F36" s="40"/>
      <c r="G36" s="40"/>
      <c r="H36" s="78"/>
      <c r="I36" s="127"/>
      <c r="J36" s="118"/>
      <c r="K36" s="128"/>
      <c r="L36" s="110" t="str">
        <f>IF(D36=0,"",D36/C35)</f>
        <v/>
      </c>
      <c r="M36" s="46"/>
      <c r="N36" s="110" t="str">
        <f t="shared" si="2"/>
        <v/>
      </c>
      <c r="O36" s="110" t="str">
        <f t="shared" si="3"/>
        <v/>
      </c>
      <c r="P36" s="8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39">
        <v>1402</v>
      </c>
      <c r="B37" s="40"/>
      <c r="C37" s="40"/>
      <c r="D37" s="40"/>
      <c r="E37" s="40"/>
      <c r="F37" s="40"/>
      <c r="G37" s="40"/>
      <c r="H37" s="78"/>
      <c r="I37" s="127"/>
      <c r="J37" s="118"/>
      <c r="K37" s="128"/>
      <c r="L37" s="110" t="str">
        <f>IF(E37=0,"",E37/D36)</f>
        <v/>
      </c>
      <c r="M37" s="46"/>
      <c r="N37" s="110" t="str">
        <f t="shared" si="2"/>
        <v/>
      </c>
      <c r="O37" s="110" t="str">
        <f t="shared" si="3"/>
        <v/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39">
        <v>1501</v>
      </c>
      <c r="B38" s="40"/>
      <c r="C38" s="40"/>
      <c r="D38" s="40"/>
      <c r="E38" s="40"/>
      <c r="F38" s="40"/>
      <c r="G38" s="40"/>
      <c r="H38" s="78"/>
      <c r="I38" s="127"/>
      <c r="J38" s="118"/>
      <c r="K38" s="128"/>
      <c r="L38" s="110" t="str">
        <f>IF(F38=0,"",F38/E37)</f>
        <v/>
      </c>
      <c r="M38" s="46"/>
      <c r="N38" s="110" t="str">
        <f t="shared" si="2"/>
        <v/>
      </c>
      <c r="O38" s="110" t="str">
        <f t="shared" si="3"/>
        <v/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39">
        <v>1502</v>
      </c>
      <c r="B39" s="40"/>
      <c r="C39" s="40"/>
      <c r="D39" s="40"/>
      <c r="E39" s="40"/>
      <c r="F39" s="40"/>
      <c r="G39" s="40"/>
      <c r="H39" s="78">
        <v>4</v>
      </c>
      <c r="I39" s="127"/>
      <c r="J39" s="118"/>
      <c r="K39" s="128"/>
      <c r="L39" s="110" t="str">
        <f>IF(G39=0,"",G39/F38)</f>
        <v/>
      </c>
      <c r="M39" s="154"/>
      <c r="N39" s="110" t="str">
        <f t="shared" si="2"/>
        <v/>
      </c>
      <c r="O39" s="110" t="str">
        <f t="shared" si="3"/>
        <v/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39">
        <v>1601</v>
      </c>
      <c r="B40" s="40"/>
      <c r="C40" s="40"/>
      <c r="D40" s="40"/>
      <c r="E40" s="40"/>
      <c r="F40" s="40"/>
      <c r="G40" s="40">
        <v>6</v>
      </c>
      <c r="H40" s="78">
        <v>6</v>
      </c>
      <c r="I40" s="127"/>
      <c r="J40" s="118"/>
      <c r="K40" s="119"/>
      <c r="L40" s="118"/>
      <c r="M40" s="154">
        <v>6</v>
      </c>
      <c r="N40" s="118"/>
      <c r="O40" s="12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39">
        <v>1602</v>
      </c>
      <c r="B41" s="40"/>
      <c r="C41" s="40"/>
      <c r="D41" s="40"/>
      <c r="E41" s="40"/>
      <c r="F41" s="40"/>
      <c r="G41" s="40"/>
      <c r="H41" s="78"/>
      <c r="I41" s="127"/>
      <c r="J41" s="118"/>
      <c r="K41" s="119"/>
      <c r="L41" s="118"/>
      <c r="M41" s="154"/>
      <c r="N41" s="118"/>
      <c r="O41" s="12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39">
        <v>1701</v>
      </c>
      <c r="B42" s="40"/>
      <c r="C42" s="40"/>
      <c r="D42" s="40"/>
      <c r="E42" s="40"/>
      <c r="F42" s="40"/>
      <c r="G42" s="40"/>
      <c r="H42" s="78"/>
      <c r="I42" s="127"/>
      <c r="J42" s="118"/>
      <c r="K42" s="119"/>
      <c r="L42" s="118"/>
      <c r="M42" s="154"/>
      <c r="N42" s="118"/>
      <c r="O42" s="12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86" t="s">
        <v>87</v>
      </c>
      <c r="B43" s="40"/>
      <c r="C43" s="40"/>
      <c r="D43" s="40"/>
      <c r="E43" s="40"/>
      <c r="F43" s="40"/>
      <c r="G43" s="40"/>
      <c r="H43" s="78"/>
      <c r="I43" s="130"/>
      <c r="J43" s="131"/>
      <c r="K43" s="132"/>
      <c r="L43" s="131"/>
      <c r="M43" s="154"/>
      <c r="N43" s="131"/>
      <c r="O43" s="4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 x14ac:dyDescent="0.25">
      <c r="A44" s="28"/>
      <c r="B44" s="165" t="s">
        <v>83</v>
      </c>
      <c r="C44" s="165"/>
      <c r="D44" s="165"/>
      <c r="E44" s="165"/>
      <c r="F44" s="165"/>
      <c r="G44" s="165"/>
      <c r="H44" s="66">
        <f>SUM(H34:H43)</f>
        <v>10</v>
      </c>
      <c r="I44" s="88" t="str">
        <f>IF(H42=0,"",H42/B34)</f>
        <v/>
      </c>
      <c r="J44" s="88"/>
      <c r="K44" s="88" t="str">
        <f>IF(H42=0,"",J44-I44)</f>
        <v/>
      </c>
      <c r="L44" s="2"/>
      <c r="M44" s="1"/>
      <c r="N44" s="25"/>
      <c r="O44" s="2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2"/>
      <c r="J45" s="2"/>
      <c r="K45" s="1"/>
      <c r="L45" s="2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2"/>
      <c r="J46" s="2"/>
      <c r="K46" s="1"/>
      <c r="L46" s="2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6.25" customHeight="1" x14ac:dyDescent="0.4">
      <c r="A47" s="32"/>
      <c r="B47" s="166" t="s">
        <v>72</v>
      </c>
      <c r="C47" s="167"/>
      <c r="D47" s="167"/>
      <c r="E47" s="167"/>
      <c r="F47" s="167"/>
      <c r="G47" s="167"/>
      <c r="H47" s="84">
        <v>1302</v>
      </c>
      <c r="I47" s="85"/>
      <c r="J47" s="85"/>
      <c r="K47" s="85"/>
      <c r="L47" s="85"/>
      <c r="M47" s="85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25" customHeight="1" x14ac:dyDescent="0.2">
      <c r="A48" s="168" t="s">
        <v>9</v>
      </c>
      <c r="B48" s="169" t="s">
        <v>73</v>
      </c>
      <c r="C48" s="170"/>
      <c r="D48" s="170"/>
      <c r="E48" s="170"/>
      <c r="F48" s="170"/>
      <c r="G48" s="170"/>
      <c r="H48" s="172" t="s">
        <v>10</v>
      </c>
      <c r="I48" s="164" t="s">
        <v>2</v>
      </c>
      <c r="J48" s="164" t="s">
        <v>3</v>
      </c>
      <c r="K48" s="174" t="s">
        <v>4</v>
      </c>
      <c r="L48" s="164" t="s">
        <v>5</v>
      </c>
      <c r="M48" s="162" t="s">
        <v>6</v>
      </c>
      <c r="N48" s="162" t="s">
        <v>7</v>
      </c>
      <c r="O48" s="164" t="s">
        <v>8</v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63"/>
      <c r="B49" s="39" t="s">
        <v>74</v>
      </c>
      <c r="C49" s="39" t="s">
        <v>75</v>
      </c>
      <c r="D49" s="39" t="s">
        <v>76</v>
      </c>
      <c r="E49" s="39" t="s">
        <v>77</v>
      </c>
      <c r="F49" s="39" t="s">
        <v>78</v>
      </c>
      <c r="G49" s="39" t="s">
        <v>79</v>
      </c>
      <c r="H49" s="163"/>
      <c r="I49" s="163"/>
      <c r="J49" s="163"/>
      <c r="K49" s="163"/>
      <c r="L49" s="163"/>
      <c r="M49" s="163"/>
      <c r="N49" s="163"/>
      <c r="O49" s="16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39">
        <v>1302</v>
      </c>
      <c r="B50" s="40"/>
      <c r="C50" s="40"/>
      <c r="D50" s="40"/>
      <c r="E50" s="40"/>
      <c r="F50" s="40"/>
      <c r="G50" s="40"/>
      <c r="H50" s="78"/>
      <c r="I50" s="124"/>
      <c r="J50" s="125"/>
      <c r="K50" s="126"/>
      <c r="L50" s="108"/>
      <c r="M50" s="43">
        <f>B50</f>
        <v>0</v>
      </c>
      <c r="N50" s="109"/>
      <c r="O50" s="108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39">
        <v>1401</v>
      </c>
      <c r="B51" s="40"/>
      <c r="C51" s="40"/>
      <c r="D51" s="40"/>
      <c r="E51" s="40"/>
      <c r="F51" s="40"/>
      <c r="G51" s="40"/>
      <c r="H51" s="78"/>
      <c r="I51" s="127"/>
      <c r="J51" s="118"/>
      <c r="K51" s="128"/>
      <c r="L51" s="48" t="str">
        <f>IF(C51=0,"",C51/B50)</f>
        <v/>
      </c>
      <c r="M51" s="46"/>
      <c r="N51" s="48" t="str">
        <f t="shared" ref="N51:N54" si="4">IF(M51=0,"",M51/M50)</f>
        <v/>
      </c>
      <c r="O51" s="48" t="str">
        <f t="shared" ref="O51:O54" si="5">IF(M51=0,"",100%-N51)</f>
        <v/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39">
        <v>1402</v>
      </c>
      <c r="B52" s="40"/>
      <c r="C52" s="40"/>
      <c r="D52" s="40"/>
      <c r="E52" s="40"/>
      <c r="F52" s="40"/>
      <c r="G52" s="40"/>
      <c r="H52" s="78"/>
      <c r="I52" s="127"/>
      <c r="J52" s="118"/>
      <c r="K52" s="128"/>
      <c r="L52" s="110" t="str">
        <f>IF(D52=0,"",D52/C51)</f>
        <v/>
      </c>
      <c r="M52" s="46"/>
      <c r="N52" s="110" t="str">
        <f t="shared" si="4"/>
        <v/>
      </c>
      <c r="O52" s="110" t="str">
        <f t="shared" si="5"/>
        <v/>
      </c>
      <c r="P52" s="8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39">
        <v>1501</v>
      </c>
      <c r="B53" s="40"/>
      <c r="C53" s="40"/>
      <c r="D53" s="40"/>
      <c r="E53" s="40"/>
      <c r="F53" s="40"/>
      <c r="G53" s="40"/>
      <c r="H53" s="78"/>
      <c r="I53" s="127"/>
      <c r="J53" s="118"/>
      <c r="K53" s="128"/>
      <c r="L53" s="110" t="str">
        <f>IF(E53=0,"",E53/D52)</f>
        <v/>
      </c>
      <c r="M53" s="46"/>
      <c r="N53" s="110" t="str">
        <f t="shared" si="4"/>
        <v/>
      </c>
      <c r="O53" s="110" t="str">
        <f t="shared" si="5"/>
        <v/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39">
        <v>1502</v>
      </c>
      <c r="B54" s="40"/>
      <c r="C54" s="40"/>
      <c r="D54" s="40"/>
      <c r="E54" s="40"/>
      <c r="F54" s="40"/>
      <c r="G54" s="40"/>
      <c r="H54" s="78"/>
      <c r="I54" s="127"/>
      <c r="J54" s="118"/>
      <c r="K54" s="128"/>
      <c r="L54" s="110" t="str">
        <f>IF(F54=0,"",F54/E53)</f>
        <v/>
      </c>
      <c r="M54" s="46"/>
      <c r="N54" s="110" t="str">
        <f t="shared" si="4"/>
        <v/>
      </c>
      <c r="O54" s="110" t="str">
        <f t="shared" si="5"/>
        <v/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39">
        <v>1601</v>
      </c>
      <c r="B55" s="40"/>
      <c r="C55" s="40"/>
      <c r="D55" s="40"/>
      <c r="E55" s="40"/>
      <c r="F55" s="40"/>
      <c r="G55" s="40">
        <v>64</v>
      </c>
      <c r="H55" s="78">
        <v>51</v>
      </c>
      <c r="I55" s="127"/>
      <c r="J55" s="118"/>
      <c r="K55" s="128"/>
      <c r="L55" s="110"/>
      <c r="M55" s="154">
        <v>83</v>
      </c>
      <c r="N55" s="110"/>
      <c r="O55" s="110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39">
        <v>1602</v>
      </c>
      <c r="B56" s="40"/>
      <c r="C56" s="40"/>
      <c r="D56" s="40"/>
      <c r="E56" s="40"/>
      <c r="F56" s="40"/>
      <c r="G56" s="40">
        <v>18</v>
      </c>
      <c r="H56" s="78">
        <v>11</v>
      </c>
      <c r="I56" s="127"/>
      <c r="J56" s="118"/>
      <c r="K56" s="119"/>
      <c r="L56" s="118"/>
      <c r="M56" s="154">
        <v>24</v>
      </c>
      <c r="N56" s="118"/>
      <c r="O56" s="12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39">
        <v>1701</v>
      </c>
      <c r="B57" s="40"/>
      <c r="C57" s="40"/>
      <c r="D57" s="40"/>
      <c r="E57" s="40"/>
      <c r="F57" s="40"/>
      <c r="G57" s="40">
        <v>6</v>
      </c>
      <c r="H57" s="78">
        <v>3</v>
      </c>
      <c r="I57" s="127"/>
      <c r="J57" s="118"/>
      <c r="K57" s="119"/>
      <c r="L57" s="118"/>
      <c r="M57" s="154">
        <v>8</v>
      </c>
      <c r="N57" s="118"/>
      <c r="O57" s="12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39">
        <v>1702</v>
      </c>
      <c r="B58" s="40"/>
      <c r="C58" s="40"/>
      <c r="D58" s="40"/>
      <c r="E58" s="40"/>
      <c r="F58" s="40"/>
      <c r="G58" s="40">
        <v>1</v>
      </c>
      <c r="H58" s="78"/>
      <c r="I58" s="127"/>
      <c r="J58" s="118"/>
      <c r="K58" s="119"/>
      <c r="L58" s="118"/>
      <c r="M58" s="154">
        <v>1</v>
      </c>
      <c r="N58" s="118"/>
      <c r="O58" s="12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86" t="s">
        <v>88</v>
      </c>
      <c r="B59" s="40"/>
      <c r="C59" s="40"/>
      <c r="D59" s="40"/>
      <c r="E59" s="40"/>
      <c r="F59" s="40"/>
      <c r="G59" s="40"/>
      <c r="H59" s="78"/>
      <c r="I59" s="130"/>
      <c r="J59" s="131"/>
      <c r="K59" s="132"/>
      <c r="L59" s="131"/>
      <c r="M59" s="154"/>
      <c r="N59" s="131"/>
      <c r="O59" s="4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" customHeight="1" x14ac:dyDescent="0.25">
      <c r="A60" s="28"/>
      <c r="B60" s="165" t="s">
        <v>83</v>
      </c>
      <c r="C60" s="165"/>
      <c r="D60" s="165"/>
      <c r="E60" s="165"/>
      <c r="F60" s="165"/>
      <c r="G60" s="165"/>
      <c r="H60" s="66">
        <f>SUM(H50:H59)</f>
        <v>65</v>
      </c>
      <c r="I60" s="88" t="str">
        <f>IF(H58=0,"",H58/B50)</f>
        <v/>
      </c>
      <c r="J60" s="88"/>
      <c r="K60" s="88" t="str">
        <f>IF(H58=0,"",J60-I60)</f>
        <v/>
      </c>
      <c r="L60" s="2"/>
      <c r="M60" s="1"/>
      <c r="N60" s="25"/>
      <c r="O60" s="2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2"/>
      <c r="J61" s="2"/>
      <c r="K61" s="1"/>
      <c r="L61" s="2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2"/>
      <c r="J62" s="2"/>
      <c r="K62" s="1"/>
      <c r="L62" s="2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6.25" customHeight="1" x14ac:dyDescent="0.4">
      <c r="A63" s="32"/>
      <c r="B63" s="166" t="s">
        <v>72</v>
      </c>
      <c r="C63" s="167"/>
      <c r="D63" s="167"/>
      <c r="E63" s="167"/>
      <c r="F63" s="167"/>
      <c r="G63" s="167"/>
      <c r="H63" s="84">
        <v>1401</v>
      </c>
      <c r="I63" s="85"/>
      <c r="J63" s="85"/>
      <c r="K63" s="85"/>
      <c r="L63" s="85"/>
      <c r="M63" s="85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 x14ac:dyDescent="0.2">
      <c r="A64" s="168" t="s">
        <v>9</v>
      </c>
      <c r="B64" s="169" t="s">
        <v>73</v>
      </c>
      <c r="C64" s="170"/>
      <c r="D64" s="170"/>
      <c r="E64" s="170"/>
      <c r="F64" s="170"/>
      <c r="G64" s="170"/>
      <c r="H64" s="172" t="s">
        <v>10</v>
      </c>
      <c r="I64" s="164" t="s">
        <v>2</v>
      </c>
      <c r="J64" s="164" t="s">
        <v>3</v>
      </c>
      <c r="K64" s="174" t="s">
        <v>4</v>
      </c>
      <c r="L64" s="164" t="s">
        <v>5</v>
      </c>
      <c r="M64" s="162" t="s">
        <v>6</v>
      </c>
      <c r="N64" s="162" t="s">
        <v>7</v>
      </c>
      <c r="O64" s="164" t="s">
        <v>8</v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63"/>
      <c r="B65" s="39" t="s">
        <v>74</v>
      </c>
      <c r="C65" s="39" t="s">
        <v>75</v>
      </c>
      <c r="D65" s="39" t="s">
        <v>76</v>
      </c>
      <c r="E65" s="39" t="s">
        <v>77</v>
      </c>
      <c r="F65" s="39" t="s">
        <v>78</v>
      </c>
      <c r="G65" s="39" t="s">
        <v>79</v>
      </c>
      <c r="H65" s="163"/>
      <c r="I65" s="163"/>
      <c r="J65" s="163"/>
      <c r="K65" s="163"/>
      <c r="L65" s="163"/>
      <c r="M65" s="163"/>
      <c r="N65" s="163"/>
      <c r="O65" s="16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39">
        <v>1401</v>
      </c>
      <c r="B66" s="40"/>
      <c r="C66" s="40"/>
      <c r="D66" s="40"/>
      <c r="E66" s="40"/>
      <c r="F66" s="40"/>
      <c r="G66" s="40"/>
      <c r="H66" s="78"/>
      <c r="I66" s="124"/>
      <c r="J66" s="125"/>
      <c r="K66" s="126"/>
      <c r="L66" s="108"/>
      <c r="M66" s="43">
        <f>B66</f>
        <v>0</v>
      </c>
      <c r="N66" s="109"/>
      <c r="O66" s="108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39">
        <v>1402</v>
      </c>
      <c r="B67" s="40"/>
      <c r="C67" s="40"/>
      <c r="D67" s="40"/>
      <c r="E67" s="40"/>
      <c r="F67" s="40"/>
      <c r="G67" s="40"/>
      <c r="H67" s="78"/>
      <c r="I67" s="127"/>
      <c r="J67" s="118"/>
      <c r="K67" s="128"/>
      <c r="L67" s="48" t="str">
        <f>IF(C67=0,"",C67/B66)</f>
        <v/>
      </c>
      <c r="M67" s="46"/>
      <c r="N67" s="48" t="str">
        <f t="shared" ref="N67:N71" si="6">IF(M67=0,"",M67/M66)</f>
        <v/>
      </c>
      <c r="O67" s="48" t="str">
        <f t="shared" ref="O67:O71" si="7">IF(M67=0,"",100%-N67)</f>
        <v/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39">
        <v>1501</v>
      </c>
      <c r="B68" s="40"/>
      <c r="C68" s="40"/>
      <c r="D68" s="40"/>
      <c r="E68" s="40"/>
      <c r="F68" s="40"/>
      <c r="G68" s="40"/>
      <c r="H68" s="78"/>
      <c r="I68" s="127"/>
      <c r="J68" s="118"/>
      <c r="K68" s="128"/>
      <c r="L68" s="110" t="str">
        <f>IF(D68=0,"",D68/C67)</f>
        <v/>
      </c>
      <c r="M68" s="46"/>
      <c r="N68" s="110" t="str">
        <f t="shared" si="6"/>
        <v/>
      </c>
      <c r="O68" s="110" t="str">
        <f t="shared" si="7"/>
        <v/>
      </c>
      <c r="P68" s="8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39">
        <v>1502</v>
      </c>
      <c r="B69" s="40"/>
      <c r="C69" s="40"/>
      <c r="D69" s="40"/>
      <c r="E69" s="40"/>
      <c r="F69" s="40"/>
      <c r="G69" s="40"/>
      <c r="H69" s="78"/>
      <c r="I69" s="127"/>
      <c r="J69" s="118"/>
      <c r="K69" s="128"/>
      <c r="L69" s="110" t="str">
        <f>IF(E69=0,"",E69/D68)</f>
        <v/>
      </c>
      <c r="M69" s="46"/>
      <c r="N69" s="110" t="str">
        <f t="shared" si="6"/>
        <v/>
      </c>
      <c r="O69" s="110" t="str">
        <f t="shared" si="7"/>
        <v/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39">
        <v>1601</v>
      </c>
      <c r="B70" s="40"/>
      <c r="C70" s="40"/>
      <c r="D70" s="40"/>
      <c r="E70" s="40"/>
      <c r="F70" s="40">
        <v>7</v>
      </c>
      <c r="G70" s="40"/>
      <c r="H70" s="78"/>
      <c r="I70" s="127"/>
      <c r="J70" s="118"/>
      <c r="K70" s="128"/>
      <c r="L70" s="110"/>
      <c r="M70" s="46">
        <v>8</v>
      </c>
      <c r="N70" s="110"/>
      <c r="O70" s="110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39">
        <v>1602</v>
      </c>
      <c r="B71" s="40"/>
      <c r="C71" s="40"/>
      <c r="D71" s="40"/>
      <c r="E71" s="40"/>
      <c r="F71" s="40"/>
      <c r="G71" s="40">
        <v>6</v>
      </c>
      <c r="H71" s="78"/>
      <c r="I71" s="127"/>
      <c r="J71" s="118"/>
      <c r="K71" s="128"/>
      <c r="L71" s="110">
        <f>IF(G71=0,"",G71/F70)</f>
        <v>0.8571428571428571</v>
      </c>
      <c r="M71" s="154">
        <v>6</v>
      </c>
      <c r="N71" s="110">
        <f t="shared" si="6"/>
        <v>0.75</v>
      </c>
      <c r="O71" s="110">
        <f t="shared" si="7"/>
        <v>0.25</v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39">
        <v>1701</v>
      </c>
      <c r="B72" s="40"/>
      <c r="C72" s="40"/>
      <c r="D72" s="40"/>
      <c r="E72" s="40"/>
      <c r="F72" s="40"/>
      <c r="G72" s="40">
        <v>1</v>
      </c>
      <c r="H72" s="78">
        <v>1</v>
      </c>
      <c r="I72" s="127"/>
      <c r="J72" s="118"/>
      <c r="K72" s="119"/>
      <c r="L72" s="118"/>
      <c r="M72" s="154">
        <v>1</v>
      </c>
      <c r="N72" s="118"/>
      <c r="O72" s="12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86" t="s">
        <v>87</v>
      </c>
      <c r="B73" s="40"/>
      <c r="C73" s="40"/>
      <c r="D73" s="40"/>
      <c r="E73" s="40"/>
      <c r="F73" s="40"/>
      <c r="G73" s="40"/>
      <c r="H73" s="78"/>
      <c r="I73" s="127"/>
      <c r="J73" s="118"/>
      <c r="K73" s="119"/>
      <c r="L73" s="118"/>
      <c r="M73" s="154"/>
      <c r="N73" s="118"/>
      <c r="O73" s="12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86" t="s">
        <v>88</v>
      </c>
      <c r="B74" s="40"/>
      <c r="C74" s="40"/>
      <c r="D74" s="40"/>
      <c r="E74" s="40"/>
      <c r="F74" s="40"/>
      <c r="G74" s="40"/>
      <c r="H74" s="78"/>
      <c r="I74" s="127"/>
      <c r="J74" s="118"/>
      <c r="K74" s="119"/>
      <c r="L74" s="118"/>
      <c r="M74" s="154"/>
      <c r="N74" s="118"/>
      <c r="O74" s="12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86" t="s">
        <v>89</v>
      </c>
      <c r="B75" s="40"/>
      <c r="C75" s="40"/>
      <c r="D75" s="40"/>
      <c r="E75" s="40"/>
      <c r="F75" s="40"/>
      <c r="G75" s="40"/>
      <c r="H75" s="78"/>
      <c r="I75" s="130"/>
      <c r="J75" s="131"/>
      <c r="K75" s="132"/>
      <c r="L75" s="131"/>
      <c r="M75" s="154"/>
      <c r="N75" s="131"/>
      <c r="O75" s="4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 x14ac:dyDescent="0.25">
      <c r="A76" s="28"/>
      <c r="B76" s="165" t="s">
        <v>83</v>
      </c>
      <c r="C76" s="165"/>
      <c r="D76" s="165"/>
      <c r="E76" s="165"/>
      <c r="F76" s="165"/>
      <c r="G76" s="165"/>
      <c r="H76" s="66">
        <f>SUM(H66:H75)</f>
        <v>1</v>
      </c>
      <c r="I76" s="88"/>
      <c r="J76" s="88"/>
      <c r="K76" s="88" t="str">
        <f>IF(H74=0,"",J76-I76)</f>
        <v/>
      </c>
      <c r="L76" s="2"/>
      <c r="M76" s="1"/>
      <c r="N76" s="25"/>
      <c r="O76" s="2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2"/>
      <c r="J77" s="2"/>
      <c r="K77" s="1"/>
      <c r="L77" s="2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2"/>
      <c r="J78" s="2"/>
      <c r="K78" s="1"/>
      <c r="L78" s="2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6.25" customHeight="1" x14ac:dyDescent="0.4">
      <c r="A79" s="32"/>
      <c r="B79" s="166" t="s">
        <v>72</v>
      </c>
      <c r="C79" s="167"/>
      <c r="D79" s="167"/>
      <c r="E79" s="167"/>
      <c r="F79" s="167"/>
      <c r="G79" s="167"/>
      <c r="H79" s="84">
        <v>1402</v>
      </c>
      <c r="I79" s="85"/>
      <c r="J79" s="85"/>
      <c r="K79" s="85"/>
      <c r="L79" s="85"/>
      <c r="M79" s="85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25" customHeight="1" x14ac:dyDescent="0.2">
      <c r="A80" s="168" t="s">
        <v>9</v>
      </c>
      <c r="B80" s="169" t="s">
        <v>73</v>
      </c>
      <c r="C80" s="170"/>
      <c r="D80" s="170"/>
      <c r="E80" s="170"/>
      <c r="F80" s="170"/>
      <c r="G80" s="170"/>
      <c r="H80" s="172" t="s">
        <v>10</v>
      </c>
      <c r="I80" s="164" t="s">
        <v>2</v>
      </c>
      <c r="J80" s="164" t="s">
        <v>3</v>
      </c>
      <c r="K80" s="174" t="s">
        <v>4</v>
      </c>
      <c r="L80" s="164" t="s">
        <v>5</v>
      </c>
      <c r="M80" s="162" t="s">
        <v>6</v>
      </c>
      <c r="N80" s="162" t="s">
        <v>7</v>
      </c>
      <c r="O80" s="164" t="s">
        <v>8</v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63"/>
      <c r="B81" s="39" t="s">
        <v>74</v>
      </c>
      <c r="C81" s="39" t="s">
        <v>75</v>
      </c>
      <c r="D81" s="39" t="s">
        <v>76</v>
      </c>
      <c r="E81" s="39" t="s">
        <v>77</v>
      </c>
      <c r="F81" s="39" t="s">
        <v>78</v>
      </c>
      <c r="G81" s="39" t="s">
        <v>79</v>
      </c>
      <c r="H81" s="163"/>
      <c r="I81" s="163"/>
      <c r="J81" s="163"/>
      <c r="K81" s="163"/>
      <c r="L81" s="163"/>
      <c r="M81" s="163"/>
      <c r="N81" s="163"/>
      <c r="O81" s="16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39">
        <v>1402</v>
      </c>
      <c r="B82" s="40"/>
      <c r="C82" s="40"/>
      <c r="D82" s="40"/>
      <c r="E82" s="40"/>
      <c r="F82" s="40"/>
      <c r="G82" s="40"/>
      <c r="H82" s="78"/>
      <c r="I82" s="124"/>
      <c r="J82" s="125"/>
      <c r="K82" s="126"/>
      <c r="L82" s="108"/>
      <c r="M82" s="43">
        <f>B82</f>
        <v>0</v>
      </c>
      <c r="N82" s="109"/>
      <c r="O82" s="108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39">
        <v>1501</v>
      </c>
      <c r="B83" s="40"/>
      <c r="C83" s="40"/>
      <c r="D83" s="40"/>
      <c r="E83" s="40"/>
      <c r="F83" s="40"/>
      <c r="G83" s="40"/>
      <c r="H83" s="78"/>
      <c r="I83" s="127"/>
      <c r="J83" s="118"/>
      <c r="K83" s="128"/>
      <c r="L83" s="48" t="str">
        <f>IF(C83=0,"",C83/B82)</f>
        <v/>
      </c>
      <c r="M83" s="46"/>
      <c r="N83" s="48" t="str">
        <f t="shared" ref="N83:N87" si="8">IF(M83=0,"",M83/M82)</f>
        <v/>
      </c>
      <c r="O83" s="48" t="str">
        <f t="shared" ref="O83:O87" si="9">IF(M83=0,"",100%-N83)</f>
        <v/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39">
        <v>1502</v>
      </c>
      <c r="B84" s="40"/>
      <c r="C84" s="40"/>
      <c r="D84" s="40"/>
      <c r="E84" s="40"/>
      <c r="F84" s="40"/>
      <c r="G84" s="40"/>
      <c r="H84" s="78"/>
      <c r="I84" s="127"/>
      <c r="J84" s="118"/>
      <c r="K84" s="128"/>
      <c r="L84" s="110" t="str">
        <f>IF(D84=0,"",D84/C83)</f>
        <v/>
      </c>
      <c r="M84" s="46"/>
      <c r="N84" s="110" t="str">
        <f t="shared" si="8"/>
        <v/>
      </c>
      <c r="O84" s="110" t="str">
        <f t="shared" si="9"/>
        <v/>
      </c>
      <c r="P84" s="8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39">
        <v>1601</v>
      </c>
      <c r="B85" s="40"/>
      <c r="C85" s="40"/>
      <c r="D85" s="40"/>
      <c r="E85" s="40">
        <v>48</v>
      </c>
      <c r="F85" s="40"/>
      <c r="G85" s="40"/>
      <c r="H85" s="78"/>
      <c r="I85" s="127"/>
      <c r="J85" s="118"/>
      <c r="K85" s="128"/>
      <c r="L85" s="110"/>
      <c r="M85" s="46">
        <v>54</v>
      </c>
      <c r="N85" s="110"/>
      <c r="O85" s="110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39">
        <v>1602</v>
      </c>
      <c r="B86" s="40"/>
      <c r="C86" s="40"/>
      <c r="D86" s="40"/>
      <c r="E86" s="40"/>
      <c r="F86" s="40">
        <v>46</v>
      </c>
      <c r="G86" s="40"/>
      <c r="H86" s="78"/>
      <c r="I86" s="127"/>
      <c r="J86" s="118"/>
      <c r="K86" s="128"/>
      <c r="L86" s="110">
        <f>IF(F86=0,"",F86/E85)</f>
        <v>0.95833333333333337</v>
      </c>
      <c r="M86" s="46">
        <v>50</v>
      </c>
      <c r="N86" s="110">
        <f t="shared" si="8"/>
        <v>0.92592592592592593</v>
      </c>
      <c r="O86" s="110">
        <f t="shared" si="9"/>
        <v>7.407407407407407E-2</v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39">
        <v>1701</v>
      </c>
      <c r="B87" s="40"/>
      <c r="C87" s="40"/>
      <c r="D87" s="40"/>
      <c r="E87" s="40"/>
      <c r="F87" s="40"/>
      <c r="G87" s="40">
        <v>43</v>
      </c>
      <c r="H87" s="78">
        <v>29</v>
      </c>
      <c r="I87" s="127"/>
      <c r="J87" s="118"/>
      <c r="K87" s="128"/>
      <c r="L87" s="110">
        <f>IF(G87=0,"",G87/F86)</f>
        <v>0.93478260869565222</v>
      </c>
      <c r="M87" s="154">
        <v>48</v>
      </c>
      <c r="N87" s="110">
        <f t="shared" si="8"/>
        <v>0.96</v>
      </c>
      <c r="O87" s="110">
        <f t="shared" si="9"/>
        <v>4.0000000000000036E-2</v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86" t="s">
        <v>87</v>
      </c>
      <c r="B88" s="40"/>
      <c r="C88" s="40"/>
      <c r="D88" s="40"/>
      <c r="E88" s="40"/>
      <c r="F88" s="40"/>
      <c r="G88" s="40">
        <v>7</v>
      </c>
      <c r="H88" s="78"/>
      <c r="I88" s="127"/>
      <c r="J88" s="118"/>
      <c r="K88" s="119"/>
      <c r="L88" s="118"/>
      <c r="M88" s="154">
        <v>7</v>
      </c>
      <c r="N88" s="118"/>
      <c r="O88" s="12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86" t="s">
        <v>88</v>
      </c>
      <c r="B89" s="40"/>
      <c r="C89" s="40"/>
      <c r="D89" s="40"/>
      <c r="E89" s="40"/>
      <c r="F89" s="40"/>
      <c r="G89" s="40">
        <v>5</v>
      </c>
      <c r="H89" s="78">
        <v>7</v>
      </c>
      <c r="I89" s="127"/>
      <c r="J89" s="118"/>
      <c r="K89" s="119"/>
      <c r="L89" s="118"/>
      <c r="M89" s="154">
        <v>7</v>
      </c>
      <c r="N89" s="118"/>
      <c r="O89" s="12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86" t="s">
        <v>89</v>
      </c>
      <c r="B90" s="40"/>
      <c r="C90" s="40"/>
      <c r="D90" s="40"/>
      <c r="E90" s="40"/>
      <c r="F90" s="40"/>
      <c r="G90" s="40"/>
      <c r="H90" s="78"/>
      <c r="I90" s="127"/>
      <c r="J90" s="118"/>
      <c r="K90" s="119"/>
      <c r="L90" s="118"/>
      <c r="M90" s="154"/>
      <c r="N90" s="118"/>
      <c r="O90" s="12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86" t="s">
        <v>90</v>
      </c>
      <c r="B91" s="40"/>
      <c r="C91" s="40"/>
      <c r="D91" s="40"/>
      <c r="E91" s="40"/>
      <c r="F91" s="40"/>
      <c r="G91" s="40"/>
      <c r="H91" s="78"/>
      <c r="I91" s="130"/>
      <c r="J91" s="131"/>
      <c r="K91" s="132"/>
      <c r="L91" s="131"/>
      <c r="M91" s="154"/>
      <c r="N91" s="131"/>
      <c r="O91" s="4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 x14ac:dyDescent="0.25">
      <c r="A92" s="28"/>
      <c r="B92" s="165" t="s">
        <v>83</v>
      </c>
      <c r="C92" s="165"/>
      <c r="D92" s="165"/>
      <c r="E92" s="165"/>
      <c r="F92" s="165"/>
      <c r="G92" s="165"/>
      <c r="H92" s="66">
        <f>SUM(H82:H91)</f>
        <v>36</v>
      </c>
      <c r="I92" s="88"/>
      <c r="J92" s="88"/>
      <c r="K92" s="88" t="str">
        <f>IF(H90=0,"",J92-I92)</f>
        <v/>
      </c>
      <c r="L92" s="2"/>
      <c r="M92" s="1"/>
      <c r="N92" s="25"/>
      <c r="O92" s="2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2"/>
      <c r="J93" s="2"/>
      <c r="K93" s="1"/>
      <c r="L93" s="2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2"/>
      <c r="J94" s="2"/>
      <c r="K94" s="1"/>
      <c r="L94" s="2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6.25" customHeight="1" x14ac:dyDescent="0.4">
      <c r="A95" s="32"/>
      <c r="B95" s="177" t="s">
        <v>72</v>
      </c>
      <c r="C95" s="180"/>
      <c r="D95" s="180"/>
      <c r="E95" s="180"/>
      <c r="F95" s="180"/>
      <c r="G95" s="180"/>
      <c r="H95" s="150">
        <v>1501</v>
      </c>
      <c r="I95" s="151"/>
      <c r="J95" s="151"/>
      <c r="K95" s="153" t="s">
        <v>109</v>
      </c>
      <c r="L95" s="151"/>
      <c r="M95" s="15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2"/>
      <c r="J96" s="2"/>
      <c r="K96" s="1"/>
      <c r="L96" s="2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2"/>
      <c r="J97" s="2"/>
      <c r="K97" s="1"/>
      <c r="L97" s="2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6.25" customHeight="1" x14ac:dyDescent="0.4">
      <c r="A98" s="32"/>
      <c r="B98" s="166" t="s">
        <v>72</v>
      </c>
      <c r="C98" s="167"/>
      <c r="D98" s="167"/>
      <c r="E98" s="167"/>
      <c r="F98" s="167"/>
      <c r="G98" s="167"/>
      <c r="H98" s="84">
        <v>1502</v>
      </c>
      <c r="I98" s="85"/>
      <c r="J98" s="85"/>
      <c r="K98" s="85"/>
      <c r="L98" s="85"/>
      <c r="M98" s="85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25" customHeight="1" x14ac:dyDescent="0.2">
      <c r="A99" s="168" t="s">
        <v>9</v>
      </c>
      <c r="B99" s="169" t="s">
        <v>73</v>
      </c>
      <c r="C99" s="170"/>
      <c r="D99" s="170"/>
      <c r="E99" s="170"/>
      <c r="F99" s="170"/>
      <c r="G99" s="170"/>
      <c r="H99" s="172" t="s">
        <v>10</v>
      </c>
      <c r="I99" s="164" t="s">
        <v>2</v>
      </c>
      <c r="J99" s="164" t="s">
        <v>3</v>
      </c>
      <c r="K99" s="174" t="s">
        <v>4</v>
      </c>
      <c r="L99" s="164" t="s">
        <v>5</v>
      </c>
      <c r="M99" s="162" t="s">
        <v>6</v>
      </c>
      <c r="N99" s="162" t="s">
        <v>7</v>
      </c>
      <c r="O99" s="164" t="s">
        <v>8</v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63"/>
      <c r="B100" s="39" t="s">
        <v>74</v>
      </c>
      <c r="C100" s="39" t="s">
        <v>75</v>
      </c>
      <c r="D100" s="39" t="s">
        <v>76</v>
      </c>
      <c r="E100" s="39" t="s">
        <v>77</v>
      </c>
      <c r="F100" s="39" t="s">
        <v>78</v>
      </c>
      <c r="G100" s="39" t="s">
        <v>79</v>
      </c>
      <c r="H100" s="163"/>
      <c r="I100" s="163"/>
      <c r="J100" s="163"/>
      <c r="K100" s="163"/>
      <c r="L100" s="163"/>
      <c r="M100" s="163"/>
      <c r="N100" s="163"/>
      <c r="O100" s="163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39">
        <v>1502</v>
      </c>
      <c r="B101" s="40">
        <v>129</v>
      </c>
      <c r="C101" s="40"/>
      <c r="D101" s="40"/>
      <c r="E101" s="40"/>
      <c r="F101" s="40"/>
      <c r="G101" s="40"/>
      <c r="H101" s="78"/>
      <c r="I101" s="124"/>
      <c r="J101" s="125"/>
      <c r="K101" s="126"/>
      <c r="L101" s="108"/>
      <c r="M101" s="43">
        <f>B101</f>
        <v>129</v>
      </c>
      <c r="N101" s="109"/>
      <c r="O101" s="108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39">
        <v>1601</v>
      </c>
      <c r="B102" s="40"/>
      <c r="C102" s="40">
        <v>116</v>
      </c>
      <c r="D102" s="40"/>
      <c r="E102" s="40"/>
      <c r="F102" s="40"/>
      <c r="G102" s="40"/>
      <c r="H102" s="78"/>
      <c r="I102" s="127"/>
      <c r="J102" s="118"/>
      <c r="K102" s="128"/>
      <c r="L102" s="48">
        <f>IF(C102=0,"",C102/B101)</f>
        <v>0.89922480620155043</v>
      </c>
      <c r="M102" s="46">
        <v>116</v>
      </c>
      <c r="N102" s="48">
        <f t="shared" ref="N102:N106" si="10">IF(M102=0,"",M102/M101)</f>
        <v>0.89922480620155043</v>
      </c>
      <c r="O102" s="48">
        <f t="shared" ref="O102:O106" si="11">IF(M102=0,"",100%-N102)</f>
        <v>0.10077519379844957</v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39">
        <v>1602</v>
      </c>
      <c r="B103" s="40"/>
      <c r="C103" s="40"/>
      <c r="D103" s="40">
        <v>103</v>
      </c>
      <c r="E103" s="40"/>
      <c r="F103" s="40"/>
      <c r="G103" s="40"/>
      <c r="H103" s="78"/>
      <c r="I103" s="127"/>
      <c r="J103" s="118"/>
      <c r="K103" s="128"/>
      <c r="L103" s="110">
        <f>IF(D103=0,"",D103/C102)</f>
        <v>0.88793103448275867</v>
      </c>
      <c r="M103" s="46">
        <v>114</v>
      </c>
      <c r="N103" s="110">
        <f t="shared" si="10"/>
        <v>0.98275862068965514</v>
      </c>
      <c r="O103" s="110">
        <f t="shared" si="11"/>
        <v>1.7241379310344862E-2</v>
      </c>
      <c r="P103" s="8">
        <f>M103/M101</f>
        <v>0.88372093023255816</v>
      </c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39">
        <v>1701</v>
      </c>
      <c r="B104" s="40"/>
      <c r="C104" s="40"/>
      <c r="D104" s="40"/>
      <c r="E104" s="40">
        <v>98</v>
      </c>
      <c r="F104" s="40"/>
      <c r="G104" s="40"/>
      <c r="H104" s="78"/>
      <c r="I104" s="127"/>
      <c r="J104" s="118"/>
      <c r="K104" s="128"/>
      <c r="L104" s="110">
        <f>IF(E104=0,"",E104/D103)</f>
        <v>0.95145631067961167</v>
      </c>
      <c r="M104" s="46">
        <v>103</v>
      </c>
      <c r="N104" s="110">
        <f t="shared" si="10"/>
        <v>0.90350877192982459</v>
      </c>
      <c r="O104" s="110">
        <f t="shared" si="11"/>
        <v>9.6491228070175405E-2</v>
      </c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39">
        <v>1702</v>
      </c>
      <c r="B105" s="40"/>
      <c r="C105" s="40"/>
      <c r="D105" s="40"/>
      <c r="E105" s="40"/>
      <c r="F105" s="40">
        <v>85</v>
      </c>
      <c r="G105" s="40"/>
      <c r="H105" s="78"/>
      <c r="I105" s="127"/>
      <c r="J105" s="118"/>
      <c r="K105" s="128"/>
      <c r="L105" s="110">
        <f>IF(F105=0,"",F105/E104)</f>
        <v>0.86734693877551017</v>
      </c>
      <c r="M105" s="46">
        <v>98</v>
      </c>
      <c r="N105" s="110">
        <f t="shared" si="10"/>
        <v>0.95145631067961167</v>
      </c>
      <c r="O105" s="110">
        <f t="shared" si="11"/>
        <v>4.8543689320388328E-2</v>
      </c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39">
        <v>1801</v>
      </c>
      <c r="B106" s="40"/>
      <c r="C106" s="40"/>
      <c r="D106" s="40"/>
      <c r="E106" s="40"/>
      <c r="F106" s="40"/>
      <c r="G106" s="40">
        <v>77</v>
      </c>
      <c r="H106" s="78">
        <v>58</v>
      </c>
      <c r="I106" s="127"/>
      <c r="J106" s="118"/>
      <c r="K106" s="128"/>
      <c r="L106" s="110">
        <f>IF(G106=0,"",G106/F105)</f>
        <v>0.90588235294117647</v>
      </c>
      <c r="M106" s="154">
        <v>98</v>
      </c>
      <c r="N106" s="110">
        <f t="shared" si="10"/>
        <v>1</v>
      </c>
      <c r="O106" s="110">
        <f t="shared" si="11"/>
        <v>0</v>
      </c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86" t="s">
        <v>89</v>
      </c>
      <c r="B107" s="40"/>
      <c r="C107" s="40"/>
      <c r="D107" s="40"/>
      <c r="E107" s="40"/>
      <c r="F107" s="40"/>
      <c r="G107" s="40">
        <v>20</v>
      </c>
      <c r="H107" s="78">
        <v>15</v>
      </c>
      <c r="I107" s="127"/>
      <c r="J107" s="118"/>
      <c r="K107" s="119"/>
      <c r="L107" s="118"/>
      <c r="M107" s="154">
        <v>25</v>
      </c>
      <c r="N107" s="118"/>
      <c r="O107" s="12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86" t="s">
        <v>90</v>
      </c>
      <c r="B108" s="40"/>
      <c r="C108" s="40"/>
      <c r="D108" s="40"/>
      <c r="E108" s="40"/>
      <c r="F108" s="40"/>
      <c r="G108" s="40">
        <v>7</v>
      </c>
      <c r="H108" s="78">
        <v>7</v>
      </c>
      <c r="I108" s="127"/>
      <c r="J108" s="118"/>
      <c r="K108" s="119"/>
      <c r="L108" s="118"/>
      <c r="M108" s="154">
        <v>8</v>
      </c>
      <c r="N108" s="118"/>
      <c r="O108" s="12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86" t="s">
        <v>91</v>
      </c>
      <c r="B109" s="40"/>
      <c r="C109" s="40"/>
      <c r="D109" s="40"/>
      <c r="E109" s="40"/>
      <c r="F109" s="40"/>
      <c r="G109" s="40">
        <v>1</v>
      </c>
      <c r="H109" s="78"/>
      <c r="I109" s="127"/>
      <c r="J109" s="118"/>
      <c r="K109" s="119"/>
      <c r="L109" s="118"/>
      <c r="M109" s="154">
        <v>1</v>
      </c>
      <c r="N109" s="118"/>
      <c r="O109" s="12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86" t="s">
        <v>92</v>
      </c>
      <c r="B110" s="40"/>
      <c r="C110" s="40"/>
      <c r="D110" s="40"/>
      <c r="E110" s="40"/>
      <c r="F110" s="40"/>
      <c r="G110" s="40">
        <v>1</v>
      </c>
      <c r="H110" s="78">
        <v>1</v>
      </c>
      <c r="I110" s="130"/>
      <c r="J110" s="131"/>
      <c r="K110" s="132"/>
      <c r="L110" s="131"/>
      <c r="M110" s="154">
        <v>1</v>
      </c>
      <c r="N110" s="131"/>
      <c r="O110" s="4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 x14ac:dyDescent="0.25">
      <c r="A111" s="28"/>
      <c r="B111" s="165" t="s">
        <v>83</v>
      </c>
      <c r="C111" s="165"/>
      <c r="D111" s="165"/>
      <c r="E111" s="165"/>
      <c r="F111" s="165"/>
      <c r="G111" s="165"/>
      <c r="H111" s="66">
        <f>SUM(H101:H110)</f>
        <v>81</v>
      </c>
      <c r="I111" s="88">
        <f>H106/B101</f>
        <v>0.44961240310077522</v>
      </c>
      <c r="J111" s="88">
        <f>H111/B101</f>
        <v>0.62790697674418605</v>
      </c>
      <c r="K111" s="88">
        <f>J111-I111</f>
        <v>0.17829457364341084</v>
      </c>
      <c r="L111" s="2"/>
      <c r="M111" s="1"/>
      <c r="N111" s="25"/>
      <c r="O111" s="2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2"/>
      <c r="J112" s="2"/>
      <c r="K112" s="1"/>
      <c r="L112" s="2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2"/>
      <c r="J113" s="2"/>
      <c r="K113" s="1"/>
      <c r="L113" s="2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6.25" customHeight="1" x14ac:dyDescent="0.4">
      <c r="A114" s="32"/>
      <c r="B114" s="166" t="s">
        <v>72</v>
      </c>
      <c r="C114" s="167"/>
      <c r="D114" s="167"/>
      <c r="E114" s="167"/>
      <c r="F114" s="167"/>
      <c r="G114" s="167"/>
      <c r="H114" s="84">
        <v>1601</v>
      </c>
      <c r="I114" s="85"/>
      <c r="J114" s="85"/>
      <c r="K114" s="85"/>
      <c r="L114" s="85"/>
      <c r="M114" s="85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25" customHeight="1" x14ac:dyDescent="0.2">
      <c r="A115" s="168" t="s">
        <v>9</v>
      </c>
      <c r="B115" s="169" t="s">
        <v>73</v>
      </c>
      <c r="C115" s="170"/>
      <c r="D115" s="170"/>
      <c r="E115" s="170"/>
      <c r="F115" s="170"/>
      <c r="G115" s="170"/>
      <c r="H115" s="172" t="s">
        <v>10</v>
      </c>
      <c r="I115" s="164" t="s">
        <v>2</v>
      </c>
      <c r="J115" s="164" t="s">
        <v>3</v>
      </c>
      <c r="K115" s="174" t="s">
        <v>4</v>
      </c>
      <c r="L115" s="164" t="s">
        <v>5</v>
      </c>
      <c r="M115" s="162" t="s">
        <v>6</v>
      </c>
      <c r="N115" s="162" t="s">
        <v>7</v>
      </c>
      <c r="O115" s="164" t="s">
        <v>8</v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63"/>
      <c r="B116" s="39" t="s">
        <v>74</v>
      </c>
      <c r="C116" s="39" t="s">
        <v>75</v>
      </c>
      <c r="D116" s="39" t="s">
        <v>76</v>
      </c>
      <c r="E116" s="39" t="s">
        <v>77</v>
      </c>
      <c r="F116" s="39" t="s">
        <v>78</v>
      </c>
      <c r="G116" s="39" t="s">
        <v>79</v>
      </c>
      <c r="H116" s="163"/>
      <c r="I116" s="163"/>
      <c r="J116" s="163"/>
      <c r="K116" s="163"/>
      <c r="L116" s="163"/>
      <c r="M116" s="163"/>
      <c r="N116" s="163"/>
      <c r="O116" s="163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39">
        <v>1601</v>
      </c>
      <c r="B117" s="40">
        <v>41</v>
      </c>
      <c r="C117" s="40"/>
      <c r="D117" s="40"/>
      <c r="E117" s="40"/>
      <c r="F117" s="40"/>
      <c r="G117" s="40"/>
      <c r="H117" s="78"/>
      <c r="I117" s="124"/>
      <c r="J117" s="125"/>
      <c r="K117" s="126"/>
      <c r="L117" s="108"/>
      <c r="M117" s="43">
        <f>B117</f>
        <v>41</v>
      </c>
      <c r="N117" s="109"/>
      <c r="O117" s="108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39">
        <v>1602</v>
      </c>
      <c r="B118" s="40"/>
      <c r="C118" s="40">
        <v>25</v>
      </c>
      <c r="D118" s="40"/>
      <c r="E118" s="40"/>
      <c r="F118" s="40"/>
      <c r="G118" s="40"/>
      <c r="H118" s="78"/>
      <c r="I118" s="127"/>
      <c r="J118" s="118"/>
      <c r="K118" s="128"/>
      <c r="L118" s="48">
        <f>IF(C118=0,"",C118/B117)</f>
        <v>0.6097560975609756</v>
      </c>
      <c r="M118" s="46">
        <v>25</v>
      </c>
      <c r="N118" s="48">
        <f t="shared" ref="N118:N122" si="12">IF(M118=0,"",M118/M117)</f>
        <v>0.6097560975609756</v>
      </c>
      <c r="O118" s="48">
        <f t="shared" ref="O118:O122" si="13">IF(M118=0,"",100%-N118)</f>
        <v>0.3902439024390244</v>
      </c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39">
        <v>1701</v>
      </c>
      <c r="B119" s="40"/>
      <c r="C119" s="40"/>
      <c r="D119" s="40">
        <v>22</v>
      </c>
      <c r="E119" s="40"/>
      <c r="F119" s="40"/>
      <c r="G119" s="40"/>
      <c r="H119" s="78"/>
      <c r="I119" s="127"/>
      <c r="J119" s="118"/>
      <c r="K119" s="128"/>
      <c r="L119" s="110">
        <f>IF(D119=0,"",D119/C118)</f>
        <v>0.88</v>
      </c>
      <c r="M119" s="46">
        <v>22</v>
      </c>
      <c r="N119" s="110">
        <f t="shared" si="12"/>
        <v>0.88</v>
      </c>
      <c r="O119" s="110">
        <f t="shared" si="13"/>
        <v>0.12</v>
      </c>
      <c r="P119" s="8">
        <f>M119/M117</f>
        <v>0.53658536585365857</v>
      </c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39">
        <v>1702</v>
      </c>
      <c r="B120" s="40"/>
      <c r="C120" s="40"/>
      <c r="D120" s="40"/>
      <c r="E120" s="40">
        <v>19</v>
      </c>
      <c r="F120" s="40"/>
      <c r="G120" s="40"/>
      <c r="H120" s="78"/>
      <c r="I120" s="127"/>
      <c r="J120" s="118"/>
      <c r="K120" s="128"/>
      <c r="L120" s="110">
        <f>IF(E120=0,"",E120/D119)</f>
        <v>0.86363636363636365</v>
      </c>
      <c r="M120" s="46">
        <v>21</v>
      </c>
      <c r="N120" s="110">
        <f t="shared" si="12"/>
        <v>0.95454545454545459</v>
      </c>
      <c r="O120" s="110">
        <f t="shared" si="13"/>
        <v>4.5454545454545414E-2</v>
      </c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39">
        <v>1801</v>
      </c>
      <c r="B121" s="40"/>
      <c r="C121" s="40"/>
      <c r="D121" s="40"/>
      <c r="E121" s="40"/>
      <c r="F121" s="40">
        <v>17</v>
      </c>
      <c r="G121" s="40"/>
      <c r="H121" s="78"/>
      <c r="I121" s="127"/>
      <c r="J121" s="118"/>
      <c r="K121" s="128"/>
      <c r="L121" s="110">
        <f>IF(F121=0,"",F121/E120)</f>
        <v>0.89473684210526316</v>
      </c>
      <c r="M121" s="46">
        <v>19</v>
      </c>
      <c r="N121" s="110">
        <f t="shared" si="12"/>
        <v>0.90476190476190477</v>
      </c>
      <c r="O121" s="110">
        <f t="shared" si="13"/>
        <v>9.5238095238095233E-2</v>
      </c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39">
        <v>1802</v>
      </c>
      <c r="B122" s="40"/>
      <c r="C122" s="40"/>
      <c r="D122" s="40"/>
      <c r="E122" s="40"/>
      <c r="F122" s="40"/>
      <c r="G122" s="40">
        <v>14</v>
      </c>
      <c r="H122" s="78">
        <v>10</v>
      </c>
      <c r="I122" s="127"/>
      <c r="J122" s="118"/>
      <c r="K122" s="128"/>
      <c r="L122" s="110">
        <f>IF(G122=0,"",G122/F121)</f>
        <v>0.82352941176470584</v>
      </c>
      <c r="M122" s="154">
        <v>16</v>
      </c>
      <c r="N122" s="110">
        <f t="shared" si="12"/>
        <v>0.84210526315789469</v>
      </c>
      <c r="O122" s="110">
        <f t="shared" si="13"/>
        <v>0.15789473684210531</v>
      </c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86" t="s">
        <v>90</v>
      </c>
      <c r="B123" s="40"/>
      <c r="C123" s="40"/>
      <c r="D123" s="40"/>
      <c r="E123" s="40"/>
      <c r="F123" s="40"/>
      <c r="G123" s="40">
        <v>3</v>
      </c>
      <c r="H123" s="78">
        <v>3</v>
      </c>
      <c r="I123" s="127"/>
      <c r="J123" s="118"/>
      <c r="K123" s="119"/>
      <c r="L123" s="118"/>
      <c r="M123" s="154">
        <v>3</v>
      </c>
      <c r="N123" s="118"/>
      <c r="O123" s="12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86" t="s">
        <v>91</v>
      </c>
      <c r="B124" s="40"/>
      <c r="C124" s="40"/>
      <c r="D124" s="40"/>
      <c r="E124" s="40"/>
      <c r="F124" s="40"/>
      <c r="G124" s="40"/>
      <c r="H124" s="78"/>
      <c r="I124" s="127"/>
      <c r="J124" s="118"/>
      <c r="K124" s="119"/>
      <c r="L124" s="118"/>
      <c r="M124" s="154"/>
      <c r="N124" s="118"/>
      <c r="O124" s="12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86" t="s">
        <v>92</v>
      </c>
      <c r="B125" s="40"/>
      <c r="C125" s="40"/>
      <c r="D125" s="40"/>
      <c r="E125" s="40"/>
      <c r="F125" s="40"/>
      <c r="G125" s="40"/>
      <c r="H125" s="78"/>
      <c r="I125" s="127"/>
      <c r="J125" s="118"/>
      <c r="K125" s="119"/>
      <c r="L125" s="118"/>
      <c r="M125" s="154"/>
      <c r="N125" s="118"/>
      <c r="O125" s="12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86" t="s">
        <v>93</v>
      </c>
      <c r="B126" s="40"/>
      <c r="C126" s="40"/>
      <c r="D126" s="40"/>
      <c r="E126" s="40"/>
      <c r="F126" s="40"/>
      <c r="G126" s="40"/>
      <c r="H126" s="78"/>
      <c r="I126" s="130"/>
      <c r="J126" s="131"/>
      <c r="K126" s="132"/>
      <c r="L126" s="131"/>
      <c r="M126" s="154"/>
      <c r="N126" s="131"/>
      <c r="O126" s="4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 x14ac:dyDescent="0.25">
      <c r="A127" s="28"/>
      <c r="B127" s="165" t="s">
        <v>83</v>
      </c>
      <c r="C127" s="165"/>
      <c r="D127" s="165"/>
      <c r="E127" s="165"/>
      <c r="F127" s="165"/>
      <c r="G127" s="165"/>
      <c r="H127" s="66">
        <f>SUM(H117:H126)</f>
        <v>13</v>
      </c>
      <c r="I127" s="88">
        <f>IF(H122=0,"",H122/B117)</f>
        <v>0.24390243902439024</v>
      </c>
      <c r="J127" s="88">
        <f>IF(H127=0,"",H127/B117)</f>
        <v>0.31707317073170732</v>
      </c>
      <c r="K127" s="88">
        <f>J127-I127</f>
        <v>7.3170731707317083E-2</v>
      </c>
      <c r="L127" s="2"/>
      <c r="M127" s="1"/>
      <c r="N127" s="25"/>
      <c r="O127" s="2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2"/>
      <c r="J128" s="2"/>
      <c r="K128" s="1"/>
      <c r="L128" s="2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2"/>
      <c r="J129" s="2"/>
      <c r="K129" s="1"/>
      <c r="L129" s="2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6.25" customHeight="1" x14ac:dyDescent="0.4">
      <c r="A130" s="32"/>
      <c r="B130" s="166" t="s">
        <v>72</v>
      </c>
      <c r="C130" s="167"/>
      <c r="D130" s="167"/>
      <c r="E130" s="167"/>
      <c r="F130" s="167"/>
      <c r="G130" s="167"/>
      <c r="H130" s="84">
        <v>1602</v>
      </c>
      <c r="I130" s="85"/>
      <c r="J130" s="85"/>
      <c r="K130" s="85"/>
      <c r="L130" s="85"/>
      <c r="M130" s="85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25" customHeight="1" x14ac:dyDescent="0.2">
      <c r="A131" s="168" t="s">
        <v>9</v>
      </c>
      <c r="B131" s="169" t="s">
        <v>73</v>
      </c>
      <c r="C131" s="170"/>
      <c r="D131" s="170"/>
      <c r="E131" s="170"/>
      <c r="F131" s="170"/>
      <c r="G131" s="170"/>
      <c r="H131" s="172" t="s">
        <v>10</v>
      </c>
      <c r="I131" s="164" t="s">
        <v>2</v>
      </c>
      <c r="J131" s="164" t="s">
        <v>3</v>
      </c>
      <c r="K131" s="174" t="s">
        <v>4</v>
      </c>
      <c r="L131" s="164" t="s">
        <v>5</v>
      </c>
      <c r="M131" s="162" t="s">
        <v>6</v>
      </c>
      <c r="N131" s="162" t="s">
        <v>7</v>
      </c>
      <c r="O131" s="164" t="s">
        <v>8</v>
      </c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63"/>
      <c r="B132" s="39" t="s">
        <v>74</v>
      </c>
      <c r="C132" s="39" t="s">
        <v>75</v>
      </c>
      <c r="D132" s="39" t="s">
        <v>76</v>
      </c>
      <c r="E132" s="39" t="s">
        <v>77</v>
      </c>
      <c r="F132" s="39" t="s">
        <v>78</v>
      </c>
      <c r="G132" s="39" t="s">
        <v>79</v>
      </c>
      <c r="H132" s="163"/>
      <c r="I132" s="163"/>
      <c r="J132" s="163"/>
      <c r="K132" s="163"/>
      <c r="L132" s="163"/>
      <c r="M132" s="163"/>
      <c r="N132" s="163"/>
      <c r="O132" s="163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39">
        <v>1602</v>
      </c>
      <c r="B133" s="40">
        <v>382</v>
      </c>
      <c r="C133" s="40"/>
      <c r="D133" s="40"/>
      <c r="E133" s="40"/>
      <c r="F133" s="40"/>
      <c r="G133" s="40"/>
      <c r="H133" s="78"/>
      <c r="I133" s="124"/>
      <c r="J133" s="125"/>
      <c r="K133" s="126"/>
      <c r="L133" s="108"/>
      <c r="M133" s="43">
        <f>B133</f>
        <v>382</v>
      </c>
      <c r="N133" s="109"/>
      <c r="O133" s="108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39">
        <v>1701</v>
      </c>
      <c r="B134" s="40"/>
      <c r="C134" s="40">
        <v>314</v>
      </c>
      <c r="D134" s="40"/>
      <c r="E134" s="40"/>
      <c r="F134" s="40"/>
      <c r="G134" s="40"/>
      <c r="H134" s="78"/>
      <c r="I134" s="127"/>
      <c r="J134" s="118"/>
      <c r="K134" s="128"/>
      <c r="L134" s="48">
        <f>IF(C134=0,"",C134/B133)</f>
        <v>0.82198952879581155</v>
      </c>
      <c r="M134" s="46">
        <v>315</v>
      </c>
      <c r="N134" s="48">
        <f t="shared" ref="N134:N138" si="14">IF(M134=0,"",M134/M133)</f>
        <v>0.82460732984293195</v>
      </c>
      <c r="O134" s="48">
        <f t="shared" ref="O134:O138" si="15">IF(M134=0,"",100%-N134)</f>
        <v>0.17539267015706805</v>
      </c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39">
        <v>1702</v>
      </c>
      <c r="B135" s="40"/>
      <c r="C135" s="40"/>
      <c r="D135" s="40">
        <v>295</v>
      </c>
      <c r="E135" s="40"/>
      <c r="F135" s="40"/>
      <c r="G135" s="40"/>
      <c r="H135" s="78"/>
      <c r="I135" s="127"/>
      <c r="J135" s="118"/>
      <c r="K135" s="128"/>
      <c r="L135" s="110">
        <f>IF(D135=0,"",D135/C134)</f>
        <v>0.93949044585987262</v>
      </c>
      <c r="M135" s="46">
        <v>305</v>
      </c>
      <c r="N135" s="110">
        <f t="shared" si="14"/>
        <v>0.96825396825396826</v>
      </c>
      <c r="O135" s="110">
        <f t="shared" si="15"/>
        <v>3.1746031746031744E-2</v>
      </c>
      <c r="P135" s="8">
        <f>M135/M133</f>
        <v>0.79842931937172779</v>
      </c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39">
        <v>1801</v>
      </c>
      <c r="B136" s="40"/>
      <c r="C136" s="40"/>
      <c r="D136" s="40"/>
      <c r="E136" s="40">
        <v>268</v>
      </c>
      <c r="F136" s="40"/>
      <c r="G136" s="40"/>
      <c r="H136" s="78"/>
      <c r="I136" s="127"/>
      <c r="J136" s="118"/>
      <c r="K136" s="128"/>
      <c r="L136" s="110">
        <f>IF(E136=0,"",E136/D135)</f>
        <v>0.90847457627118644</v>
      </c>
      <c r="M136" s="46">
        <v>289</v>
      </c>
      <c r="N136" s="110">
        <f t="shared" si="14"/>
        <v>0.94754098360655736</v>
      </c>
      <c r="O136" s="110">
        <f t="shared" si="15"/>
        <v>5.2459016393442637E-2</v>
      </c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39">
        <v>1802</v>
      </c>
      <c r="B137" s="40"/>
      <c r="C137" s="40"/>
      <c r="D137" s="40"/>
      <c r="E137" s="40"/>
      <c r="F137" s="40">
        <v>245</v>
      </c>
      <c r="G137" s="40"/>
      <c r="H137" s="78"/>
      <c r="I137" s="127"/>
      <c r="J137" s="118"/>
      <c r="K137" s="128"/>
      <c r="L137" s="110">
        <f>IF(F137=0,"",F137/E136)</f>
        <v>0.91417910447761197</v>
      </c>
      <c r="M137" s="46">
        <v>266</v>
      </c>
      <c r="N137" s="110">
        <f t="shared" si="14"/>
        <v>0.92041522491349481</v>
      </c>
      <c r="O137" s="110">
        <f t="shared" si="15"/>
        <v>7.9584775086505188E-2</v>
      </c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39">
        <v>1901</v>
      </c>
      <c r="B138" s="40"/>
      <c r="C138" s="40"/>
      <c r="D138" s="40"/>
      <c r="E138" s="40"/>
      <c r="F138" s="40"/>
      <c r="G138" s="40">
        <v>232</v>
      </c>
      <c r="H138" s="78">
        <v>185</v>
      </c>
      <c r="I138" s="127"/>
      <c r="J138" s="118"/>
      <c r="K138" s="128"/>
      <c r="L138" s="110">
        <f>IF(G138=0,"",G138/F137)</f>
        <v>0.94693877551020411</v>
      </c>
      <c r="M138" s="154">
        <v>246</v>
      </c>
      <c r="N138" s="110">
        <f t="shared" si="14"/>
        <v>0.92481203007518797</v>
      </c>
      <c r="O138" s="110">
        <f t="shared" si="15"/>
        <v>7.5187969924812026E-2</v>
      </c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86" t="s">
        <v>91</v>
      </c>
      <c r="B139" s="40"/>
      <c r="C139" s="40"/>
      <c r="D139" s="40"/>
      <c r="E139" s="40"/>
      <c r="F139" s="40"/>
      <c r="G139" s="40">
        <v>34</v>
      </c>
      <c r="H139" s="78">
        <v>33</v>
      </c>
      <c r="I139" s="127"/>
      <c r="J139" s="118"/>
      <c r="K139" s="119"/>
      <c r="L139" s="118"/>
      <c r="M139" s="154">
        <v>49</v>
      </c>
      <c r="N139" s="118"/>
      <c r="O139" s="12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86" t="s">
        <v>92</v>
      </c>
      <c r="B140" s="40"/>
      <c r="C140" s="40"/>
      <c r="D140" s="40"/>
      <c r="E140" s="40"/>
      <c r="F140" s="40"/>
      <c r="G140" s="40">
        <v>13</v>
      </c>
      <c r="H140" s="78">
        <v>10</v>
      </c>
      <c r="I140" s="127"/>
      <c r="J140" s="118"/>
      <c r="K140" s="119"/>
      <c r="L140" s="118"/>
      <c r="M140" s="154">
        <v>15</v>
      </c>
      <c r="N140" s="118"/>
      <c r="O140" s="12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86" t="s">
        <v>93</v>
      </c>
      <c r="B141" s="40"/>
      <c r="C141" s="40"/>
      <c r="D141" s="40"/>
      <c r="E141" s="40"/>
      <c r="F141" s="40"/>
      <c r="G141" s="40">
        <v>5</v>
      </c>
      <c r="H141" s="78">
        <v>5</v>
      </c>
      <c r="I141" s="127"/>
      <c r="J141" s="118"/>
      <c r="K141" s="119"/>
      <c r="L141" s="118"/>
      <c r="M141" s="154">
        <v>5</v>
      </c>
      <c r="N141" s="118"/>
      <c r="O141" s="12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86" t="s">
        <v>94</v>
      </c>
      <c r="B142" s="40"/>
      <c r="C142" s="40"/>
      <c r="D142" s="40"/>
      <c r="E142" s="40"/>
      <c r="F142" s="40"/>
      <c r="G142" s="40"/>
      <c r="H142" s="78"/>
      <c r="I142" s="130"/>
      <c r="J142" s="131"/>
      <c r="K142" s="132"/>
      <c r="L142" s="131"/>
      <c r="M142" s="154"/>
      <c r="N142" s="131"/>
      <c r="O142" s="4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" customHeight="1" x14ac:dyDescent="0.25">
      <c r="A143" s="28"/>
      <c r="B143" s="165" t="s">
        <v>83</v>
      </c>
      <c r="C143" s="165"/>
      <c r="D143" s="165"/>
      <c r="E143" s="165"/>
      <c r="F143" s="165"/>
      <c r="G143" s="165"/>
      <c r="H143" s="66">
        <f>SUM(H133:H142)</f>
        <v>233</v>
      </c>
      <c r="I143" s="88">
        <f>H138/B133</f>
        <v>0.48429319371727747</v>
      </c>
      <c r="J143" s="88">
        <f>IF(H143=0,"",H143/B133)</f>
        <v>0.60994764397905754</v>
      </c>
      <c r="K143" s="88">
        <f>IF(H141=0,"",J143-I143)</f>
        <v>0.12565445026178007</v>
      </c>
      <c r="L143" s="2"/>
      <c r="M143" s="1"/>
      <c r="N143" s="25"/>
      <c r="O143" s="2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2"/>
      <c r="J144" s="2"/>
      <c r="K144" s="1"/>
      <c r="L144" s="2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2"/>
      <c r="J145" s="2"/>
      <c r="K145" s="1"/>
      <c r="L145" s="2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6.25" customHeight="1" x14ac:dyDescent="0.4">
      <c r="A146" s="32"/>
      <c r="B146" s="166" t="s">
        <v>72</v>
      </c>
      <c r="C146" s="167"/>
      <c r="D146" s="167"/>
      <c r="E146" s="167"/>
      <c r="F146" s="167"/>
      <c r="G146" s="167"/>
      <c r="H146" s="84">
        <v>1701</v>
      </c>
      <c r="I146" s="85"/>
      <c r="J146" s="85"/>
      <c r="K146" s="85"/>
      <c r="L146" s="85"/>
      <c r="M146" s="85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25" customHeight="1" x14ac:dyDescent="0.2">
      <c r="A147" s="168" t="s">
        <v>9</v>
      </c>
      <c r="B147" s="169" t="s">
        <v>73</v>
      </c>
      <c r="C147" s="170"/>
      <c r="D147" s="170"/>
      <c r="E147" s="170"/>
      <c r="F147" s="170"/>
      <c r="G147" s="170"/>
      <c r="H147" s="172" t="s">
        <v>10</v>
      </c>
      <c r="I147" s="164" t="s">
        <v>2</v>
      </c>
      <c r="J147" s="164" t="s">
        <v>3</v>
      </c>
      <c r="K147" s="174" t="s">
        <v>4</v>
      </c>
      <c r="L147" s="164" t="s">
        <v>5</v>
      </c>
      <c r="M147" s="162" t="s">
        <v>6</v>
      </c>
      <c r="N147" s="162" t="s">
        <v>7</v>
      </c>
      <c r="O147" s="164" t="s">
        <v>8</v>
      </c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63"/>
      <c r="B148" s="39" t="s">
        <v>74</v>
      </c>
      <c r="C148" s="39" t="s">
        <v>75</v>
      </c>
      <c r="D148" s="39" t="s">
        <v>76</v>
      </c>
      <c r="E148" s="39" t="s">
        <v>77</v>
      </c>
      <c r="F148" s="39" t="s">
        <v>78</v>
      </c>
      <c r="G148" s="39" t="s">
        <v>79</v>
      </c>
      <c r="H148" s="163"/>
      <c r="I148" s="163"/>
      <c r="J148" s="163"/>
      <c r="K148" s="163"/>
      <c r="L148" s="163"/>
      <c r="M148" s="163"/>
      <c r="N148" s="163"/>
      <c r="O148" s="163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39">
        <v>1701</v>
      </c>
      <c r="B149" s="40">
        <v>75</v>
      </c>
      <c r="C149" s="40"/>
      <c r="D149" s="40"/>
      <c r="E149" s="40"/>
      <c r="F149" s="40"/>
      <c r="G149" s="40"/>
      <c r="H149" s="78"/>
      <c r="I149" s="124"/>
      <c r="J149" s="125"/>
      <c r="K149" s="126"/>
      <c r="L149" s="108"/>
      <c r="M149" s="43">
        <f>B149</f>
        <v>75</v>
      </c>
      <c r="N149" s="109"/>
      <c r="O149" s="108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39" t="s">
        <v>87</v>
      </c>
      <c r="B150" s="40"/>
      <c r="C150" s="40">
        <v>43</v>
      </c>
      <c r="D150" s="40"/>
      <c r="E150" s="40"/>
      <c r="F150" s="40"/>
      <c r="G150" s="40"/>
      <c r="H150" s="78"/>
      <c r="I150" s="127"/>
      <c r="J150" s="118"/>
      <c r="K150" s="128"/>
      <c r="L150" s="48">
        <f>IF(C150=0,"",C150/B149)</f>
        <v>0.57333333333333336</v>
      </c>
      <c r="M150" s="46">
        <v>43</v>
      </c>
      <c r="N150" s="48">
        <f t="shared" ref="N150:N154" si="16">IF(M150=0,"",M150/M149)</f>
        <v>0.57333333333333336</v>
      </c>
      <c r="O150" s="48">
        <f t="shared" ref="O150:O154" si="17">IF(M150=0,"",100%-N150)</f>
        <v>0.42666666666666664</v>
      </c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39" t="s">
        <v>88</v>
      </c>
      <c r="B151" s="40"/>
      <c r="C151" s="40"/>
      <c r="D151" s="40">
        <v>35</v>
      </c>
      <c r="E151" s="40"/>
      <c r="F151" s="40"/>
      <c r="G151" s="40"/>
      <c r="H151" s="78"/>
      <c r="I151" s="127"/>
      <c r="J151" s="118"/>
      <c r="K151" s="128"/>
      <c r="L151" s="110">
        <f>IF(D151=0,"",D151/C150)</f>
        <v>0.81395348837209303</v>
      </c>
      <c r="M151" s="46">
        <v>36</v>
      </c>
      <c r="N151" s="110">
        <f t="shared" si="16"/>
        <v>0.83720930232558144</v>
      </c>
      <c r="O151" s="110">
        <f t="shared" si="17"/>
        <v>0.16279069767441856</v>
      </c>
      <c r="P151" s="8">
        <f>M151/M149</f>
        <v>0.48</v>
      </c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39" t="s">
        <v>89</v>
      </c>
      <c r="B152" s="40"/>
      <c r="C152" s="40"/>
      <c r="D152" s="40"/>
      <c r="E152" s="40">
        <v>32</v>
      </c>
      <c r="F152" s="40"/>
      <c r="G152" s="40"/>
      <c r="H152" s="78"/>
      <c r="I152" s="127"/>
      <c r="J152" s="118"/>
      <c r="K152" s="128"/>
      <c r="L152" s="110">
        <f>IF(E152=0,"",E152/D151)</f>
        <v>0.91428571428571426</v>
      </c>
      <c r="M152" s="46">
        <v>33</v>
      </c>
      <c r="N152" s="110">
        <f t="shared" si="16"/>
        <v>0.91666666666666663</v>
      </c>
      <c r="O152" s="110">
        <f t="shared" si="17"/>
        <v>8.333333333333337E-2</v>
      </c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39" t="s">
        <v>90</v>
      </c>
      <c r="B153" s="40"/>
      <c r="C153" s="40"/>
      <c r="D153" s="40"/>
      <c r="E153" s="40"/>
      <c r="F153" s="40">
        <v>27</v>
      </c>
      <c r="G153" s="40"/>
      <c r="H153" s="78"/>
      <c r="I153" s="127"/>
      <c r="J153" s="118"/>
      <c r="K153" s="128"/>
      <c r="L153" s="110">
        <f>IF(F153=0,"",F153/E152)</f>
        <v>0.84375</v>
      </c>
      <c r="M153" s="46">
        <v>27</v>
      </c>
      <c r="N153" s="110">
        <f t="shared" si="16"/>
        <v>0.81818181818181823</v>
      </c>
      <c r="O153" s="110">
        <f t="shared" si="17"/>
        <v>0.18181818181818177</v>
      </c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39">
        <v>1902</v>
      </c>
      <c r="B154" s="40"/>
      <c r="C154" s="40"/>
      <c r="D154" s="40"/>
      <c r="E154" s="40"/>
      <c r="F154" s="40"/>
      <c r="G154" s="40">
        <v>25</v>
      </c>
      <c r="H154" s="78">
        <v>16</v>
      </c>
      <c r="I154" s="127"/>
      <c r="J154" s="118"/>
      <c r="K154" s="128"/>
      <c r="L154" s="110">
        <f>IF(G154=0,"",G154/F153)</f>
        <v>0.92592592592592593</v>
      </c>
      <c r="M154" s="154">
        <v>26</v>
      </c>
      <c r="N154" s="110">
        <f t="shared" si="16"/>
        <v>0.96296296296296291</v>
      </c>
      <c r="O154" s="110">
        <f t="shared" si="17"/>
        <v>3.703703703703709E-2</v>
      </c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86" t="s">
        <v>92</v>
      </c>
      <c r="B155" s="40"/>
      <c r="C155" s="40"/>
      <c r="D155" s="40"/>
      <c r="E155" s="40"/>
      <c r="F155" s="40"/>
      <c r="G155" s="40">
        <v>6</v>
      </c>
      <c r="H155" s="78">
        <v>4</v>
      </c>
      <c r="I155" s="127"/>
      <c r="J155" s="118"/>
      <c r="K155" s="119"/>
      <c r="L155" s="118"/>
      <c r="M155" s="154">
        <v>8</v>
      </c>
      <c r="N155" s="118"/>
      <c r="O155" s="12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86" t="s">
        <v>93</v>
      </c>
      <c r="B156" s="40"/>
      <c r="C156" s="40"/>
      <c r="D156" s="40"/>
      <c r="E156" s="40"/>
      <c r="F156" s="40"/>
      <c r="G156" s="40">
        <v>2</v>
      </c>
      <c r="H156" s="78">
        <v>2</v>
      </c>
      <c r="I156" s="127"/>
      <c r="J156" s="118"/>
      <c r="K156" s="119"/>
      <c r="L156" s="118"/>
      <c r="M156" s="154">
        <v>2</v>
      </c>
      <c r="N156" s="118"/>
      <c r="O156" s="12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86" t="s">
        <v>94</v>
      </c>
      <c r="B157" s="40"/>
      <c r="C157" s="40"/>
      <c r="D157" s="40"/>
      <c r="E157" s="40"/>
      <c r="F157" s="40"/>
      <c r="G157" s="40">
        <v>1</v>
      </c>
      <c r="H157" s="78">
        <v>1</v>
      </c>
      <c r="I157" s="127"/>
      <c r="J157" s="118"/>
      <c r="K157" s="119"/>
      <c r="L157" s="118"/>
      <c r="M157" s="154">
        <v>1</v>
      </c>
      <c r="N157" s="118"/>
      <c r="O157" s="12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86" t="s">
        <v>95</v>
      </c>
      <c r="B158" s="40"/>
      <c r="C158" s="40"/>
      <c r="D158" s="40"/>
      <c r="E158" s="40"/>
      <c r="F158" s="40"/>
      <c r="G158" s="40"/>
      <c r="H158" s="78"/>
      <c r="I158" s="130"/>
      <c r="J158" s="131"/>
      <c r="K158" s="132"/>
      <c r="L158" s="131"/>
      <c r="M158" s="154"/>
      <c r="N158" s="131"/>
      <c r="O158" s="4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" customHeight="1" x14ac:dyDescent="0.25">
      <c r="A159" s="28"/>
      <c r="B159" s="181" t="s">
        <v>83</v>
      </c>
      <c r="C159" s="170"/>
      <c r="D159" s="170"/>
      <c r="E159" s="170"/>
      <c r="F159" s="170"/>
      <c r="G159" s="171"/>
      <c r="H159" s="66">
        <f>SUM(H149:H158)</f>
        <v>23</v>
      </c>
      <c r="I159" s="88">
        <f>IF(H154=0,"",H154/B149)</f>
        <v>0.21333333333333335</v>
      </c>
      <c r="J159" s="88">
        <f>IF(H159=0,"",H159/B149)</f>
        <v>0.30666666666666664</v>
      </c>
      <c r="K159" s="88">
        <f>IF(H157=0,"",J159-I159)</f>
        <v>9.3333333333333296E-2</v>
      </c>
      <c r="L159" s="2"/>
      <c r="M159" s="1"/>
      <c r="N159" s="25"/>
      <c r="O159" s="2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2"/>
      <c r="J160" s="2"/>
      <c r="K160" s="1"/>
      <c r="L160" s="2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2"/>
      <c r="J161" s="2"/>
      <c r="K161" s="1"/>
      <c r="L161" s="2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6.25" customHeight="1" x14ac:dyDescent="0.4">
      <c r="A162" s="32"/>
      <c r="B162" s="166" t="s">
        <v>72</v>
      </c>
      <c r="C162" s="167"/>
      <c r="D162" s="167"/>
      <c r="E162" s="167"/>
      <c r="F162" s="167"/>
      <c r="G162" s="167"/>
      <c r="H162" s="84">
        <v>1702</v>
      </c>
      <c r="I162" s="85"/>
      <c r="J162" s="85"/>
      <c r="K162" s="85"/>
      <c r="L162" s="85"/>
      <c r="M162" s="85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 x14ac:dyDescent="0.2">
      <c r="A163" s="168" t="s">
        <v>9</v>
      </c>
      <c r="B163" s="169" t="s">
        <v>73</v>
      </c>
      <c r="C163" s="170"/>
      <c r="D163" s="170"/>
      <c r="E163" s="170"/>
      <c r="F163" s="170"/>
      <c r="G163" s="170"/>
      <c r="H163" s="172" t="s">
        <v>10</v>
      </c>
      <c r="I163" s="164" t="s">
        <v>2</v>
      </c>
      <c r="J163" s="164" t="s">
        <v>3</v>
      </c>
      <c r="K163" s="174" t="s">
        <v>4</v>
      </c>
      <c r="L163" s="164" t="s">
        <v>5</v>
      </c>
      <c r="M163" s="162" t="s">
        <v>6</v>
      </c>
      <c r="N163" s="162" t="s">
        <v>7</v>
      </c>
      <c r="O163" s="164" t="s">
        <v>8</v>
      </c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63"/>
      <c r="B164" s="39" t="s">
        <v>74</v>
      </c>
      <c r="C164" s="39" t="s">
        <v>75</v>
      </c>
      <c r="D164" s="39" t="s">
        <v>76</v>
      </c>
      <c r="E164" s="39" t="s">
        <v>77</v>
      </c>
      <c r="F164" s="39" t="s">
        <v>78</v>
      </c>
      <c r="G164" s="39" t="s">
        <v>79</v>
      </c>
      <c r="H164" s="163"/>
      <c r="I164" s="163"/>
      <c r="J164" s="163"/>
      <c r="K164" s="163"/>
      <c r="L164" s="163"/>
      <c r="M164" s="163"/>
      <c r="N164" s="163"/>
      <c r="O164" s="163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39">
        <v>1702</v>
      </c>
      <c r="B165" s="40">
        <v>386</v>
      </c>
      <c r="C165" s="40"/>
      <c r="D165" s="40"/>
      <c r="E165" s="40"/>
      <c r="F165" s="40"/>
      <c r="G165" s="40"/>
      <c r="H165" s="78"/>
      <c r="I165" s="124"/>
      <c r="J165" s="125"/>
      <c r="K165" s="126"/>
      <c r="L165" s="108"/>
      <c r="M165" s="43">
        <f>B165</f>
        <v>386</v>
      </c>
      <c r="N165" s="109"/>
      <c r="O165" s="108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39">
        <v>1801</v>
      </c>
      <c r="B166" s="40"/>
      <c r="C166" s="40">
        <v>338</v>
      </c>
      <c r="D166" s="40"/>
      <c r="E166" s="40"/>
      <c r="F166" s="40"/>
      <c r="G166" s="40"/>
      <c r="H166" s="78"/>
      <c r="I166" s="127"/>
      <c r="J166" s="118"/>
      <c r="K166" s="128"/>
      <c r="L166" s="48">
        <f>IF(C166=0,"",C166/B165)</f>
        <v>0.87564766839378239</v>
      </c>
      <c r="M166" s="46">
        <v>340</v>
      </c>
      <c r="N166" s="48">
        <f t="shared" ref="N166:N170" si="18">IF(M166=0,"",M166/M165)</f>
        <v>0.88082901554404147</v>
      </c>
      <c r="O166" s="48">
        <f t="shared" ref="O166:O170" si="19">IF(M166=0,"",100%-N166)</f>
        <v>0.11917098445595853</v>
      </c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39">
        <v>1802</v>
      </c>
      <c r="B167" s="40"/>
      <c r="C167" s="40"/>
      <c r="D167" s="40">
        <v>310</v>
      </c>
      <c r="E167" s="40"/>
      <c r="F167" s="40"/>
      <c r="G167" s="40"/>
      <c r="H167" s="78"/>
      <c r="I167" s="127"/>
      <c r="J167" s="118"/>
      <c r="K167" s="128"/>
      <c r="L167" s="110">
        <f>IF(D167=0,"",D167/C166)</f>
        <v>0.91715976331360949</v>
      </c>
      <c r="M167" s="46">
        <v>312</v>
      </c>
      <c r="N167" s="110">
        <f t="shared" si="18"/>
        <v>0.91764705882352937</v>
      </c>
      <c r="O167" s="110">
        <f t="shared" si="19"/>
        <v>8.2352941176470629E-2</v>
      </c>
      <c r="P167" s="8">
        <f>M167/M165</f>
        <v>0.80829015544041449</v>
      </c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39">
        <v>1901</v>
      </c>
      <c r="B168" s="40"/>
      <c r="C168" s="40"/>
      <c r="D168" s="40"/>
      <c r="E168" s="40">
        <v>299</v>
      </c>
      <c r="F168" s="40"/>
      <c r="G168" s="40"/>
      <c r="H168" s="78"/>
      <c r="I168" s="127"/>
      <c r="J168" s="118"/>
      <c r="K168" s="128"/>
      <c r="L168" s="110">
        <f>IF(E168=0,"",E168/D167)</f>
        <v>0.96451612903225803</v>
      </c>
      <c r="M168" s="46">
        <v>309</v>
      </c>
      <c r="N168" s="110">
        <f t="shared" si="18"/>
        <v>0.99038461538461542</v>
      </c>
      <c r="O168" s="110">
        <f t="shared" si="19"/>
        <v>9.6153846153845812E-3</v>
      </c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39">
        <v>1902</v>
      </c>
      <c r="B169" s="40"/>
      <c r="C169" s="40"/>
      <c r="D169" s="40"/>
      <c r="E169" s="40"/>
      <c r="F169" s="40">
        <v>284</v>
      </c>
      <c r="G169" s="40"/>
      <c r="H169" s="78"/>
      <c r="I169" s="127"/>
      <c r="J169" s="118"/>
      <c r="K169" s="128"/>
      <c r="L169" s="110">
        <f>IF(F169=0,"",F169/E168)</f>
        <v>0.94983277591973247</v>
      </c>
      <c r="M169" s="46">
        <v>290</v>
      </c>
      <c r="N169" s="110">
        <f t="shared" si="18"/>
        <v>0.93851132686084138</v>
      </c>
      <c r="O169" s="110">
        <f t="shared" si="19"/>
        <v>6.1488673139158623E-2</v>
      </c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39">
        <v>2001</v>
      </c>
      <c r="B170" s="40"/>
      <c r="C170" s="40"/>
      <c r="D170" s="40"/>
      <c r="E170" s="40"/>
      <c r="F170" s="40"/>
      <c r="G170" s="40">
        <v>266</v>
      </c>
      <c r="H170" s="78">
        <v>224</v>
      </c>
      <c r="I170" s="127"/>
      <c r="J170" s="118"/>
      <c r="K170" s="128"/>
      <c r="L170" s="110">
        <f>IF(G170=0,"",G170/F169)</f>
        <v>0.93661971830985913</v>
      </c>
      <c r="M170" s="154">
        <v>275</v>
      </c>
      <c r="N170" s="110">
        <f t="shared" si="18"/>
        <v>0.94827586206896552</v>
      </c>
      <c r="O170" s="110">
        <f t="shared" si="19"/>
        <v>5.1724137931034475E-2</v>
      </c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86" t="s">
        <v>93</v>
      </c>
      <c r="B171" s="40"/>
      <c r="C171" s="40"/>
      <c r="D171" s="40"/>
      <c r="E171" s="40"/>
      <c r="F171" s="40"/>
      <c r="G171" s="40">
        <v>42</v>
      </c>
      <c r="H171" s="78">
        <v>32</v>
      </c>
      <c r="I171" s="127"/>
      <c r="J171" s="118"/>
      <c r="K171" s="119"/>
      <c r="L171" s="118"/>
      <c r="M171" s="154">
        <v>49</v>
      </c>
      <c r="N171" s="118"/>
      <c r="O171" s="12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86" t="s">
        <v>94</v>
      </c>
      <c r="B172" s="40"/>
      <c r="C172" s="40"/>
      <c r="D172" s="40"/>
      <c r="E172" s="40"/>
      <c r="F172" s="40"/>
      <c r="G172" s="40">
        <v>13</v>
      </c>
      <c r="H172" s="78">
        <v>10</v>
      </c>
      <c r="I172" s="127"/>
      <c r="J172" s="118"/>
      <c r="K172" s="119"/>
      <c r="L172" s="118"/>
      <c r="M172" s="154">
        <v>17</v>
      </c>
      <c r="N172" s="118"/>
      <c r="O172" s="12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86" t="s">
        <v>95</v>
      </c>
      <c r="B173" s="40"/>
      <c r="C173" s="40"/>
      <c r="D173" s="40"/>
      <c r="E173" s="40"/>
      <c r="F173" s="40"/>
      <c r="G173" s="40">
        <v>5</v>
      </c>
      <c r="H173" s="78">
        <v>4</v>
      </c>
      <c r="I173" s="127"/>
      <c r="J173" s="118"/>
      <c r="K173" s="119"/>
      <c r="L173" s="118"/>
      <c r="M173" s="154">
        <v>7</v>
      </c>
      <c r="N173" s="118"/>
      <c r="O173" s="12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86" t="s">
        <v>96</v>
      </c>
      <c r="B174" s="40"/>
      <c r="C174" s="40"/>
      <c r="D174" s="40"/>
      <c r="E174" s="40"/>
      <c r="F174" s="40"/>
      <c r="G174" s="40">
        <v>1</v>
      </c>
      <c r="H174" s="78"/>
      <c r="I174" s="127"/>
      <c r="J174" s="118"/>
      <c r="K174" s="119"/>
      <c r="L174" s="118"/>
      <c r="M174" s="158">
        <v>1</v>
      </c>
      <c r="N174" s="118"/>
      <c r="O174" s="12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86" t="s">
        <v>97</v>
      </c>
      <c r="B175" s="41"/>
      <c r="C175" s="41"/>
      <c r="D175" s="90"/>
      <c r="E175" s="90"/>
      <c r="F175" s="90"/>
      <c r="G175" s="90">
        <v>1</v>
      </c>
      <c r="H175" s="70">
        <v>1</v>
      </c>
      <c r="I175" s="62"/>
      <c r="J175" s="63"/>
      <c r="K175" s="64"/>
      <c r="L175" s="155"/>
      <c r="M175" s="159">
        <v>1</v>
      </c>
      <c r="N175" s="156"/>
      <c r="O175" s="157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" customHeight="1" x14ac:dyDescent="0.25">
      <c r="A176" s="28"/>
      <c r="B176" s="165" t="s">
        <v>83</v>
      </c>
      <c r="C176" s="165"/>
      <c r="D176" s="165"/>
      <c r="E176" s="165"/>
      <c r="F176" s="165"/>
      <c r="G176" s="165"/>
      <c r="H176" s="66">
        <f>SUM(H165:H175)</f>
        <v>271</v>
      </c>
      <c r="I176" s="88">
        <f>IF(H170=0,"",H170/B165)</f>
        <v>0.5803108808290155</v>
      </c>
      <c r="J176" s="88">
        <f>IF(H176=0,"",H176/B165)</f>
        <v>0.70207253886010368</v>
      </c>
      <c r="K176" s="88">
        <f>IF(H173=0,"",J176-I176)</f>
        <v>0.12176165803108818</v>
      </c>
      <c r="L176" s="2"/>
      <c r="M176" s="1"/>
      <c r="N176" s="25"/>
      <c r="O176" s="2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2"/>
      <c r="J177" s="2"/>
      <c r="K177" s="1"/>
      <c r="L177" s="2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2"/>
      <c r="J178" s="2"/>
      <c r="K178" s="1"/>
      <c r="L178" s="2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6.25" customHeight="1" x14ac:dyDescent="0.4">
      <c r="A179" s="32"/>
      <c r="B179" s="166" t="s">
        <v>72</v>
      </c>
      <c r="C179" s="167"/>
      <c r="D179" s="167"/>
      <c r="E179" s="167"/>
      <c r="F179" s="167"/>
      <c r="G179" s="167"/>
      <c r="H179" s="84">
        <v>1801</v>
      </c>
      <c r="I179" s="85"/>
      <c r="J179" s="85"/>
      <c r="K179" s="85"/>
      <c r="L179" s="85"/>
      <c r="M179" s="85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 x14ac:dyDescent="0.2">
      <c r="A180" s="168" t="s">
        <v>9</v>
      </c>
      <c r="B180" s="169" t="s">
        <v>73</v>
      </c>
      <c r="C180" s="170"/>
      <c r="D180" s="170"/>
      <c r="E180" s="170"/>
      <c r="F180" s="170"/>
      <c r="G180" s="170"/>
      <c r="H180" s="172" t="s">
        <v>10</v>
      </c>
      <c r="I180" s="164" t="s">
        <v>2</v>
      </c>
      <c r="J180" s="164" t="s">
        <v>3</v>
      </c>
      <c r="K180" s="174" t="s">
        <v>4</v>
      </c>
      <c r="L180" s="164" t="s">
        <v>5</v>
      </c>
      <c r="M180" s="162" t="s">
        <v>6</v>
      </c>
      <c r="N180" s="162" t="s">
        <v>7</v>
      </c>
      <c r="O180" s="164" t="s">
        <v>8</v>
      </c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63"/>
      <c r="B181" s="39" t="s">
        <v>74</v>
      </c>
      <c r="C181" s="39" t="s">
        <v>75</v>
      </c>
      <c r="D181" s="39" t="s">
        <v>76</v>
      </c>
      <c r="E181" s="39" t="s">
        <v>77</v>
      </c>
      <c r="F181" s="39" t="s">
        <v>78</v>
      </c>
      <c r="G181" s="39" t="s">
        <v>79</v>
      </c>
      <c r="H181" s="163"/>
      <c r="I181" s="163"/>
      <c r="J181" s="163"/>
      <c r="K181" s="163"/>
      <c r="L181" s="163"/>
      <c r="M181" s="163"/>
      <c r="N181" s="163"/>
      <c r="O181" s="163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39">
        <v>1801</v>
      </c>
      <c r="B182" s="40">
        <v>115</v>
      </c>
      <c r="C182" s="40"/>
      <c r="D182" s="40"/>
      <c r="E182" s="40"/>
      <c r="F182" s="40"/>
      <c r="G182" s="40"/>
      <c r="H182" s="78"/>
      <c r="I182" s="124"/>
      <c r="J182" s="125"/>
      <c r="K182" s="126"/>
      <c r="L182" s="108"/>
      <c r="M182" s="43">
        <f>B182</f>
        <v>115</v>
      </c>
      <c r="N182" s="109"/>
      <c r="O182" s="108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39">
        <v>1802</v>
      </c>
      <c r="B183" s="40"/>
      <c r="C183" s="40">
        <v>83</v>
      </c>
      <c r="D183" s="40"/>
      <c r="E183" s="40"/>
      <c r="F183" s="40"/>
      <c r="G183" s="40"/>
      <c r="H183" s="78"/>
      <c r="I183" s="127"/>
      <c r="J183" s="118"/>
      <c r="K183" s="128"/>
      <c r="L183" s="48">
        <f>IF(C183=0,"",C183/B182)</f>
        <v>0.72173913043478266</v>
      </c>
      <c r="M183" s="46">
        <v>83</v>
      </c>
      <c r="N183" s="48">
        <f t="shared" ref="N183:N187" si="20">IF(M183=0,"",M183/M182)</f>
        <v>0.72173913043478266</v>
      </c>
      <c r="O183" s="48">
        <f t="shared" ref="O183:O187" si="21">IF(M183=0,"",100%-N183)</f>
        <v>0.27826086956521734</v>
      </c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39">
        <v>1901</v>
      </c>
      <c r="B184" s="40"/>
      <c r="C184" s="40"/>
      <c r="D184" s="40">
        <v>77</v>
      </c>
      <c r="E184" s="40"/>
      <c r="F184" s="40"/>
      <c r="G184" s="40"/>
      <c r="H184" s="78"/>
      <c r="I184" s="127"/>
      <c r="J184" s="118"/>
      <c r="K184" s="128"/>
      <c r="L184" s="110">
        <f>IF(D184=0,"",D184/C183)</f>
        <v>0.92771084337349397</v>
      </c>
      <c r="M184" s="46">
        <v>80</v>
      </c>
      <c r="N184" s="110">
        <f t="shared" si="20"/>
        <v>0.96385542168674698</v>
      </c>
      <c r="O184" s="110">
        <f t="shared" si="21"/>
        <v>3.6144578313253017E-2</v>
      </c>
      <c r="P184" s="8">
        <f>M184/M182</f>
        <v>0.69565217391304346</v>
      </c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39">
        <v>1902</v>
      </c>
      <c r="B185" s="40"/>
      <c r="C185" s="40"/>
      <c r="D185" s="40"/>
      <c r="E185" s="40">
        <v>74</v>
      </c>
      <c r="F185" s="40"/>
      <c r="G185" s="40"/>
      <c r="H185" s="78"/>
      <c r="I185" s="127"/>
      <c r="J185" s="118"/>
      <c r="K185" s="128"/>
      <c r="L185" s="110">
        <f>IF(E185=0,"",E185/D184)</f>
        <v>0.96103896103896103</v>
      </c>
      <c r="M185" s="46">
        <v>77</v>
      </c>
      <c r="N185" s="110">
        <f t="shared" si="20"/>
        <v>0.96250000000000002</v>
      </c>
      <c r="O185" s="110">
        <f t="shared" si="21"/>
        <v>3.7499999999999978E-2</v>
      </c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39">
        <v>2001</v>
      </c>
      <c r="B186" s="40"/>
      <c r="C186" s="40"/>
      <c r="D186" s="40"/>
      <c r="E186" s="40"/>
      <c r="F186" s="40">
        <v>71</v>
      </c>
      <c r="G186" s="40"/>
      <c r="H186" s="78"/>
      <c r="I186" s="127"/>
      <c r="J186" s="118"/>
      <c r="K186" s="128"/>
      <c r="L186" s="110">
        <f>IF(F186=0,"",F186/E185)</f>
        <v>0.95945945945945943</v>
      </c>
      <c r="M186" s="46">
        <v>74</v>
      </c>
      <c r="N186" s="110">
        <f t="shared" si="20"/>
        <v>0.96103896103896103</v>
      </c>
      <c r="O186" s="110">
        <f t="shared" si="21"/>
        <v>3.8961038961038974E-2</v>
      </c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39">
        <v>2002</v>
      </c>
      <c r="B187" s="40"/>
      <c r="C187" s="40"/>
      <c r="D187" s="40"/>
      <c r="E187" s="40"/>
      <c r="F187" s="40"/>
      <c r="G187" s="40">
        <v>69</v>
      </c>
      <c r="H187" s="78">
        <v>47</v>
      </c>
      <c r="I187" s="127"/>
      <c r="J187" s="118"/>
      <c r="K187" s="128"/>
      <c r="L187" s="110">
        <f>IF(G187=0,"",G187/F186)</f>
        <v>0.971830985915493</v>
      </c>
      <c r="M187" s="154">
        <v>70</v>
      </c>
      <c r="N187" s="110">
        <f t="shared" si="20"/>
        <v>0.94594594594594594</v>
      </c>
      <c r="O187" s="110">
        <f t="shared" si="21"/>
        <v>5.4054054054054057E-2</v>
      </c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86" t="s">
        <v>94</v>
      </c>
      <c r="B188" s="40"/>
      <c r="C188" s="40"/>
      <c r="D188" s="40"/>
      <c r="E188" s="40"/>
      <c r="F188" s="40"/>
      <c r="G188" s="40">
        <v>13</v>
      </c>
      <c r="H188" s="78">
        <v>9</v>
      </c>
      <c r="I188" s="127"/>
      <c r="J188" s="118"/>
      <c r="K188" s="119"/>
      <c r="L188" s="118"/>
      <c r="M188" s="154">
        <v>17</v>
      </c>
      <c r="N188" s="118"/>
      <c r="O188" s="12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86" t="s">
        <v>95</v>
      </c>
      <c r="B189" s="40"/>
      <c r="C189" s="40"/>
      <c r="D189" s="40"/>
      <c r="E189" s="40"/>
      <c r="F189" s="40"/>
      <c r="G189" s="40">
        <v>3</v>
      </c>
      <c r="H189" s="78">
        <v>2</v>
      </c>
      <c r="I189" s="127"/>
      <c r="J189" s="118"/>
      <c r="K189" s="119"/>
      <c r="L189" s="118"/>
      <c r="M189" s="154">
        <v>6</v>
      </c>
      <c r="N189" s="118"/>
      <c r="O189" s="12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86" t="s">
        <v>96</v>
      </c>
      <c r="B190" s="40"/>
      <c r="C190" s="40"/>
      <c r="D190" s="40"/>
      <c r="E190" s="40"/>
      <c r="F190" s="40"/>
      <c r="G190" s="40">
        <v>1</v>
      </c>
      <c r="H190" s="78"/>
      <c r="I190" s="127"/>
      <c r="J190" s="118"/>
      <c r="K190" s="119"/>
      <c r="L190" s="118"/>
      <c r="M190" s="154">
        <v>1</v>
      </c>
      <c r="N190" s="118"/>
      <c r="O190" s="12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86" t="s">
        <v>97</v>
      </c>
      <c r="B191" s="40"/>
      <c r="C191" s="40"/>
      <c r="D191" s="40"/>
      <c r="E191" s="40"/>
      <c r="F191" s="40"/>
      <c r="G191" s="40"/>
      <c r="H191" s="78"/>
      <c r="I191" s="130"/>
      <c r="J191" s="131"/>
      <c r="K191" s="132"/>
      <c r="L191" s="131"/>
      <c r="M191" s="154"/>
      <c r="N191" s="131"/>
      <c r="O191" s="4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" customHeight="1" x14ac:dyDescent="0.25">
      <c r="A192" s="28"/>
      <c r="B192" s="165" t="s">
        <v>83</v>
      </c>
      <c r="C192" s="165"/>
      <c r="D192" s="165"/>
      <c r="E192" s="165"/>
      <c r="F192" s="165"/>
      <c r="G192" s="165"/>
      <c r="H192" s="66">
        <f>SUM(H182:H191)</f>
        <v>58</v>
      </c>
      <c r="I192" s="88">
        <f>IF(H187=0,"",H187/B182)</f>
        <v>0.40869565217391307</v>
      </c>
      <c r="J192" s="88">
        <f>IF(H192=0,"",H192/B182)</f>
        <v>0.5043478260869565</v>
      </c>
      <c r="K192" s="88">
        <f>J192-I192</f>
        <v>9.5652173913043426E-2</v>
      </c>
      <c r="L192" s="2"/>
      <c r="M192" s="1"/>
      <c r="N192" s="25"/>
      <c r="O192" s="2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2"/>
      <c r="J193" s="2"/>
      <c r="K193" s="1"/>
      <c r="L193" s="2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2"/>
      <c r="J194" s="2"/>
      <c r="K194" s="1"/>
      <c r="L194" s="2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6.25" customHeight="1" x14ac:dyDescent="0.4">
      <c r="A195" s="32"/>
      <c r="B195" s="166" t="s">
        <v>72</v>
      </c>
      <c r="C195" s="167"/>
      <c r="D195" s="167"/>
      <c r="E195" s="167"/>
      <c r="F195" s="167"/>
      <c r="G195" s="167"/>
      <c r="H195" s="84">
        <v>1802</v>
      </c>
      <c r="I195" s="85"/>
      <c r="J195" s="85"/>
      <c r="K195" s="85"/>
      <c r="L195" s="85"/>
      <c r="M195" s="85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 x14ac:dyDescent="0.2">
      <c r="A196" s="168" t="s">
        <v>9</v>
      </c>
      <c r="B196" s="169" t="s">
        <v>73</v>
      </c>
      <c r="C196" s="170"/>
      <c r="D196" s="170"/>
      <c r="E196" s="170"/>
      <c r="F196" s="170"/>
      <c r="G196" s="170"/>
      <c r="H196" s="172" t="s">
        <v>10</v>
      </c>
      <c r="I196" s="164" t="s">
        <v>2</v>
      </c>
      <c r="J196" s="164" t="s">
        <v>3</v>
      </c>
      <c r="K196" s="174" t="s">
        <v>4</v>
      </c>
      <c r="L196" s="164" t="s">
        <v>5</v>
      </c>
      <c r="M196" s="162" t="s">
        <v>6</v>
      </c>
      <c r="N196" s="162" t="s">
        <v>7</v>
      </c>
      <c r="O196" s="164" t="s">
        <v>8</v>
      </c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63"/>
      <c r="B197" s="39" t="s">
        <v>74</v>
      </c>
      <c r="C197" s="39" t="s">
        <v>75</v>
      </c>
      <c r="D197" s="39" t="s">
        <v>76</v>
      </c>
      <c r="E197" s="39" t="s">
        <v>77</v>
      </c>
      <c r="F197" s="39" t="s">
        <v>78</v>
      </c>
      <c r="G197" s="39" t="s">
        <v>79</v>
      </c>
      <c r="H197" s="163"/>
      <c r="I197" s="163"/>
      <c r="J197" s="163"/>
      <c r="K197" s="163"/>
      <c r="L197" s="163"/>
      <c r="M197" s="163"/>
      <c r="N197" s="163"/>
      <c r="O197" s="163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39">
        <v>1802</v>
      </c>
      <c r="B198" s="40">
        <v>453</v>
      </c>
      <c r="C198" s="40"/>
      <c r="D198" s="40"/>
      <c r="E198" s="40"/>
      <c r="F198" s="40"/>
      <c r="G198" s="40"/>
      <c r="H198" s="78"/>
      <c r="I198" s="124"/>
      <c r="J198" s="125"/>
      <c r="K198" s="126"/>
      <c r="L198" s="108"/>
      <c r="M198" s="43">
        <f>B198</f>
        <v>453</v>
      </c>
      <c r="N198" s="109"/>
      <c r="O198" s="108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39">
        <v>1901</v>
      </c>
      <c r="B199" s="40"/>
      <c r="C199" s="40">
        <v>420</v>
      </c>
      <c r="D199" s="40"/>
      <c r="E199" s="40"/>
      <c r="F199" s="40"/>
      <c r="G199" s="40"/>
      <c r="H199" s="78"/>
      <c r="I199" s="127"/>
      <c r="J199" s="118"/>
      <c r="K199" s="128"/>
      <c r="L199" s="48">
        <f>IF(C199=0,"",C199/B198)</f>
        <v>0.92715231788079466</v>
      </c>
      <c r="M199" s="46">
        <v>420</v>
      </c>
      <c r="N199" s="48">
        <f t="shared" ref="N199:N203" si="22">IF(M199=0,"",M199/M198)</f>
        <v>0.92715231788079466</v>
      </c>
      <c r="O199" s="48">
        <f t="shared" ref="O199:O203" si="23">IF(M199=0,"",100%-N199)</f>
        <v>7.2847682119205337E-2</v>
      </c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39">
        <v>1902</v>
      </c>
      <c r="B200" s="40"/>
      <c r="C200" s="40"/>
      <c r="D200" s="40">
        <v>403</v>
      </c>
      <c r="E200" s="40"/>
      <c r="F200" s="40"/>
      <c r="G200" s="40"/>
      <c r="H200" s="78"/>
      <c r="I200" s="127"/>
      <c r="J200" s="118"/>
      <c r="K200" s="128"/>
      <c r="L200" s="110">
        <f>IF(D200=0,"",D200/C199)</f>
        <v>0.95952380952380956</v>
      </c>
      <c r="M200" s="46">
        <v>406</v>
      </c>
      <c r="N200" s="110">
        <f t="shared" si="22"/>
        <v>0.96666666666666667</v>
      </c>
      <c r="O200" s="110">
        <f t="shared" si="23"/>
        <v>3.3333333333333326E-2</v>
      </c>
      <c r="P200" s="8">
        <f>M200/M198</f>
        <v>0.89624724061810157</v>
      </c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39">
        <v>2001</v>
      </c>
      <c r="B201" s="40"/>
      <c r="C201" s="40"/>
      <c r="D201" s="40"/>
      <c r="E201" s="40">
        <v>383</v>
      </c>
      <c r="F201" s="40"/>
      <c r="G201" s="40"/>
      <c r="H201" s="78"/>
      <c r="I201" s="127"/>
      <c r="J201" s="118"/>
      <c r="K201" s="128"/>
      <c r="L201" s="110">
        <f>IF(E201=0,"",E201/D200)</f>
        <v>0.95037220843672454</v>
      </c>
      <c r="M201" s="46">
        <v>390</v>
      </c>
      <c r="N201" s="110">
        <f t="shared" si="22"/>
        <v>0.96059113300492616</v>
      </c>
      <c r="O201" s="110">
        <f t="shared" si="23"/>
        <v>3.9408866995073843E-2</v>
      </c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39">
        <v>2002</v>
      </c>
      <c r="B202" s="40"/>
      <c r="C202" s="40"/>
      <c r="D202" s="40"/>
      <c r="E202" s="40"/>
      <c r="F202" s="40">
        <v>370</v>
      </c>
      <c r="G202" s="40"/>
      <c r="H202" s="78"/>
      <c r="I202" s="127"/>
      <c r="J202" s="118"/>
      <c r="K202" s="128"/>
      <c r="L202" s="110">
        <f>IF(F202=0,"",F202/E201)</f>
        <v>0.96605744125326376</v>
      </c>
      <c r="M202" s="46">
        <v>378</v>
      </c>
      <c r="N202" s="110">
        <f t="shared" si="22"/>
        <v>0.96923076923076923</v>
      </c>
      <c r="O202" s="110">
        <f t="shared" si="23"/>
        <v>3.0769230769230771E-2</v>
      </c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39">
        <v>2101</v>
      </c>
      <c r="B203" s="40"/>
      <c r="C203" s="40"/>
      <c r="D203" s="40"/>
      <c r="E203" s="40"/>
      <c r="F203" s="40"/>
      <c r="G203" s="40">
        <v>353</v>
      </c>
      <c r="H203" s="78">
        <v>279</v>
      </c>
      <c r="I203" s="127"/>
      <c r="J203" s="118"/>
      <c r="K203" s="128"/>
      <c r="L203" s="110">
        <f>IF(G203=0,"",G203/F202)</f>
        <v>0.95405405405405408</v>
      </c>
      <c r="M203" s="154">
        <v>363</v>
      </c>
      <c r="N203" s="110">
        <f t="shared" si="22"/>
        <v>0.96031746031746035</v>
      </c>
      <c r="O203" s="110">
        <f t="shared" si="23"/>
        <v>3.9682539682539653E-2</v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86" t="s">
        <v>95</v>
      </c>
      <c r="B204" s="40"/>
      <c r="C204" s="40"/>
      <c r="D204" s="40"/>
      <c r="E204" s="40"/>
      <c r="F204" s="40"/>
      <c r="G204" s="40">
        <v>48</v>
      </c>
      <c r="H204" s="78">
        <v>30</v>
      </c>
      <c r="I204" s="127"/>
      <c r="J204" s="118"/>
      <c r="K204" s="119"/>
      <c r="L204" s="118"/>
      <c r="M204" s="154">
        <v>72</v>
      </c>
      <c r="N204" s="118"/>
      <c r="O204" s="12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86" t="s">
        <v>96</v>
      </c>
      <c r="B205" s="40"/>
      <c r="C205" s="40"/>
      <c r="D205" s="40"/>
      <c r="E205" s="40"/>
      <c r="F205" s="40"/>
      <c r="G205" s="40">
        <v>13</v>
      </c>
      <c r="H205" s="78">
        <v>6</v>
      </c>
      <c r="I205" s="127"/>
      <c r="J205" s="118"/>
      <c r="K205" s="119"/>
      <c r="L205" s="118"/>
      <c r="M205" s="154">
        <v>19</v>
      </c>
      <c r="N205" s="118"/>
      <c r="O205" s="12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86" t="s">
        <v>97</v>
      </c>
      <c r="B206" s="40"/>
      <c r="C206" s="40"/>
      <c r="D206" s="40"/>
      <c r="E206" s="40"/>
      <c r="F206" s="40"/>
      <c r="G206" s="40">
        <v>3</v>
      </c>
      <c r="H206" s="78">
        <v>2</v>
      </c>
      <c r="I206" s="127"/>
      <c r="J206" s="118"/>
      <c r="K206" s="119"/>
      <c r="L206" s="118"/>
      <c r="M206" s="154">
        <v>6</v>
      </c>
      <c r="N206" s="118"/>
      <c r="O206" s="12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86" t="s">
        <v>114</v>
      </c>
      <c r="B207" s="40"/>
      <c r="C207" s="40"/>
      <c r="D207" s="40"/>
      <c r="E207" s="40"/>
      <c r="F207" s="40"/>
      <c r="G207" s="40"/>
      <c r="H207" s="78"/>
      <c r="I207" s="130"/>
      <c r="J207" s="131"/>
      <c r="K207" s="132"/>
      <c r="L207" s="131"/>
      <c r="M207" s="154"/>
      <c r="N207" s="131"/>
      <c r="O207" s="45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" customHeight="1" x14ac:dyDescent="0.25">
      <c r="A208" s="28"/>
      <c r="B208" s="165" t="s">
        <v>83</v>
      </c>
      <c r="C208" s="165"/>
      <c r="D208" s="165"/>
      <c r="E208" s="165"/>
      <c r="F208" s="165"/>
      <c r="G208" s="165"/>
      <c r="H208" s="66">
        <f>SUM(H198:H207)</f>
        <v>317</v>
      </c>
      <c r="I208" s="88">
        <f>IF(H203=0,"",H203/B198)</f>
        <v>0.61589403973509937</v>
      </c>
      <c r="J208" s="88">
        <f>IF(H208=0,"",H208/B198)</f>
        <v>0.69977924944812364</v>
      </c>
      <c r="K208" s="88">
        <f>IF(H206=0,"",J208-I208)</f>
        <v>8.3885209713024267E-2</v>
      </c>
      <c r="L208" s="2"/>
      <c r="M208" s="1"/>
      <c r="N208" s="25"/>
      <c r="O208" s="2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2"/>
      <c r="J209" s="2"/>
      <c r="K209" s="1"/>
      <c r="L209" s="2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2"/>
      <c r="J210" s="2"/>
      <c r="K210" s="1"/>
      <c r="L210" s="2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6.25" customHeight="1" x14ac:dyDescent="0.4">
      <c r="A211" s="32"/>
      <c r="B211" s="166" t="s">
        <v>72</v>
      </c>
      <c r="C211" s="167"/>
      <c r="D211" s="167"/>
      <c r="E211" s="167"/>
      <c r="F211" s="167"/>
      <c r="G211" s="167"/>
      <c r="H211" s="84">
        <v>1901</v>
      </c>
      <c r="I211" s="85"/>
      <c r="J211" s="85"/>
      <c r="K211" s="85"/>
      <c r="L211" s="85"/>
      <c r="M211" s="85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 x14ac:dyDescent="0.2">
      <c r="A212" s="168" t="s">
        <v>9</v>
      </c>
      <c r="B212" s="169" t="s">
        <v>73</v>
      </c>
      <c r="C212" s="170"/>
      <c r="D212" s="170"/>
      <c r="E212" s="170"/>
      <c r="F212" s="170"/>
      <c r="G212" s="170"/>
      <c r="H212" s="172" t="s">
        <v>10</v>
      </c>
      <c r="I212" s="164" t="s">
        <v>2</v>
      </c>
      <c r="J212" s="164" t="s">
        <v>3</v>
      </c>
      <c r="K212" s="174" t="s">
        <v>4</v>
      </c>
      <c r="L212" s="164" t="s">
        <v>5</v>
      </c>
      <c r="M212" s="162" t="s">
        <v>6</v>
      </c>
      <c r="N212" s="162" t="s">
        <v>7</v>
      </c>
      <c r="O212" s="164" t="s">
        <v>8</v>
      </c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63"/>
      <c r="B213" s="39" t="s">
        <v>74</v>
      </c>
      <c r="C213" s="39" t="s">
        <v>75</v>
      </c>
      <c r="D213" s="39" t="s">
        <v>76</v>
      </c>
      <c r="E213" s="39" t="s">
        <v>77</v>
      </c>
      <c r="F213" s="39" t="s">
        <v>78</v>
      </c>
      <c r="G213" s="39" t="s">
        <v>79</v>
      </c>
      <c r="H213" s="163"/>
      <c r="I213" s="163"/>
      <c r="J213" s="163"/>
      <c r="K213" s="163"/>
      <c r="L213" s="163"/>
      <c r="M213" s="163"/>
      <c r="N213" s="163"/>
      <c r="O213" s="163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39">
        <v>1901</v>
      </c>
      <c r="B214" s="40">
        <v>151</v>
      </c>
      <c r="C214" s="40"/>
      <c r="D214" s="40"/>
      <c r="E214" s="40"/>
      <c r="F214" s="40"/>
      <c r="G214" s="40"/>
      <c r="H214" s="78"/>
      <c r="I214" s="124"/>
      <c r="J214" s="125"/>
      <c r="K214" s="126"/>
      <c r="L214" s="108"/>
      <c r="M214" s="43">
        <f>B214</f>
        <v>151</v>
      </c>
      <c r="N214" s="109"/>
      <c r="O214" s="108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39">
        <v>1902</v>
      </c>
      <c r="B215" s="40"/>
      <c r="C215" s="40">
        <v>129</v>
      </c>
      <c r="D215" s="40"/>
      <c r="E215" s="40"/>
      <c r="F215" s="40"/>
      <c r="G215" s="40"/>
      <c r="H215" s="78"/>
      <c r="I215" s="127"/>
      <c r="J215" s="118"/>
      <c r="K215" s="128"/>
      <c r="L215" s="48">
        <f>IF(C215=0,"",C215/B214)</f>
        <v>0.85430463576158944</v>
      </c>
      <c r="M215" s="46">
        <v>130</v>
      </c>
      <c r="N215" s="48">
        <f t="shared" ref="N215:N219" si="24">IF(M215=0,"",M215/M214)</f>
        <v>0.86092715231788075</v>
      </c>
      <c r="O215" s="48">
        <f t="shared" ref="O215:O219" si="25">IF(M215=0,"",100%-N215)</f>
        <v>0.13907284768211925</v>
      </c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39">
        <v>2001</v>
      </c>
      <c r="B216" s="40"/>
      <c r="C216" s="40"/>
      <c r="D216" s="40">
        <v>109</v>
      </c>
      <c r="E216" s="40"/>
      <c r="F216" s="40"/>
      <c r="G216" s="40"/>
      <c r="H216" s="78"/>
      <c r="I216" s="127"/>
      <c r="J216" s="118"/>
      <c r="K216" s="128"/>
      <c r="L216" s="110">
        <f>IF(D216=0,"",D216/C215)</f>
        <v>0.84496124031007747</v>
      </c>
      <c r="M216" s="46">
        <v>110</v>
      </c>
      <c r="N216" s="110">
        <f t="shared" si="24"/>
        <v>0.84615384615384615</v>
      </c>
      <c r="O216" s="110">
        <f t="shared" si="25"/>
        <v>0.15384615384615385</v>
      </c>
      <c r="P216" s="8">
        <f>M216/M214</f>
        <v>0.72847682119205293</v>
      </c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39">
        <v>2002</v>
      </c>
      <c r="B217" s="40"/>
      <c r="C217" s="40"/>
      <c r="D217" s="40"/>
      <c r="E217" s="40">
        <v>103</v>
      </c>
      <c r="F217" s="40"/>
      <c r="G217" s="40"/>
      <c r="H217" s="78"/>
      <c r="I217" s="127"/>
      <c r="J217" s="118"/>
      <c r="K217" s="128"/>
      <c r="L217" s="110">
        <f>IF(E217=0,"",E217/D216)</f>
        <v>0.94495412844036697</v>
      </c>
      <c r="M217" s="46">
        <v>105</v>
      </c>
      <c r="N217" s="110">
        <f t="shared" si="24"/>
        <v>0.95454545454545459</v>
      </c>
      <c r="O217" s="110">
        <f t="shared" si="25"/>
        <v>4.5454545454545414E-2</v>
      </c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39">
        <v>2101</v>
      </c>
      <c r="B218" s="40"/>
      <c r="C218" s="40"/>
      <c r="D218" s="40"/>
      <c r="E218" s="40"/>
      <c r="F218" s="40">
        <v>85</v>
      </c>
      <c r="G218" s="40"/>
      <c r="H218" s="78">
        <v>1</v>
      </c>
      <c r="I218" s="127"/>
      <c r="J218" s="118"/>
      <c r="K218" s="128"/>
      <c r="L218" s="110">
        <f>IF(F218=0,"",F218/E217)</f>
        <v>0.82524271844660191</v>
      </c>
      <c r="M218" s="46">
        <v>86</v>
      </c>
      <c r="N218" s="110">
        <f t="shared" si="24"/>
        <v>0.81904761904761902</v>
      </c>
      <c r="O218" s="110">
        <f t="shared" si="25"/>
        <v>0.18095238095238098</v>
      </c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39">
        <v>2102</v>
      </c>
      <c r="B219" s="40"/>
      <c r="C219" s="40"/>
      <c r="D219" s="40"/>
      <c r="E219" s="40"/>
      <c r="F219" s="40"/>
      <c r="G219" s="40">
        <v>74</v>
      </c>
      <c r="H219" s="78">
        <v>50</v>
      </c>
      <c r="I219" s="127"/>
      <c r="J219" s="118"/>
      <c r="K219" s="128"/>
      <c r="L219" s="110">
        <f>IF(G219=0,"",G219/F218)</f>
        <v>0.87058823529411766</v>
      </c>
      <c r="M219" s="154">
        <v>76</v>
      </c>
      <c r="N219" s="110">
        <f t="shared" si="24"/>
        <v>0.88372093023255816</v>
      </c>
      <c r="O219" s="110">
        <f t="shared" si="25"/>
        <v>0.11627906976744184</v>
      </c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39">
        <v>2201</v>
      </c>
      <c r="B220" s="40"/>
      <c r="C220" s="40"/>
      <c r="D220" s="40"/>
      <c r="E220" s="40"/>
      <c r="F220" s="40"/>
      <c r="G220" s="40">
        <v>10</v>
      </c>
      <c r="H220" s="78">
        <v>3</v>
      </c>
      <c r="I220" s="127"/>
      <c r="J220" s="118"/>
      <c r="K220" s="119"/>
      <c r="L220" s="118"/>
      <c r="M220" s="154">
        <v>13</v>
      </c>
      <c r="N220" s="118"/>
      <c r="O220" s="12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39">
        <v>2202</v>
      </c>
      <c r="B221" s="40"/>
      <c r="C221" s="40"/>
      <c r="D221" s="40"/>
      <c r="E221" s="40"/>
      <c r="F221" s="40"/>
      <c r="G221" s="40">
        <v>5</v>
      </c>
      <c r="H221" s="78">
        <v>1</v>
      </c>
      <c r="I221" s="127"/>
      <c r="J221" s="118"/>
      <c r="K221" s="119"/>
      <c r="L221" s="118"/>
      <c r="M221" s="154">
        <v>5</v>
      </c>
      <c r="N221" s="118"/>
      <c r="O221" s="12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86" t="s">
        <v>114</v>
      </c>
      <c r="B222" s="40"/>
      <c r="C222" s="40"/>
      <c r="D222" s="40"/>
      <c r="E222" s="40"/>
      <c r="F222" s="40"/>
      <c r="G222" s="40">
        <v>1</v>
      </c>
      <c r="H222" s="78">
        <v>1</v>
      </c>
      <c r="I222" s="127"/>
      <c r="J222" s="118"/>
      <c r="K222" s="119"/>
      <c r="L222" s="118"/>
      <c r="M222" s="154">
        <v>4</v>
      </c>
      <c r="N222" s="118"/>
      <c r="O222" s="12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86" t="s">
        <v>111</v>
      </c>
      <c r="B223" s="40"/>
      <c r="C223" s="40"/>
      <c r="D223" s="40"/>
      <c r="E223" s="40"/>
      <c r="F223" s="40"/>
      <c r="G223" s="40"/>
      <c r="H223" s="78"/>
      <c r="I223" s="130"/>
      <c r="J223" s="131"/>
      <c r="K223" s="132"/>
      <c r="L223" s="131"/>
      <c r="M223" s="154"/>
      <c r="N223" s="131"/>
      <c r="O223" s="45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" customHeight="1" x14ac:dyDescent="0.25">
      <c r="A224" s="28"/>
      <c r="B224" s="165" t="s">
        <v>83</v>
      </c>
      <c r="C224" s="165"/>
      <c r="D224" s="165"/>
      <c r="E224" s="165"/>
      <c r="F224" s="165"/>
      <c r="G224" s="165"/>
      <c r="H224" s="66">
        <f>SUM(H214:H223)</f>
        <v>56</v>
      </c>
      <c r="I224" s="88">
        <f>SUM(H218:H219)/B214</f>
        <v>0.33774834437086093</v>
      </c>
      <c r="J224" s="88">
        <f>IF(H224=0,"",H224/B214)</f>
        <v>0.37086092715231789</v>
      </c>
      <c r="K224" s="88">
        <f>J224-I224</f>
        <v>3.3112582781456956E-2</v>
      </c>
      <c r="L224" s="2"/>
      <c r="M224" s="1"/>
      <c r="N224" s="25"/>
      <c r="O224" s="2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2"/>
      <c r="J225" s="2"/>
      <c r="K225" s="1"/>
      <c r="L225" s="2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2"/>
      <c r="J226" s="2"/>
      <c r="K226" s="1"/>
      <c r="L226" s="2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6.25" customHeight="1" x14ac:dyDescent="0.4">
      <c r="A227" s="32"/>
      <c r="B227" s="166" t="s">
        <v>72</v>
      </c>
      <c r="C227" s="167"/>
      <c r="D227" s="167"/>
      <c r="E227" s="167"/>
      <c r="F227" s="167"/>
      <c r="G227" s="167"/>
      <c r="H227" s="84">
        <v>1902</v>
      </c>
      <c r="I227" s="85"/>
      <c r="J227" s="85"/>
      <c r="K227" s="85"/>
      <c r="L227" s="85"/>
      <c r="M227" s="85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 x14ac:dyDescent="0.2">
      <c r="A228" s="168" t="s">
        <v>9</v>
      </c>
      <c r="B228" s="169" t="s">
        <v>73</v>
      </c>
      <c r="C228" s="170"/>
      <c r="D228" s="170"/>
      <c r="E228" s="170"/>
      <c r="F228" s="170"/>
      <c r="G228" s="170"/>
      <c r="H228" s="172" t="s">
        <v>10</v>
      </c>
      <c r="I228" s="164" t="s">
        <v>2</v>
      </c>
      <c r="J228" s="164" t="s">
        <v>3</v>
      </c>
      <c r="K228" s="174" t="s">
        <v>4</v>
      </c>
      <c r="L228" s="164" t="s">
        <v>5</v>
      </c>
      <c r="M228" s="162" t="s">
        <v>6</v>
      </c>
      <c r="N228" s="162" t="s">
        <v>7</v>
      </c>
      <c r="O228" s="164" t="s">
        <v>8</v>
      </c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63"/>
      <c r="B229" s="39" t="s">
        <v>74</v>
      </c>
      <c r="C229" s="39" t="s">
        <v>75</v>
      </c>
      <c r="D229" s="39" t="s">
        <v>76</v>
      </c>
      <c r="E229" s="39" t="s">
        <v>77</v>
      </c>
      <c r="F229" s="39" t="s">
        <v>78</v>
      </c>
      <c r="G229" s="39" t="s">
        <v>79</v>
      </c>
      <c r="H229" s="163"/>
      <c r="I229" s="163"/>
      <c r="J229" s="163"/>
      <c r="K229" s="163"/>
      <c r="L229" s="163"/>
      <c r="M229" s="163"/>
      <c r="N229" s="163"/>
      <c r="O229" s="163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39">
        <v>1902</v>
      </c>
      <c r="B230" s="40">
        <v>507</v>
      </c>
      <c r="C230" s="40"/>
      <c r="D230" s="40"/>
      <c r="E230" s="40"/>
      <c r="F230" s="40"/>
      <c r="G230" s="40"/>
      <c r="H230" s="78"/>
      <c r="I230" s="124"/>
      <c r="J230" s="125"/>
      <c r="K230" s="126"/>
      <c r="L230" s="108"/>
      <c r="M230" s="43">
        <f>B230</f>
        <v>507</v>
      </c>
      <c r="N230" s="109"/>
      <c r="O230" s="108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39">
        <v>2001</v>
      </c>
      <c r="B231" s="40"/>
      <c r="C231" s="40">
        <v>492</v>
      </c>
      <c r="D231" s="40"/>
      <c r="E231" s="40"/>
      <c r="F231" s="40"/>
      <c r="G231" s="40"/>
      <c r="H231" s="78"/>
      <c r="I231" s="127"/>
      <c r="J231" s="118"/>
      <c r="K231" s="128"/>
      <c r="L231" s="48">
        <f>IF(C231=0,"",C231/B230)</f>
        <v>0.97041420118343191</v>
      </c>
      <c r="M231" s="46">
        <v>493</v>
      </c>
      <c r="N231" s="48">
        <f t="shared" ref="N231:N235" si="26">IF(M231=0,"",M231/M230)</f>
        <v>0.97238658777120313</v>
      </c>
      <c r="O231" s="48">
        <f t="shared" ref="O231:O235" si="27">IF(M231=0,"",100%-N231)</f>
        <v>2.7613412228796874E-2</v>
      </c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39">
        <v>2002</v>
      </c>
      <c r="B232" s="40"/>
      <c r="C232" s="40"/>
      <c r="D232" s="40">
        <v>433</v>
      </c>
      <c r="E232" s="40"/>
      <c r="F232" s="40"/>
      <c r="G232" s="40"/>
      <c r="H232" s="78"/>
      <c r="I232" s="127"/>
      <c r="J232" s="118"/>
      <c r="K232" s="128"/>
      <c r="L232" s="110">
        <f>IF(D232=0,"",D232/C231)</f>
        <v>0.88008130081300817</v>
      </c>
      <c r="M232" s="46">
        <v>478</v>
      </c>
      <c r="N232" s="110">
        <f t="shared" si="26"/>
        <v>0.96957403651115615</v>
      </c>
      <c r="O232" s="110">
        <f t="shared" si="27"/>
        <v>3.0425963488843855E-2</v>
      </c>
      <c r="P232" s="8">
        <f>M232/M230</f>
        <v>0.94280078895463515</v>
      </c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39">
        <v>2101</v>
      </c>
      <c r="B233" s="40"/>
      <c r="C233" s="40"/>
      <c r="D233" s="40"/>
      <c r="E233" s="40">
        <v>387</v>
      </c>
      <c r="F233" s="40"/>
      <c r="G233" s="40"/>
      <c r="H233" s="78"/>
      <c r="I233" s="127"/>
      <c r="J233" s="118"/>
      <c r="K233" s="128"/>
      <c r="L233" s="110">
        <f>IF(E233=0,"",E233/D232)</f>
        <v>0.89376443418013862</v>
      </c>
      <c r="M233" s="46">
        <v>478</v>
      </c>
      <c r="N233" s="110">
        <f t="shared" si="26"/>
        <v>1</v>
      </c>
      <c r="O233" s="110">
        <f t="shared" si="27"/>
        <v>0</v>
      </c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39">
        <v>2102</v>
      </c>
      <c r="B234" s="40"/>
      <c r="C234" s="40"/>
      <c r="D234" s="40"/>
      <c r="E234" s="40"/>
      <c r="F234" s="40">
        <v>362</v>
      </c>
      <c r="G234" s="40"/>
      <c r="H234" s="78"/>
      <c r="I234" s="127"/>
      <c r="J234" s="118"/>
      <c r="K234" s="128"/>
      <c r="L234" s="110">
        <f>IF(F234=0,"",F234/E233)</f>
        <v>0.93540051679586567</v>
      </c>
      <c r="M234" s="46">
        <v>442</v>
      </c>
      <c r="N234" s="110">
        <f t="shared" si="26"/>
        <v>0.92468619246861927</v>
      </c>
      <c r="O234" s="110">
        <f t="shared" si="27"/>
        <v>7.5313807531380728E-2</v>
      </c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39">
        <v>2201</v>
      </c>
      <c r="B235" s="40"/>
      <c r="C235" s="40"/>
      <c r="D235" s="40"/>
      <c r="E235" s="40"/>
      <c r="F235" s="40"/>
      <c r="G235" s="40">
        <v>335</v>
      </c>
      <c r="H235" s="78">
        <v>307</v>
      </c>
      <c r="I235" s="127"/>
      <c r="J235" s="118"/>
      <c r="K235" s="128"/>
      <c r="L235" s="110">
        <f>IF(G235=0,"",G235/F234)</f>
        <v>0.925414364640884</v>
      </c>
      <c r="M235" s="154">
        <v>403</v>
      </c>
      <c r="N235" s="110">
        <f t="shared" si="26"/>
        <v>0.91176470588235292</v>
      </c>
      <c r="O235" s="110">
        <f t="shared" si="27"/>
        <v>8.8235294117647078E-2</v>
      </c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39">
        <v>2202</v>
      </c>
      <c r="B236" s="40"/>
      <c r="C236" s="40"/>
      <c r="D236" s="40"/>
      <c r="E236" s="40"/>
      <c r="F236" s="40"/>
      <c r="G236" s="40">
        <v>40</v>
      </c>
      <c r="H236" s="78">
        <v>25</v>
      </c>
      <c r="I236" s="127"/>
      <c r="J236" s="118"/>
      <c r="K236" s="119"/>
      <c r="L236" s="118"/>
      <c r="M236" s="154">
        <v>75</v>
      </c>
      <c r="N236" s="118"/>
      <c r="O236" s="12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86" t="s">
        <v>114</v>
      </c>
      <c r="B237" s="40"/>
      <c r="C237" s="40"/>
      <c r="D237" s="40"/>
      <c r="E237" s="40"/>
      <c r="F237" s="40"/>
      <c r="G237" s="40">
        <v>40</v>
      </c>
      <c r="H237" s="78">
        <v>32</v>
      </c>
      <c r="I237" s="127"/>
      <c r="J237" s="118"/>
      <c r="K237" s="119"/>
      <c r="L237" s="118"/>
      <c r="M237" s="154">
        <v>47</v>
      </c>
      <c r="N237" s="118"/>
      <c r="O237" s="12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86" t="s">
        <v>111</v>
      </c>
      <c r="B238" s="40"/>
      <c r="C238" s="40"/>
      <c r="D238" s="40"/>
      <c r="E238" s="40"/>
      <c r="F238" s="40"/>
      <c r="G238" s="40">
        <v>9</v>
      </c>
      <c r="H238" s="78">
        <v>6</v>
      </c>
      <c r="I238" s="127"/>
      <c r="J238" s="118"/>
      <c r="K238" s="119"/>
      <c r="L238" s="118"/>
      <c r="M238" s="154">
        <v>10</v>
      </c>
      <c r="N238" s="118"/>
      <c r="O238" s="12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86" t="s">
        <v>117</v>
      </c>
      <c r="B239" s="40"/>
      <c r="C239" s="40"/>
      <c r="D239" s="40"/>
      <c r="E239" s="40"/>
      <c r="F239" s="40"/>
      <c r="G239" s="40">
        <v>1</v>
      </c>
      <c r="H239" s="78">
        <v>1</v>
      </c>
      <c r="I239" s="130"/>
      <c r="J239" s="131"/>
      <c r="K239" s="132"/>
      <c r="L239" s="131"/>
      <c r="M239" s="154">
        <v>2</v>
      </c>
      <c r="N239" s="131"/>
      <c r="O239" s="45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" customHeight="1" x14ac:dyDescent="0.25">
      <c r="A240" s="28"/>
      <c r="B240" s="165" t="s">
        <v>83</v>
      </c>
      <c r="C240" s="165"/>
      <c r="D240" s="165"/>
      <c r="E240" s="165"/>
      <c r="F240" s="165"/>
      <c r="G240" s="165"/>
      <c r="H240" s="66">
        <f>SUM(H230:H239)</f>
        <v>371</v>
      </c>
      <c r="I240" s="88">
        <f>IF(H235=0,"",H235/B230)</f>
        <v>0.60552268244575935</v>
      </c>
      <c r="J240" s="88">
        <f>IF(H240=0,"",H240/B230)</f>
        <v>0.73175542406311633</v>
      </c>
      <c r="K240" s="88">
        <f>J240-I240</f>
        <v>0.12623274161735698</v>
      </c>
      <c r="L240" s="2"/>
      <c r="M240" s="1"/>
      <c r="N240" s="25"/>
      <c r="O240" s="2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2"/>
      <c r="J241" s="2"/>
      <c r="K241" s="1"/>
      <c r="L241" s="2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2"/>
      <c r="J242" s="2"/>
      <c r="K242" s="1"/>
      <c r="L242" s="2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6.25" customHeight="1" x14ac:dyDescent="0.4">
      <c r="A243" s="32"/>
      <c r="B243" s="177" t="s">
        <v>72</v>
      </c>
      <c r="C243" s="180"/>
      <c r="D243" s="180"/>
      <c r="E243" s="180"/>
      <c r="F243" s="180"/>
      <c r="G243" s="180"/>
      <c r="H243" s="150">
        <v>2001</v>
      </c>
      <c r="I243" s="151"/>
      <c r="J243" s="152" t="s">
        <v>110</v>
      </c>
      <c r="K243" s="151"/>
      <c r="L243" s="151"/>
      <c r="M243" s="15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2"/>
      <c r="J244" s="2"/>
      <c r="K244" s="1"/>
      <c r="L244" s="2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2"/>
      <c r="J245" s="2"/>
      <c r="K245" s="1"/>
      <c r="L245" s="2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6.25" customHeight="1" x14ac:dyDescent="0.4">
      <c r="A246" s="32"/>
      <c r="B246" s="166" t="s">
        <v>72</v>
      </c>
      <c r="C246" s="167"/>
      <c r="D246" s="167"/>
      <c r="E246" s="167"/>
      <c r="F246" s="167"/>
      <c r="G246" s="167"/>
      <c r="H246" s="84">
        <v>2002</v>
      </c>
      <c r="I246" s="85"/>
      <c r="J246" s="85"/>
      <c r="K246" s="85"/>
      <c r="L246" s="85"/>
      <c r="M246" s="85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 x14ac:dyDescent="0.2">
      <c r="A247" s="168" t="s">
        <v>9</v>
      </c>
      <c r="B247" s="169" t="s">
        <v>73</v>
      </c>
      <c r="C247" s="170"/>
      <c r="D247" s="170"/>
      <c r="E247" s="170"/>
      <c r="F247" s="170"/>
      <c r="G247" s="170"/>
      <c r="H247" s="172" t="s">
        <v>10</v>
      </c>
      <c r="I247" s="164" t="s">
        <v>2</v>
      </c>
      <c r="J247" s="164" t="s">
        <v>3</v>
      </c>
      <c r="K247" s="174" t="s">
        <v>4</v>
      </c>
      <c r="L247" s="164" t="s">
        <v>5</v>
      </c>
      <c r="M247" s="162" t="s">
        <v>6</v>
      </c>
      <c r="N247" s="162" t="s">
        <v>7</v>
      </c>
      <c r="O247" s="164" t="s">
        <v>8</v>
      </c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63"/>
      <c r="B248" s="39" t="s">
        <v>74</v>
      </c>
      <c r="C248" s="39" t="s">
        <v>75</v>
      </c>
      <c r="D248" s="39" t="s">
        <v>76</v>
      </c>
      <c r="E248" s="39" t="s">
        <v>77</v>
      </c>
      <c r="F248" s="39" t="s">
        <v>78</v>
      </c>
      <c r="G248" s="39" t="s">
        <v>79</v>
      </c>
      <c r="H248" s="163"/>
      <c r="I248" s="163"/>
      <c r="J248" s="163"/>
      <c r="K248" s="163"/>
      <c r="L248" s="163"/>
      <c r="M248" s="163"/>
      <c r="N248" s="163"/>
      <c r="O248" s="163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39">
        <v>2002</v>
      </c>
      <c r="B249" s="40">
        <v>477</v>
      </c>
      <c r="C249" s="40"/>
      <c r="D249" s="40"/>
      <c r="E249" s="40"/>
      <c r="F249" s="40"/>
      <c r="G249" s="40"/>
      <c r="H249" s="78"/>
      <c r="I249" s="124"/>
      <c r="J249" s="125"/>
      <c r="K249" s="126"/>
      <c r="L249" s="108"/>
      <c r="M249" s="43">
        <f>B249</f>
        <v>477</v>
      </c>
      <c r="N249" s="109"/>
      <c r="O249" s="108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39">
        <v>2101</v>
      </c>
      <c r="B250" s="40"/>
      <c r="C250" s="40">
        <v>443</v>
      </c>
      <c r="D250" s="40"/>
      <c r="E250" s="40"/>
      <c r="F250" s="40"/>
      <c r="G250" s="40"/>
      <c r="H250" s="78"/>
      <c r="I250" s="127"/>
      <c r="J250" s="118"/>
      <c r="K250" s="128"/>
      <c r="L250" s="48">
        <f>IF(C250=0,"",C250/B249)</f>
        <v>0.92872117400419285</v>
      </c>
      <c r="M250" s="46">
        <v>452</v>
      </c>
      <c r="N250" s="48">
        <f t="shared" ref="N250:N254" si="28">IF(M250=0,"",M250/M249)</f>
        <v>0.94758909853249473</v>
      </c>
      <c r="O250" s="48">
        <f t="shared" ref="O250:O254" si="29">IF(M250=0,"",100%-N250)</f>
        <v>5.2410901467505266E-2</v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39">
        <v>2102</v>
      </c>
      <c r="B251" s="40"/>
      <c r="C251" s="40"/>
      <c r="D251" s="40">
        <v>412</v>
      </c>
      <c r="E251" s="40"/>
      <c r="F251" s="40"/>
      <c r="G251" s="40"/>
      <c r="H251" s="78"/>
      <c r="I251" s="127"/>
      <c r="J251" s="118"/>
      <c r="K251" s="128"/>
      <c r="L251" s="110">
        <f>IF(D251=0,"",D251/C250)</f>
        <v>0.93002257336343119</v>
      </c>
      <c r="M251" s="46">
        <v>449</v>
      </c>
      <c r="N251" s="110">
        <f t="shared" si="28"/>
        <v>0.99336283185840712</v>
      </c>
      <c r="O251" s="110">
        <f t="shared" si="29"/>
        <v>6.6371681415928752E-3</v>
      </c>
      <c r="P251" s="8">
        <f>M251/M249</f>
        <v>0.94129979035639411</v>
      </c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39">
        <v>2201</v>
      </c>
      <c r="B252" s="40"/>
      <c r="C252" s="40"/>
      <c r="D252" s="40"/>
      <c r="E252" s="40">
        <v>389</v>
      </c>
      <c r="F252" s="40"/>
      <c r="G252" s="40"/>
      <c r="H252" s="78"/>
      <c r="I252" s="127"/>
      <c r="J252" s="118"/>
      <c r="K252" s="128"/>
      <c r="L252" s="110">
        <f>IF(E252=0,"",E252/D251)</f>
        <v>0.94417475728155342</v>
      </c>
      <c r="M252" s="46">
        <v>416</v>
      </c>
      <c r="N252" s="110">
        <f t="shared" si="28"/>
        <v>0.92650334075723828</v>
      </c>
      <c r="O252" s="110">
        <f t="shared" si="29"/>
        <v>7.3496659242761719E-2</v>
      </c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39">
        <v>2202</v>
      </c>
      <c r="B253" s="40"/>
      <c r="C253" s="40"/>
      <c r="D253" s="40"/>
      <c r="E253" s="40"/>
      <c r="F253" s="40">
        <v>357</v>
      </c>
      <c r="G253" s="40"/>
      <c r="H253" s="78"/>
      <c r="I253" s="127"/>
      <c r="J253" s="118"/>
      <c r="K253" s="128"/>
      <c r="L253" s="110">
        <f>IF(F253=0,"",F253/E252)</f>
        <v>0.9177377892030848</v>
      </c>
      <c r="M253" s="46">
        <v>395</v>
      </c>
      <c r="N253" s="110">
        <f t="shared" si="28"/>
        <v>0.94951923076923073</v>
      </c>
      <c r="O253" s="110">
        <f t="shared" si="29"/>
        <v>5.0480769230769273E-2</v>
      </c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39">
        <v>2301</v>
      </c>
      <c r="B254" s="40"/>
      <c r="C254" s="40"/>
      <c r="D254" s="40"/>
      <c r="E254" s="40"/>
      <c r="F254" s="40"/>
      <c r="G254" s="40">
        <v>357</v>
      </c>
      <c r="H254" s="78">
        <v>337</v>
      </c>
      <c r="I254" s="127"/>
      <c r="J254" s="118"/>
      <c r="K254" s="128"/>
      <c r="L254" s="110">
        <f>IF(G254=0,"",G254/F253)</f>
        <v>1</v>
      </c>
      <c r="M254" s="154">
        <v>383</v>
      </c>
      <c r="N254" s="110">
        <f t="shared" si="28"/>
        <v>0.96962025316455691</v>
      </c>
      <c r="O254" s="110">
        <f t="shared" si="29"/>
        <v>3.0379746835443089E-2</v>
      </c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86" t="s">
        <v>111</v>
      </c>
      <c r="B255" s="40"/>
      <c r="C255" s="40"/>
      <c r="D255" s="40"/>
      <c r="E255" s="40"/>
      <c r="F255" s="40"/>
      <c r="G255" s="40">
        <v>28</v>
      </c>
      <c r="H255" s="78">
        <v>19</v>
      </c>
      <c r="I255" s="127"/>
      <c r="J255" s="118"/>
      <c r="K255" s="119"/>
      <c r="L255" s="118"/>
      <c r="M255" s="154">
        <v>40</v>
      </c>
      <c r="N255" s="118"/>
      <c r="O255" s="12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86" t="s">
        <v>117</v>
      </c>
      <c r="B256" s="40"/>
      <c r="C256" s="40"/>
      <c r="D256" s="40"/>
      <c r="E256" s="40"/>
      <c r="F256" s="40"/>
      <c r="G256" s="40">
        <v>13</v>
      </c>
      <c r="H256" s="78">
        <v>12</v>
      </c>
      <c r="I256" s="127"/>
      <c r="J256" s="118"/>
      <c r="K256" s="119"/>
      <c r="L256" s="118"/>
      <c r="M256" s="154">
        <v>17</v>
      </c>
      <c r="N256" s="118"/>
      <c r="O256" s="12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86" t="s">
        <v>112</v>
      </c>
      <c r="B257" s="40"/>
      <c r="C257" s="40"/>
      <c r="D257" s="40"/>
      <c r="E257" s="40"/>
      <c r="F257" s="40"/>
      <c r="G257" s="40">
        <v>3</v>
      </c>
      <c r="H257" s="78">
        <v>3</v>
      </c>
      <c r="I257" s="127"/>
      <c r="J257" s="118"/>
      <c r="K257" s="119"/>
      <c r="L257" s="118"/>
      <c r="M257" s="154">
        <v>3</v>
      </c>
      <c r="N257" s="118"/>
      <c r="O257" s="12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86" t="s">
        <v>113</v>
      </c>
      <c r="B258" s="40"/>
      <c r="C258" s="40"/>
      <c r="D258" s="40"/>
      <c r="E258" s="40"/>
      <c r="F258" s="40"/>
      <c r="G258" s="40"/>
      <c r="H258" s="78"/>
      <c r="I258" s="130"/>
      <c r="J258" s="131"/>
      <c r="K258" s="132"/>
      <c r="L258" s="131"/>
      <c r="M258" s="154"/>
      <c r="N258" s="131"/>
      <c r="O258" s="45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" customHeight="1" x14ac:dyDescent="0.25">
      <c r="A259" s="28"/>
      <c r="B259" s="165" t="s">
        <v>83</v>
      </c>
      <c r="C259" s="165"/>
      <c r="D259" s="165"/>
      <c r="E259" s="165"/>
      <c r="F259" s="165"/>
      <c r="G259" s="165"/>
      <c r="H259" s="66">
        <f>SUM(H249:H258)</f>
        <v>371</v>
      </c>
      <c r="I259" s="88">
        <f>IF(H254=0,"",H254/B249)</f>
        <v>0.70649895178197064</v>
      </c>
      <c r="J259" s="88">
        <f>IF(H259=0,"",H259/B249)</f>
        <v>0.77777777777777779</v>
      </c>
      <c r="K259" s="88">
        <f>IF(H254=0,"",J259-I259)</f>
        <v>7.1278825995807149E-2</v>
      </c>
      <c r="L259" s="2"/>
      <c r="M259" s="1"/>
      <c r="N259" s="25"/>
      <c r="O259" s="2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2"/>
      <c r="J260" s="2"/>
      <c r="K260" s="1"/>
      <c r="L260" s="2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2"/>
      <c r="J261" s="2"/>
      <c r="K261" s="1"/>
      <c r="L261" s="2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6.25" customHeight="1" x14ac:dyDescent="0.4">
      <c r="A262" s="32"/>
      <c r="B262" s="166" t="s">
        <v>72</v>
      </c>
      <c r="C262" s="167"/>
      <c r="D262" s="167"/>
      <c r="E262" s="167"/>
      <c r="F262" s="167"/>
      <c r="G262" s="167"/>
      <c r="H262" s="84">
        <v>2102</v>
      </c>
      <c r="I262" s="85"/>
      <c r="J262" s="85"/>
      <c r="K262" s="85"/>
      <c r="L262" s="85"/>
      <c r="M262" s="85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 x14ac:dyDescent="0.2">
      <c r="A263" s="168" t="s">
        <v>9</v>
      </c>
      <c r="B263" s="169" t="s">
        <v>73</v>
      </c>
      <c r="C263" s="170"/>
      <c r="D263" s="170"/>
      <c r="E263" s="170"/>
      <c r="F263" s="170"/>
      <c r="G263" s="170"/>
      <c r="H263" s="172" t="s">
        <v>10</v>
      </c>
      <c r="I263" s="164" t="s">
        <v>2</v>
      </c>
      <c r="J263" s="164" t="s">
        <v>3</v>
      </c>
      <c r="K263" s="174" t="s">
        <v>4</v>
      </c>
      <c r="L263" s="164" t="s">
        <v>5</v>
      </c>
      <c r="M263" s="162" t="s">
        <v>6</v>
      </c>
      <c r="N263" s="162" t="s">
        <v>7</v>
      </c>
      <c r="O263" s="164" t="s">
        <v>8</v>
      </c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63"/>
      <c r="B264" s="39" t="s">
        <v>74</v>
      </c>
      <c r="C264" s="39" t="s">
        <v>75</v>
      </c>
      <c r="D264" s="39" t="s">
        <v>76</v>
      </c>
      <c r="E264" s="39" t="s">
        <v>77</v>
      </c>
      <c r="F264" s="39" t="s">
        <v>78</v>
      </c>
      <c r="G264" s="39" t="s">
        <v>79</v>
      </c>
      <c r="H264" s="163"/>
      <c r="I264" s="163"/>
      <c r="J264" s="163"/>
      <c r="K264" s="163"/>
      <c r="L264" s="163"/>
      <c r="M264" s="163"/>
      <c r="N264" s="163"/>
      <c r="O264" s="163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39">
        <v>2102</v>
      </c>
      <c r="B265" s="40">
        <v>476</v>
      </c>
      <c r="C265" s="40"/>
      <c r="D265" s="40"/>
      <c r="E265" s="40"/>
      <c r="F265" s="40"/>
      <c r="G265" s="40"/>
      <c r="H265" s="78"/>
      <c r="I265" s="124"/>
      <c r="J265" s="125"/>
      <c r="K265" s="126"/>
      <c r="L265" s="108"/>
      <c r="M265" s="43">
        <f>B265</f>
        <v>476</v>
      </c>
      <c r="N265" s="109"/>
      <c r="O265" s="108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39">
        <v>2201</v>
      </c>
      <c r="B266" s="40"/>
      <c r="C266" s="40">
        <v>442</v>
      </c>
      <c r="D266" s="40"/>
      <c r="E266" s="40"/>
      <c r="F266" s="40"/>
      <c r="G266" s="40"/>
      <c r="H266" s="78"/>
      <c r="I266" s="127"/>
      <c r="J266" s="118"/>
      <c r="K266" s="128"/>
      <c r="L266" s="48">
        <f>IF(C266=0,"",C266/B265)</f>
        <v>0.9285714285714286</v>
      </c>
      <c r="M266" s="46">
        <v>447</v>
      </c>
      <c r="N266" s="48">
        <f t="shared" ref="N266:N270" si="30">IF(M266=0,"",M266/M265)</f>
        <v>0.93907563025210083</v>
      </c>
      <c r="O266" s="48">
        <f t="shared" ref="O266:O270" si="31">IF(M266=0,"",100%-N266)</f>
        <v>6.0924369747899165E-2</v>
      </c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39">
        <v>2202</v>
      </c>
      <c r="B267" s="40"/>
      <c r="C267" s="40"/>
      <c r="D267" s="40">
        <v>399</v>
      </c>
      <c r="E267" s="40"/>
      <c r="F267" s="40"/>
      <c r="G267" s="40"/>
      <c r="H267" s="78"/>
      <c r="I267" s="127"/>
      <c r="J267" s="118"/>
      <c r="K267" s="128"/>
      <c r="L267" s="110">
        <f>IF(D267=0,"",D267/C266)</f>
        <v>0.90271493212669685</v>
      </c>
      <c r="M267" s="46">
        <v>427</v>
      </c>
      <c r="N267" s="110">
        <f t="shared" si="30"/>
        <v>0.95525727069351229</v>
      </c>
      <c r="O267" s="110">
        <f t="shared" si="31"/>
        <v>4.4742729306487705E-2</v>
      </c>
      <c r="P267" s="8">
        <f>M267/M265</f>
        <v>0.8970588235294118</v>
      </c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39">
        <v>2301</v>
      </c>
      <c r="B268" s="40"/>
      <c r="C268" s="40"/>
      <c r="D268" s="40"/>
      <c r="E268" s="40">
        <v>372</v>
      </c>
      <c r="F268" s="40"/>
      <c r="G268" s="40"/>
      <c r="H268" s="78"/>
      <c r="I268" s="127"/>
      <c r="J268" s="118"/>
      <c r="K268" s="128"/>
      <c r="L268" s="110">
        <f>IF(E268=0,"",E268/D267)</f>
        <v>0.93233082706766912</v>
      </c>
      <c r="M268" s="46">
        <v>410</v>
      </c>
      <c r="N268" s="110">
        <f t="shared" si="30"/>
        <v>0.96018735362997654</v>
      </c>
      <c r="O268" s="110">
        <f t="shared" si="31"/>
        <v>3.9812646370023463E-2</v>
      </c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39">
        <v>2302</v>
      </c>
      <c r="B269" s="40"/>
      <c r="C269" s="40"/>
      <c r="D269" s="40"/>
      <c r="E269" s="40"/>
      <c r="F269" s="40">
        <v>358</v>
      </c>
      <c r="G269" s="40"/>
      <c r="H269" s="78"/>
      <c r="I269" s="127"/>
      <c r="J269" s="118"/>
      <c r="K269" s="128"/>
      <c r="L269" s="110">
        <f>IF(F269=0,"",F269/E268)</f>
        <v>0.9623655913978495</v>
      </c>
      <c r="M269" s="46">
        <v>398</v>
      </c>
      <c r="N269" s="110">
        <f t="shared" si="30"/>
        <v>0.97073170731707314</v>
      </c>
      <c r="O269" s="110">
        <f t="shared" si="31"/>
        <v>2.9268292682926855E-2</v>
      </c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39">
        <v>2401</v>
      </c>
      <c r="B270" s="40"/>
      <c r="C270" s="40"/>
      <c r="D270" s="40"/>
      <c r="E270" s="40"/>
      <c r="F270" s="40"/>
      <c r="G270" s="40">
        <v>352</v>
      </c>
      <c r="H270" s="78">
        <v>312</v>
      </c>
      <c r="I270" s="127"/>
      <c r="J270" s="118"/>
      <c r="K270" s="128"/>
      <c r="L270" s="110">
        <f>IF(G270=0,"",G270/F269)</f>
        <v>0.98324022346368711</v>
      </c>
      <c r="M270" s="154">
        <v>380</v>
      </c>
      <c r="N270" s="110">
        <f t="shared" si="30"/>
        <v>0.95477386934673369</v>
      </c>
      <c r="O270" s="110">
        <f t="shared" si="31"/>
        <v>4.5226130653266305E-2</v>
      </c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86" t="s">
        <v>112</v>
      </c>
      <c r="B271" s="40"/>
      <c r="C271" s="40"/>
      <c r="D271" s="40"/>
      <c r="E271" s="40"/>
      <c r="F271" s="40"/>
      <c r="G271" s="40">
        <v>32</v>
      </c>
      <c r="H271" s="78">
        <v>15</v>
      </c>
      <c r="I271" s="127"/>
      <c r="J271" s="118"/>
      <c r="K271" s="119"/>
      <c r="L271" s="118"/>
      <c r="M271" s="154">
        <v>52</v>
      </c>
      <c r="N271" s="118"/>
      <c r="O271" s="12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86" t="s">
        <v>113</v>
      </c>
      <c r="B272" s="40"/>
      <c r="C272" s="40"/>
      <c r="D272" s="40"/>
      <c r="E272" s="40"/>
      <c r="F272" s="40"/>
      <c r="G272" s="40">
        <v>32</v>
      </c>
      <c r="H272" s="78">
        <v>26</v>
      </c>
      <c r="I272" s="127"/>
      <c r="J272" s="118"/>
      <c r="K272" s="119"/>
      <c r="L272" s="118"/>
      <c r="M272" s="154">
        <v>36</v>
      </c>
      <c r="N272" s="118"/>
      <c r="O272" s="12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86" t="s">
        <v>115</v>
      </c>
      <c r="B273" s="40"/>
      <c r="C273" s="40"/>
      <c r="D273" s="40"/>
      <c r="E273" s="40"/>
      <c r="F273" s="40"/>
      <c r="G273" s="40">
        <v>3</v>
      </c>
      <c r="H273" s="78">
        <v>3</v>
      </c>
      <c r="I273" s="127"/>
      <c r="J273" s="118"/>
      <c r="K273" s="119"/>
      <c r="L273" s="118"/>
      <c r="M273" s="154">
        <v>4</v>
      </c>
      <c r="N273" s="118"/>
      <c r="O273" s="12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86" t="s">
        <v>116</v>
      </c>
      <c r="B274" s="40"/>
      <c r="C274" s="40"/>
      <c r="D274" s="40"/>
      <c r="E274" s="40"/>
      <c r="F274" s="40"/>
      <c r="G274" s="40"/>
      <c r="H274" s="78"/>
      <c r="I274" s="130"/>
      <c r="J274" s="131"/>
      <c r="K274" s="132"/>
      <c r="L274" s="131"/>
      <c r="M274" s="154"/>
      <c r="N274" s="131"/>
      <c r="O274" s="45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" customHeight="1" x14ac:dyDescent="0.25">
      <c r="A275" s="28"/>
      <c r="B275" s="165" t="s">
        <v>83</v>
      </c>
      <c r="C275" s="165"/>
      <c r="D275" s="165"/>
      <c r="E275" s="165"/>
      <c r="F275" s="165"/>
      <c r="G275" s="165"/>
      <c r="H275" s="66">
        <f>SUM(H265:H274)</f>
        <v>356</v>
      </c>
      <c r="I275" s="88">
        <f>IF(H270=0,"",H270/B265)</f>
        <v>0.65546218487394958</v>
      </c>
      <c r="J275" s="88">
        <f>IF(H275=0,"",H275/B265)</f>
        <v>0.74789915966386555</v>
      </c>
      <c r="K275" s="88">
        <f>IF(H270=0,"",J275-I275)</f>
        <v>9.2436974789915971E-2</v>
      </c>
      <c r="L275" s="2"/>
      <c r="M275" s="1"/>
      <c r="N275" s="25"/>
      <c r="O275" s="2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2"/>
      <c r="J276" s="2"/>
      <c r="K276" s="1"/>
      <c r="L276" s="2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2"/>
      <c r="J277" s="2"/>
      <c r="K277" s="1"/>
      <c r="L277" s="2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6.25" x14ac:dyDescent="0.4">
      <c r="A278" s="32"/>
      <c r="B278" s="166" t="s">
        <v>72</v>
      </c>
      <c r="C278" s="167"/>
      <c r="D278" s="167"/>
      <c r="E278" s="167"/>
      <c r="F278" s="167"/>
      <c r="G278" s="167"/>
      <c r="H278" s="84">
        <v>2202</v>
      </c>
      <c r="I278" s="85"/>
      <c r="J278" s="85"/>
      <c r="K278" s="85"/>
      <c r="L278" s="85"/>
      <c r="M278" s="85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x14ac:dyDescent="0.2">
      <c r="A279" s="168" t="s">
        <v>9</v>
      </c>
      <c r="B279" s="169" t="s">
        <v>73</v>
      </c>
      <c r="C279" s="170"/>
      <c r="D279" s="170"/>
      <c r="E279" s="170"/>
      <c r="F279" s="170"/>
      <c r="G279" s="170"/>
      <c r="H279" s="172" t="s">
        <v>10</v>
      </c>
      <c r="I279" s="164" t="s">
        <v>2</v>
      </c>
      <c r="J279" s="164" t="s">
        <v>3</v>
      </c>
      <c r="K279" s="174" t="s">
        <v>4</v>
      </c>
      <c r="L279" s="164" t="s">
        <v>5</v>
      </c>
      <c r="M279" s="162" t="s">
        <v>6</v>
      </c>
      <c r="N279" s="162" t="s">
        <v>7</v>
      </c>
      <c r="O279" s="164" t="s">
        <v>8</v>
      </c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x14ac:dyDescent="0.25">
      <c r="A280" s="163"/>
      <c r="B280" s="39" t="s">
        <v>74</v>
      </c>
      <c r="C280" s="39" t="s">
        <v>75</v>
      </c>
      <c r="D280" s="39" t="s">
        <v>76</v>
      </c>
      <c r="E280" s="39" t="s">
        <v>77</v>
      </c>
      <c r="F280" s="39" t="s">
        <v>78</v>
      </c>
      <c r="G280" s="39" t="s">
        <v>79</v>
      </c>
      <c r="H280" s="163"/>
      <c r="I280" s="163"/>
      <c r="J280" s="163"/>
      <c r="K280" s="163"/>
      <c r="L280" s="163"/>
      <c r="M280" s="163"/>
      <c r="N280" s="163"/>
      <c r="O280" s="163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x14ac:dyDescent="0.25">
      <c r="A281" s="39">
        <v>2202</v>
      </c>
      <c r="B281" s="40">
        <v>371</v>
      </c>
      <c r="C281" s="40"/>
      <c r="D281" s="40"/>
      <c r="E281" s="40"/>
      <c r="F281" s="40"/>
      <c r="G281" s="40"/>
      <c r="H281" s="78"/>
      <c r="I281" s="127"/>
      <c r="J281" s="118"/>
      <c r="K281" s="128"/>
      <c r="L281" s="110" t="str">
        <f>IF(D281=0,"",D281/#REF!)</f>
        <v/>
      </c>
      <c r="M281" s="46">
        <f>B281</f>
        <v>371</v>
      </c>
      <c r="N281" s="110"/>
      <c r="O281" s="110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x14ac:dyDescent="0.25">
      <c r="A282" s="39">
        <v>2301</v>
      </c>
      <c r="B282" s="40"/>
      <c r="C282" s="40">
        <v>355</v>
      </c>
      <c r="D282" s="40"/>
      <c r="E282" s="40"/>
      <c r="F282" s="40"/>
      <c r="G282" s="40"/>
      <c r="H282" s="78"/>
      <c r="I282" s="127"/>
      <c r="J282" s="118"/>
      <c r="K282" s="128"/>
      <c r="L282" s="110">
        <f>C282/B281</f>
        <v>0.95687331536388143</v>
      </c>
      <c r="M282" s="46">
        <v>358</v>
      </c>
      <c r="N282" s="110">
        <f>IF(M282=0,"",M282/M281)</f>
        <v>0.96495956873315369</v>
      </c>
      <c r="O282" s="110">
        <f t="shared" ref="O282:O284" si="32">IF(M282=0,"",100%-N282)</f>
        <v>3.5040431266846306E-2</v>
      </c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x14ac:dyDescent="0.25">
      <c r="A283" s="39">
        <v>2302</v>
      </c>
      <c r="B283" s="40"/>
      <c r="C283" s="40"/>
      <c r="D283" s="40">
        <v>338</v>
      </c>
      <c r="E283" s="40"/>
      <c r="F283" s="40"/>
      <c r="G283" s="40"/>
      <c r="H283" s="78"/>
      <c r="I283" s="127"/>
      <c r="J283" s="118"/>
      <c r="K283" s="128"/>
      <c r="L283" s="110">
        <f>IF(D283=0,"",D283/C282)</f>
        <v>0.95211267605633798</v>
      </c>
      <c r="M283" s="46">
        <v>349</v>
      </c>
      <c r="N283" s="110">
        <f t="shared" ref="N283:N284" si="33">IF(M283=0,"",M283/M282)</f>
        <v>0.97486033519553073</v>
      </c>
      <c r="O283" s="110">
        <f t="shared" si="32"/>
        <v>2.5139664804469275E-2</v>
      </c>
      <c r="P283" s="95">
        <f>M283/M281</f>
        <v>0.94070080862533689</v>
      </c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x14ac:dyDescent="0.25">
      <c r="A284" s="39">
        <v>2401</v>
      </c>
      <c r="B284" s="40"/>
      <c r="C284" s="40"/>
      <c r="D284" s="40"/>
      <c r="E284" s="40">
        <v>328</v>
      </c>
      <c r="F284" s="40"/>
      <c r="G284" s="40"/>
      <c r="H284" s="78"/>
      <c r="I284" s="127"/>
      <c r="J284" s="118"/>
      <c r="K284" s="128"/>
      <c r="L284" s="110">
        <f>IF(E284=0,"",E284/D283)</f>
        <v>0.97041420118343191</v>
      </c>
      <c r="M284" s="154">
        <v>344</v>
      </c>
      <c r="N284" s="110">
        <f t="shared" si="33"/>
        <v>0.98567335243553011</v>
      </c>
      <c r="O284" s="110">
        <f t="shared" si="32"/>
        <v>1.4326647564469885E-2</v>
      </c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x14ac:dyDescent="0.25">
      <c r="A285" s="86" t="s">
        <v>112</v>
      </c>
      <c r="B285" s="40"/>
      <c r="C285" s="40"/>
      <c r="D285" s="40"/>
      <c r="E285" s="40"/>
      <c r="F285" s="40">
        <v>306</v>
      </c>
      <c r="G285" s="40"/>
      <c r="H285" s="78"/>
      <c r="I285" s="127"/>
      <c r="J285" s="118"/>
      <c r="K285" s="119"/>
      <c r="L285" s="110">
        <f>IF(F285=0,"",F285/E284)</f>
        <v>0.93292682926829273</v>
      </c>
      <c r="M285" s="154">
        <v>323</v>
      </c>
      <c r="N285" s="110">
        <f t="shared" ref="N285:N286" si="34">IF(M285=0,"",M285/M284)</f>
        <v>0.93895348837209303</v>
      </c>
      <c r="O285" s="110">
        <f t="shared" ref="O285:O286" si="35">IF(M285=0,"",100%-N285)</f>
        <v>6.1046511627906974E-2</v>
      </c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x14ac:dyDescent="0.25">
      <c r="A286" s="86" t="s">
        <v>113</v>
      </c>
      <c r="B286" s="40"/>
      <c r="C286" s="40"/>
      <c r="D286" s="40"/>
      <c r="E286" s="40"/>
      <c r="F286" s="40"/>
      <c r="G286" s="40">
        <v>305</v>
      </c>
      <c r="H286" s="78">
        <v>266</v>
      </c>
      <c r="I286" s="127"/>
      <c r="J286" s="118"/>
      <c r="K286" s="119"/>
      <c r="L286" s="110">
        <f>IF(G286=0,"",G286/F285)</f>
        <v>0.99673202614379086</v>
      </c>
      <c r="M286" s="154">
        <v>320</v>
      </c>
      <c r="N286" s="110">
        <f t="shared" si="34"/>
        <v>0.99071207430340558</v>
      </c>
      <c r="O286" s="110">
        <f t="shared" si="35"/>
        <v>9.2879256965944235E-3</v>
      </c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x14ac:dyDescent="0.25">
      <c r="A287" s="86" t="s">
        <v>115</v>
      </c>
      <c r="B287" s="40"/>
      <c r="C287" s="40"/>
      <c r="D287" s="40"/>
      <c r="E287" s="40"/>
      <c r="F287" s="40"/>
      <c r="G287" s="40">
        <v>34</v>
      </c>
      <c r="H287" s="78">
        <v>21</v>
      </c>
      <c r="I287" s="127"/>
      <c r="J287" s="118"/>
      <c r="K287" s="119"/>
      <c r="L287" s="118"/>
      <c r="M287" s="154">
        <v>41</v>
      </c>
      <c r="N287" s="118"/>
      <c r="O287" s="12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x14ac:dyDescent="0.25">
      <c r="A288" s="86" t="s">
        <v>116</v>
      </c>
      <c r="B288" s="40"/>
      <c r="C288" s="40"/>
      <c r="D288" s="40"/>
      <c r="E288" s="40"/>
      <c r="F288" s="40"/>
      <c r="G288" s="40"/>
      <c r="H288" s="78"/>
      <c r="I288" s="130"/>
      <c r="J288" s="131"/>
      <c r="K288" s="132"/>
      <c r="L288" s="131"/>
      <c r="M288" s="154"/>
      <c r="N288" s="131"/>
      <c r="O288" s="45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" customHeight="1" x14ac:dyDescent="0.25">
      <c r="A289" s="28"/>
      <c r="B289" s="165" t="s">
        <v>83</v>
      </c>
      <c r="C289" s="165"/>
      <c r="D289" s="165"/>
      <c r="E289" s="165"/>
      <c r="F289" s="165"/>
      <c r="G289" s="165"/>
      <c r="H289" s="66">
        <f>SUM(H281:H288)</f>
        <v>287</v>
      </c>
      <c r="I289" s="88">
        <f>(H286/B281)</f>
        <v>0.71698113207547165</v>
      </c>
      <c r="J289" s="88">
        <f>H289/B281</f>
        <v>0.77358490566037741</v>
      </c>
      <c r="K289" s="88">
        <f>J289-I289</f>
        <v>5.6603773584905759E-2</v>
      </c>
      <c r="L289" s="2"/>
      <c r="M289" s="1"/>
      <c r="N289" s="25"/>
      <c r="O289" s="2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2"/>
      <c r="J290" s="2"/>
      <c r="K290" s="1"/>
      <c r="L290" s="2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2"/>
      <c r="J291" s="2"/>
      <c r="K291" s="1"/>
      <c r="L291" s="2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6.25" x14ac:dyDescent="0.4">
      <c r="A292" s="32"/>
      <c r="B292" s="166" t="s">
        <v>72</v>
      </c>
      <c r="C292" s="167"/>
      <c r="D292" s="167"/>
      <c r="E292" s="167"/>
      <c r="F292" s="167"/>
      <c r="G292" s="167"/>
      <c r="H292" s="84">
        <v>2302</v>
      </c>
      <c r="I292" s="85"/>
      <c r="J292" s="85"/>
      <c r="K292" s="85"/>
      <c r="L292" s="85"/>
      <c r="M292" s="85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x14ac:dyDescent="0.2">
      <c r="A293" s="168" t="s">
        <v>9</v>
      </c>
      <c r="B293" s="169" t="s">
        <v>73</v>
      </c>
      <c r="C293" s="170"/>
      <c r="D293" s="170"/>
      <c r="E293" s="170"/>
      <c r="F293" s="170"/>
      <c r="G293" s="170"/>
      <c r="H293" s="172" t="s">
        <v>10</v>
      </c>
      <c r="I293" s="164" t="s">
        <v>2</v>
      </c>
      <c r="J293" s="164" t="s">
        <v>3</v>
      </c>
      <c r="K293" s="174" t="s">
        <v>4</v>
      </c>
      <c r="L293" s="164" t="s">
        <v>5</v>
      </c>
      <c r="M293" s="162" t="s">
        <v>6</v>
      </c>
      <c r="N293" s="162" t="s">
        <v>7</v>
      </c>
      <c r="O293" s="164" t="s">
        <v>8</v>
      </c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x14ac:dyDescent="0.25">
      <c r="A294" s="163"/>
      <c r="B294" s="39" t="s">
        <v>74</v>
      </c>
      <c r="C294" s="39" t="s">
        <v>75</v>
      </c>
      <c r="D294" s="39" t="s">
        <v>76</v>
      </c>
      <c r="E294" s="39" t="s">
        <v>77</v>
      </c>
      <c r="F294" s="39" t="s">
        <v>78</v>
      </c>
      <c r="G294" s="39" t="s">
        <v>79</v>
      </c>
      <c r="H294" s="163"/>
      <c r="I294" s="163"/>
      <c r="J294" s="163"/>
      <c r="K294" s="163"/>
      <c r="L294" s="163"/>
      <c r="M294" s="163"/>
      <c r="N294" s="163"/>
      <c r="O294" s="163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x14ac:dyDescent="0.25">
      <c r="A295" s="39">
        <v>2302</v>
      </c>
      <c r="B295" s="40">
        <v>454</v>
      </c>
      <c r="C295" s="40"/>
      <c r="D295" s="40"/>
      <c r="E295" s="40"/>
      <c r="F295" s="40"/>
      <c r="G295" s="40"/>
      <c r="H295" s="78"/>
      <c r="I295" s="127"/>
      <c r="J295" s="118"/>
      <c r="K295" s="128"/>
      <c r="L295" s="110" t="str">
        <f>IF(D295=0,"",D295/#REF!)</f>
        <v/>
      </c>
      <c r="M295" s="46">
        <f>B295</f>
        <v>454</v>
      </c>
      <c r="N295" s="110"/>
      <c r="O295" s="110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x14ac:dyDescent="0.25">
      <c r="A296" s="39">
        <v>2401</v>
      </c>
      <c r="B296" s="40"/>
      <c r="C296" s="40">
        <v>435</v>
      </c>
      <c r="D296" s="40"/>
      <c r="E296" s="40"/>
      <c r="F296" s="40"/>
      <c r="G296" s="40"/>
      <c r="H296" s="78"/>
      <c r="I296" s="127"/>
      <c r="J296" s="118"/>
      <c r="K296" s="128"/>
      <c r="L296" s="110">
        <f>C296/B295</f>
        <v>0.95814977973568283</v>
      </c>
      <c r="M296" s="46">
        <v>437</v>
      </c>
      <c r="N296" s="110">
        <f>IF(M296=0,"",M296/M295)</f>
        <v>0.9625550660792952</v>
      </c>
      <c r="O296" s="110">
        <f t="shared" ref="O296:O300" si="36">IF(M296=0,"",100%-N296)</f>
        <v>3.7444933920704804E-2</v>
      </c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x14ac:dyDescent="0.25">
      <c r="A297" s="39">
        <v>2402</v>
      </c>
      <c r="B297" s="40"/>
      <c r="C297" s="40"/>
      <c r="D297" s="40">
        <v>408</v>
      </c>
      <c r="E297" s="40"/>
      <c r="F297" s="40"/>
      <c r="G297" s="40"/>
      <c r="H297" s="78"/>
      <c r="I297" s="127"/>
      <c r="J297" s="118"/>
      <c r="K297" s="128"/>
      <c r="L297" s="110">
        <f>IF(D297=0,"",D297/C296)</f>
        <v>0.93793103448275861</v>
      </c>
      <c r="M297" s="46">
        <v>426</v>
      </c>
      <c r="N297" s="110">
        <f t="shared" ref="N297:N300" si="37">IF(M297=0,"",M297/M296)</f>
        <v>0.97482837528604116</v>
      </c>
      <c r="O297" s="110">
        <f t="shared" si="36"/>
        <v>2.517162471395884E-2</v>
      </c>
      <c r="P297" s="95">
        <f>M297/M295</f>
        <v>0.93832599118942728</v>
      </c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x14ac:dyDescent="0.25">
      <c r="A298" s="39">
        <v>2501</v>
      </c>
      <c r="B298" s="40"/>
      <c r="C298" s="40"/>
      <c r="D298" s="40"/>
      <c r="E298" s="40">
        <v>386</v>
      </c>
      <c r="F298" s="40"/>
      <c r="G298" s="40"/>
      <c r="H298" s="78"/>
      <c r="I298" s="127"/>
      <c r="J298" s="118"/>
      <c r="K298" s="128"/>
      <c r="L298" s="110">
        <f>IF(E298=0,"",E298/D297)</f>
        <v>0.94607843137254899</v>
      </c>
      <c r="M298" s="154">
        <v>422</v>
      </c>
      <c r="N298" s="110">
        <f t="shared" si="37"/>
        <v>0.99061032863849763</v>
      </c>
      <c r="O298" s="110">
        <f t="shared" si="36"/>
        <v>9.3896713615023719E-3</v>
      </c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x14ac:dyDescent="0.25">
      <c r="A299" s="86" t="s">
        <v>115</v>
      </c>
      <c r="B299" s="40"/>
      <c r="C299" s="40"/>
      <c r="D299" s="40"/>
      <c r="E299" s="40"/>
      <c r="F299" s="40">
        <v>370</v>
      </c>
      <c r="G299" s="40"/>
      <c r="H299" s="78"/>
      <c r="I299" s="127"/>
      <c r="J299" s="118"/>
      <c r="K299" s="119"/>
      <c r="L299" s="110">
        <f>IF(F299=0,"",F299/E298)</f>
        <v>0.95854922279792742</v>
      </c>
      <c r="M299" s="154">
        <v>395</v>
      </c>
      <c r="N299" s="110">
        <f t="shared" si="37"/>
        <v>0.93601895734597151</v>
      </c>
      <c r="O299" s="110">
        <f t="shared" si="36"/>
        <v>6.3981042654028486E-2</v>
      </c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x14ac:dyDescent="0.25">
      <c r="A300" s="86" t="s">
        <v>116</v>
      </c>
      <c r="B300" s="40"/>
      <c r="C300" s="40"/>
      <c r="D300" s="40"/>
      <c r="E300" s="40"/>
      <c r="F300" s="40"/>
      <c r="G300" s="40"/>
      <c r="H300" s="78"/>
      <c r="I300" s="127"/>
      <c r="J300" s="118"/>
      <c r="K300" s="119"/>
      <c r="L300" s="118" t="str">
        <f>IF(G300=0,"",G300/F299)</f>
        <v/>
      </c>
      <c r="M300" s="154"/>
      <c r="N300" s="118" t="str">
        <f t="shared" si="37"/>
        <v/>
      </c>
      <c r="O300" s="121" t="str">
        <f t="shared" si="36"/>
        <v/>
      </c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x14ac:dyDescent="0.25">
      <c r="A301" s="86" t="s">
        <v>119</v>
      </c>
      <c r="B301" s="40"/>
      <c r="C301" s="40"/>
      <c r="D301" s="40"/>
      <c r="E301" s="40"/>
      <c r="F301" s="40"/>
      <c r="G301" s="40"/>
      <c r="H301" s="78"/>
      <c r="I301" s="127"/>
      <c r="J301" s="118"/>
      <c r="K301" s="119"/>
      <c r="L301" s="118"/>
      <c r="M301" s="154"/>
      <c r="N301" s="118"/>
      <c r="O301" s="12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x14ac:dyDescent="0.25">
      <c r="A302" s="86" t="s">
        <v>120</v>
      </c>
      <c r="B302" s="40"/>
      <c r="C302" s="40"/>
      <c r="D302" s="40"/>
      <c r="E302" s="40"/>
      <c r="F302" s="40"/>
      <c r="G302" s="40"/>
      <c r="H302" s="78"/>
      <c r="I302" s="130"/>
      <c r="J302" s="131"/>
      <c r="K302" s="132"/>
      <c r="L302" s="131"/>
      <c r="M302" s="154"/>
      <c r="N302" s="131"/>
      <c r="O302" s="45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" customHeight="1" x14ac:dyDescent="0.25">
      <c r="A303" s="28"/>
      <c r="B303" s="165" t="s">
        <v>83</v>
      </c>
      <c r="C303" s="165"/>
      <c r="D303" s="165"/>
      <c r="E303" s="165"/>
      <c r="F303" s="165"/>
      <c r="G303" s="165"/>
      <c r="H303" s="66">
        <f>SUM(H295:H302)</f>
        <v>0</v>
      </c>
      <c r="I303" s="88" t="str">
        <f>IF(H301=0,"",H301/#REF!)</f>
        <v/>
      </c>
      <c r="J303" s="88" t="str">
        <f>IF(H303=0,"",H303/#REF!)</f>
        <v/>
      </c>
      <c r="K303" s="88" t="str">
        <f>IF(H301=0,"",J303-I303)</f>
        <v/>
      </c>
      <c r="L303" s="2"/>
      <c r="M303" s="1"/>
      <c r="N303" s="25"/>
      <c r="O303" s="2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2"/>
      <c r="J304" s="2"/>
      <c r="K304" s="1"/>
      <c r="L304" s="2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x14ac:dyDescent="0.2">
      <c r="A305" s="1"/>
      <c r="B305" s="1"/>
      <c r="C305" s="1"/>
      <c r="D305" s="1"/>
      <c r="E305" s="1"/>
      <c r="F305" s="1"/>
      <c r="G305" s="1"/>
      <c r="H305" s="1"/>
      <c r="I305" s="2"/>
      <c r="J305" s="2"/>
      <c r="K305" s="1"/>
      <c r="L305" s="2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6.25" x14ac:dyDescent="0.4">
      <c r="A306" s="32"/>
      <c r="B306" s="166" t="s">
        <v>72</v>
      </c>
      <c r="C306" s="167"/>
      <c r="D306" s="167"/>
      <c r="E306" s="167"/>
      <c r="F306" s="167"/>
      <c r="G306" s="167"/>
      <c r="H306" s="84">
        <v>2402</v>
      </c>
      <c r="I306" s="85"/>
      <c r="J306" s="85"/>
      <c r="K306" s="85"/>
      <c r="L306" s="85"/>
      <c r="M306" s="85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x14ac:dyDescent="0.2">
      <c r="A307" s="168" t="s">
        <v>9</v>
      </c>
      <c r="B307" s="169" t="s">
        <v>73</v>
      </c>
      <c r="C307" s="170"/>
      <c r="D307" s="170"/>
      <c r="E307" s="170"/>
      <c r="F307" s="170"/>
      <c r="G307" s="170"/>
      <c r="H307" s="172" t="s">
        <v>10</v>
      </c>
      <c r="I307" s="164" t="s">
        <v>2</v>
      </c>
      <c r="J307" s="164" t="s">
        <v>3</v>
      </c>
      <c r="K307" s="174" t="s">
        <v>4</v>
      </c>
      <c r="L307" s="164" t="s">
        <v>5</v>
      </c>
      <c r="M307" s="162" t="s">
        <v>6</v>
      </c>
      <c r="N307" s="162" t="s">
        <v>7</v>
      </c>
      <c r="O307" s="164" t="s">
        <v>8</v>
      </c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x14ac:dyDescent="0.25">
      <c r="A308" s="163"/>
      <c r="B308" s="39" t="s">
        <v>74</v>
      </c>
      <c r="C308" s="39" t="s">
        <v>75</v>
      </c>
      <c r="D308" s="39" t="s">
        <v>76</v>
      </c>
      <c r="E308" s="39" t="s">
        <v>77</v>
      </c>
      <c r="F308" s="39" t="s">
        <v>78</v>
      </c>
      <c r="G308" s="39" t="s">
        <v>79</v>
      </c>
      <c r="H308" s="163"/>
      <c r="I308" s="163"/>
      <c r="J308" s="163"/>
      <c r="K308" s="163"/>
      <c r="L308" s="163"/>
      <c r="M308" s="163"/>
      <c r="N308" s="163"/>
      <c r="O308" s="163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x14ac:dyDescent="0.25">
      <c r="A309" s="39">
        <v>2402</v>
      </c>
      <c r="B309" s="40">
        <v>1009</v>
      </c>
      <c r="C309" s="40"/>
      <c r="D309" s="40"/>
      <c r="E309" s="40"/>
      <c r="F309" s="40"/>
      <c r="G309" s="40"/>
      <c r="H309" s="78"/>
      <c r="I309" s="127"/>
      <c r="J309" s="118"/>
      <c r="K309" s="128"/>
      <c r="L309" s="110" t="str">
        <f>IF(D309=0,"",D309/#REF!)</f>
        <v/>
      </c>
      <c r="M309" s="46">
        <f>B309</f>
        <v>1009</v>
      </c>
      <c r="N309" s="110"/>
      <c r="O309" s="110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x14ac:dyDescent="0.25">
      <c r="A310" s="39">
        <v>2501</v>
      </c>
      <c r="B310" s="40"/>
      <c r="C310" s="40">
        <v>873</v>
      </c>
      <c r="D310" s="40"/>
      <c r="E310" s="40"/>
      <c r="F310" s="40"/>
      <c r="G310" s="40"/>
      <c r="H310" s="78"/>
      <c r="I310" s="127"/>
      <c r="J310" s="118"/>
      <c r="K310" s="128"/>
      <c r="L310" s="110">
        <f>C310/B309</f>
        <v>0.86521308225966298</v>
      </c>
      <c r="M310" s="46">
        <v>907</v>
      </c>
      <c r="N310" s="110">
        <f>IF(M310=0,"",M310/M309)</f>
        <v>0.89890981169474726</v>
      </c>
      <c r="O310" s="110">
        <f t="shared" ref="O310:O314" si="38">IF(M310=0,"",100%-N310)</f>
        <v>0.10109018830525274</v>
      </c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x14ac:dyDescent="0.25">
      <c r="A311" s="86" t="s">
        <v>115</v>
      </c>
      <c r="B311" s="40"/>
      <c r="C311" s="40"/>
      <c r="D311" s="40">
        <v>797</v>
      </c>
      <c r="E311" s="40"/>
      <c r="F311" s="40"/>
      <c r="G311" s="40"/>
      <c r="H311" s="78"/>
      <c r="I311" s="127"/>
      <c r="J311" s="118"/>
      <c r="K311" s="128"/>
      <c r="L311" s="110">
        <f>IF(D311=0,"",D311/C310)</f>
        <v>0.91294387170675828</v>
      </c>
      <c r="M311" s="46">
        <v>856</v>
      </c>
      <c r="N311" s="110">
        <f t="shared" ref="N311:N314" si="39">IF(M311=0,"",M311/M310)</f>
        <v>0.94377067254685776</v>
      </c>
      <c r="O311" s="110">
        <f t="shared" si="38"/>
        <v>5.6229327453142242E-2</v>
      </c>
      <c r="P311" s="95">
        <f>M311/M309</f>
        <v>0.84836471754212095</v>
      </c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x14ac:dyDescent="0.25">
      <c r="A312" s="86" t="s">
        <v>116</v>
      </c>
      <c r="B312" s="40"/>
      <c r="C312" s="40"/>
      <c r="D312" s="40"/>
      <c r="E312" s="40"/>
      <c r="F312" s="40"/>
      <c r="G312" s="40"/>
      <c r="H312" s="78"/>
      <c r="I312" s="127"/>
      <c r="J312" s="118"/>
      <c r="K312" s="128"/>
      <c r="L312" s="110" t="str">
        <f>IF(E312=0,"",E312/D311)</f>
        <v/>
      </c>
      <c r="M312" s="154"/>
      <c r="N312" s="110" t="str">
        <f t="shared" si="39"/>
        <v/>
      </c>
      <c r="O312" s="110" t="str">
        <f t="shared" si="38"/>
        <v/>
      </c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x14ac:dyDescent="0.25">
      <c r="A313" s="86" t="s">
        <v>119</v>
      </c>
      <c r="B313" s="40"/>
      <c r="C313" s="40"/>
      <c r="D313" s="40"/>
      <c r="E313" s="40"/>
      <c r="F313" s="40"/>
      <c r="G313" s="40"/>
      <c r="H313" s="78"/>
      <c r="I313" s="127"/>
      <c r="J313" s="118"/>
      <c r="K313" s="119"/>
      <c r="L313" s="110" t="str">
        <f>IF(F313=0,"",F313/E312)</f>
        <v/>
      </c>
      <c r="M313" s="154"/>
      <c r="N313" s="110" t="str">
        <f t="shared" si="39"/>
        <v/>
      </c>
      <c r="O313" s="110" t="str">
        <f t="shared" si="38"/>
        <v/>
      </c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x14ac:dyDescent="0.25">
      <c r="A314" s="86" t="s">
        <v>120</v>
      </c>
      <c r="B314" s="40"/>
      <c r="C314" s="40"/>
      <c r="D314" s="40"/>
      <c r="E314" s="40"/>
      <c r="F314" s="40"/>
      <c r="G314" s="40"/>
      <c r="H314" s="78"/>
      <c r="I314" s="127"/>
      <c r="J314" s="118"/>
      <c r="K314" s="119"/>
      <c r="L314" s="118" t="str">
        <f>IF(G314=0,"",G314/F313)</f>
        <v/>
      </c>
      <c r="M314" s="154"/>
      <c r="N314" s="118" t="str">
        <f t="shared" si="39"/>
        <v/>
      </c>
      <c r="O314" s="121" t="str">
        <f t="shared" si="38"/>
        <v/>
      </c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x14ac:dyDescent="0.25">
      <c r="A315" s="86" t="s">
        <v>121</v>
      </c>
      <c r="B315" s="40"/>
      <c r="C315" s="40"/>
      <c r="D315" s="40"/>
      <c r="E315" s="40"/>
      <c r="F315" s="40"/>
      <c r="G315" s="40"/>
      <c r="H315" s="78"/>
      <c r="I315" s="127"/>
      <c r="J315" s="118"/>
      <c r="K315" s="119"/>
      <c r="L315" s="118"/>
      <c r="M315" s="154"/>
      <c r="N315" s="118"/>
      <c r="O315" s="12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x14ac:dyDescent="0.25">
      <c r="A316" s="86" t="s">
        <v>122</v>
      </c>
      <c r="B316" s="40"/>
      <c r="C316" s="40"/>
      <c r="D316" s="40"/>
      <c r="E316" s="40"/>
      <c r="F316" s="40"/>
      <c r="G316" s="40"/>
      <c r="H316" s="78"/>
      <c r="I316" s="130"/>
      <c r="J316" s="131"/>
      <c r="K316" s="132"/>
      <c r="L316" s="131"/>
      <c r="M316" s="154"/>
      <c r="N316" s="131"/>
      <c r="O316" s="45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" customHeight="1" x14ac:dyDescent="0.25">
      <c r="A317" s="28"/>
      <c r="B317" s="165" t="s">
        <v>83</v>
      </c>
      <c r="C317" s="165"/>
      <c r="D317" s="165"/>
      <c r="E317" s="165"/>
      <c r="F317" s="165"/>
      <c r="G317" s="165"/>
      <c r="H317" s="66">
        <f>SUM(H309:H316)</f>
        <v>0</v>
      </c>
      <c r="I317" s="88" t="str">
        <f>IF(H315=0,"",H315/#REF!)</f>
        <v/>
      </c>
      <c r="J317" s="88" t="str">
        <f>IF(H317=0,"",H317/#REF!)</f>
        <v/>
      </c>
      <c r="K317" s="88" t="str">
        <f>IF(H315=0,"",J317-I317)</f>
        <v/>
      </c>
      <c r="L317" s="2"/>
      <c r="M317" s="1"/>
      <c r="N317" s="25"/>
      <c r="O317" s="2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2"/>
      <c r="J318" s="2"/>
      <c r="K318" s="1"/>
      <c r="L318" s="2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2"/>
      <c r="J319" s="2"/>
      <c r="K319" s="1"/>
      <c r="L319" s="2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6.25" x14ac:dyDescent="0.4">
      <c r="A320" s="32"/>
      <c r="B320" s="166" t="s">
        <v>72</v>
      </c>
      <c r="C320" s="167"/>
      <c r="D320" s="167"/>
      <c r="E320" s="167"/>
      <c r="F320" s="167"/>
      <c r="G320" s="167"/>
      <c r="H320" s="84">
        <v>2501</v>
      </c>
      <c r="I320" s="85"/>
      <c r="J320" s="85"/>
      <c r="K320" s="85"/>
      <c r="L320" s="85"/>
      <c r="M320" s="85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x14ac:dyDescent="0.2">
      <c r="A321" s="168" t="s">
        <v>9</v>
      </c>
      <c r="B321" s="169" t="s">
        <v>73</v>
      </c>
      <c r="C321" s="170"/>
      <c r="D321" s="170"/>
      <c r="E321" s="170"/>
      <c r="F321" s="170"/>
      <c r="G321" s="170"/>
      <c r="H321" s="172" t="s">
        <v>10</v>
      </c>
      <c r="I321" s="164" t="s">
        <v>2</v>
      </c>
      <c r="J321" s="164" t="s">
        <v>3</v>
      </c>
      <c r="K321" s="174" t="s">
        <v>4</v>
      </c>
      <c r="L321" s="164" t="s">
        <v>5</v>
      </c>
      <c r="M321" s="162" t="s">
        <v>6</v>
      </c>
      <c r="N321" s="162" t="s">
        <v>7</v>
      </c>
      <c r="O321" s="164" t="s">
        <v>8</v>
      </c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x14ac:dyDescent="0.25">
      <c r="A322" s="163"/>
      <c r="B322" s="39" t="s">
        <v>74</v>
      </c>
      <c r="C322" s="39" t="s">
        <v>75</v>
      </c>
      <c r="D322" s="39" t="s">
        <v>76</v>
      </c>
      <c r="E322" s="39" t="s">
        <v>77</v>
      </c>
      <c r="F322" s="39" t="s">
        <v>78</v>
      </c>
      <c r="G322" s="39" t="s">
        <v>79</v>
      </c>
      <c r="H322" s="163"/>
      <c r="I322" s="163"/>
      <c r="J322" s="163"/>
      <c r="K322" s="163"/>
      <c r="L322" s="163"/>
      <c r="M322" s="163"/>
      <c r="N322" s="163"/>
      <c r="O322" s="163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x14ac:dyDescent="0.25">
      <c r="A323" s="39">
        <v>2501</v>
      </c>
      <c r="B323" s="40">
        <v>2</v>
      </c>
      <c r="C323" s="40"/>
      <c r="D323" s="40"/>
      <c r="E323" s="40"/>
      <c r="F323" s="40"/>
      <c r="G323" s="40"/>
      <c r="H323" s="78"/>
      <c r="I323" s="127"/>
      <c r="J323" s="118"/>
      <c r="K323" s="128"/>
      <c r="L323" s="110" t="str">
        <f>IF(D323=0,"",D323/#REF!)</f>
        <v/>
      </c>
      <c r="M323" s="46">
        <f>B323</f>
        <v>2</v>
      </c>
      <c r="N323" s="110"/>
      <c r="O323" s="110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x14ac:dyDescent="0.25">
      <c r="A324" s="161">
        <v>2502</v>
      </c>
      <c r="B324" s="40"/>
      <c r="C324" s="40">
        <v>2</v>
      </c>
      <c r="D324" s="40"/>
      <c r="E324" s="40"/>
      <c r="F324" s="40"/>
      <c r="G324" s="40"/>
      <c r="H324" s="78"/>
      <c r="I324" s="127"/>
      <c r="J324" s="118"/>
      <c r="K324" s="128"/>
      <c r="L324" s="110">
        <f>C324/B323</f>
        <v>1</v>
      </c>
      <c r="M324" s="46">
        <v>2</v>
      </c>
      <c r="N324" s="110">
        <f>IF(M324=0,"",M324/M323)</f>
        <v>1</v>
      </c>
      <c r="O324" s="110">
        <f t="shared" ref="O324:O328" si="40">IF(M324=0,"",100%-N324)</f>
        <v>0</v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x14ac:dyDescent="0.25">
      <c r="A325" s="161">
        <v>2601</v>
      </c>
      <c r="B325" s="40"/>
      <c r="C325" s="40"/>
      <c r="D325" s="40"/>
      <c r="E325" s="40"/>
      <c r="F325" s="40"/>
      <c r="G325" s="40"/>
      <c r="H325" s="78"/>
      <c r="I325" s="127"/>
      <c r="J325" s="118"/>
      <c r="K325" s="128"/>
      <c r="L325" s="110" t="str">
        <f>IF(D325=0,"",D325/C324)</f>
        <v/>
      </c>
      <c r="M325" s="46"/>
      <c r="N325" s="110" t="str">
        <f t="shared" ref="N325:N328" si="41">IF(M325=0,"",M325/M324)</f>
        <v/>
      </c>
      <c r="O325" s="110" t="str">
        <f t="shared" si="40"/>
        <v/>
      </c>
      <c r="P325" s="95">
        <f>M325/M323</f>
        <v>0</v>
      </c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x14ac:dyDescent="0.25">
      <c r="A326" s="161">
        <v>2602</v>
      </c>
      <c r="B326" s="40"/>
      <c r="C326" s="40"/>
      <c r="D326" s="40"/>
      <c r="E326" s="40"/>
      <c r="F326" s="40"/>
      <c r="G326" s="40"/>
      <c r="H326" s="78"/>
      <c r="I326" s="127"/>
      <c r="J326" s="118"/>
      <c r="K326" s="128"/>
      <c r="L326" s="110" t="str">
        <f>IF(E326=0,"",E326/D325)</f>
        <v/>
      </c>
      <c r="M326" s="154"/>
      <c r="N326" s="110" t="str">
        <f t="shared" si="41"/>
        <v/>
      </c>
      <c r="O326" s="110" t="str">
        <f t="shared" si="40"/>
        <v/>
      </c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x14ac:dyDescent="0.25">
      <c r="A327" s="161">
        <v>2701</v>
      </c>
      <c r="B327" s="40"/>
      <c r="C327" s="40"/>
      <c r="D327" s="40"/>
      <c r="E327" s="40"/>
      <c r="F327" s="40"/>
      <c r="G327" s="40"/>
      <c r="H327" s="78"/>
      <c r="I327" s="127"/>
      <c r="J327" s="118"/>
      <c r="K327" s="119"/>
      <c r="L327" s="110" t="str">
        <f>IF(F327=0,"",F327/E326)</f>
        <v/>
      </c>
      <c r="M327" s="154"/>
      <c r="N327" s="110" t="str">
        <f t="shared" si="41"/>
        <v/>
      </c>
      <c r="O327" s="110" t="str">
        <f t="shared" si="40"/>
        <v/>
      </c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x14ac:dyDescent="0.25">
      <c r="A328" s="161">
        <v>2702</v>
      </c>
      <c r="B328" s="40"/>
      <c r="C328" s="40"/>
      <c r="D328" s="40"/>
      <c r="E328" s="40"/>
      <c r="F328" s="40"/>
      <c r="G328" s="40"/>
      <c r="H328" s="78"/>
      <c r="I328" s="127"/>
      <c r="J328" s="118"/>
      <c r="K328" s="119"/>
      <c r="L328" s="118" t="str">
        <f>IF(G328=0,"",G328/F327)</f>
        <v/>
      </c>
      <c r="M328" s="154"/>
      <c r="N328" s="118" t="str">
        <f t="shared" si="41"/>
        <v/>
      </c>
      <c r="O328" s="121" t="str">
        <f t="shared" si="40"/>
        <v/>
      </c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x14ac:dyDescent="0.25">
      <c r="A329" s="161">
        <v>2801</v>
      </c>
      <c r="B329" s="40"/>
      <c r="C329" s="40"/>
      <c r="D329" s="40"/>
      <c r="E329" s="40"/>
      <c r="F329" s="40"/>
      <c r="G329" s="40"/>
      <c r="H329" s="78"/>
      <c r="I329" s="127"/>
      <c r="J329" s="118"/>
      <c r="K329" s="119"/>
      <c r="L329" s="118"/>
      <c r="M329" s="154"/>
      <c r="N329" s="118"/>
      <c r="O329" s="12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x14ac:dyDescent="0.25">
      <c r="A330" s="161">
        <v>2802</v>
      </c>
      <c r="B330" s="40"/>
      <c r="C330" s="40"/>
      <c r="D330" s="40"/>
      <c r="E330" s="40"/>
      <c r="F330" s="40"/>
      <c r="G330" s="40"/>
      <c r="H330" s="78"/>
      <c r="I330" s="130"/>
      <c r="J330" s="131"/>
      <c r="K330" s="132"/>
      <c r="L330" s="131"/>
      <c r="M330" s="154"/>
      <c r="N330" s="131"/>
      <c r="O330" s="45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" customHeight="1" x14ac:dyDescent="0.25">
      <c r="A331" s="28"/>
      <c r="B331" s="165" t="s">
        <v>83</v>
      </c>
      <c r="C331" s="165"/>
      <c r="D331" s="165"/>
      <c r="E331" s="165"/>
      <c r="F331" s="165"/>
      <c r="G331" s="165"/>
      <c r="H331" s="66">
        <f>SUM(H323:H330)</f>
        <v>0</v>
      </c>
      <c r="I331" s="88" t="str">
        <f>IF(H329=0,"",H329/#REF!)</f>
        <v/>
      </c>
      <c r="J331" s="88" t="str">
        <f>IF(H331=0,"",H331/#REF!)</f>
        <v/>
      </c>
      <c r="K331" s="88" t="str">
        <f>IF(H329=0,"",J331-I331)</f>
        <v/>
      </c>
      <c r="L331" s="2"/>
      <c r="M331" s="1"/>
      <c r="N331" s="25"/>
      <c r="O331" s="2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2"/>
      <c r="J332" s="2"/>
      <c r="K332" s="1"/>
      <c r="L332" s="2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2"/>
      <c r="J333" s="2"/>
      <c r="K333" s="1"/>
      <c r="L333" s="2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6.25" x14ac:dyDescent="0.4">
      <c r="A334" s="32"/>
      <c r="B334" s="166" t="s">
        <v>72</v>
      </c>
      <c r="C334" s="167"/>
      <c r="D334" s="167"/>
      <c r="E334" s="167"/>
      <c r="F334" s="167"/>
      <c r="G334" s="167"/>
      <c r="H334" s="84">
        <v>2502</v>
      </c>
      <c r="I334" s="85"/>
      <c r="J334" s="85"/>
      <c r="K334" s="85"/>
      <c r="L334" s="85"/>
      <c r="M334" s="85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x14ac:dyDescent="0.2">
      <c r="A335" s="168" t="s">
        <v>9</v>
      </c>
      <c r="B335" s="169" t="s">
        <v>73</v>
      </c>
      <c r="C335" s="170"/>
      <c r="D335" s="170"/>
      <c r="E335" s="170"/>
      <c r="F335" s="170"/>
      <c r="G335" s="170"/>
      <c r="H335" s="172" t="s">
        <v>10</v>
      </c>
      <c r="I335" s="164" t="s">
        <v>2</v>
      </c>
      <c r="J335" s="164" t="s">
        <v>3</v>
      </c>
      <c r="K335" s="174" t="s">
        <v>4</v>
      </c>
      <c r="L335" s="164" t="s">
        <v>5</v>
      </c>
      <c r="M335" s="162" t="s">
        <v>6</v>
      </c>
      <c r="N335" s="162" t="s">
        <v>7</v>
      </c>
      <c r="O335" s="164" t="s">
        <v>8</v>
      </c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x14ac:dyDescent="0.25">
      <c r="A336" s="163"/>
      <c r="B336" s="39" t="s">
        <v>74</v>
      </c>
      <c r="C336" s="39" t="s">
        <v>75</v>
      </c>
      <c r="D336" s="39" t="s">
        <v>76</v>
      </c>
      <c r="E336" s="39" t="s">
        <v>77</v>
      </c>
      <c r="F336" s="39" t="s">
        <v>78</v>
      </c>
      <c r="G336" s="39" t="s">
        <v>79</v>
      </c>
      <c r="H336" s="163"/>
      <c r="I336" s="163"/>
      <c r="J336" s="163"/>
      <c r="K336" s="163"/>
      <c r="L336" s="163"/>
      <c r="M336" s="163"/>
      <c r="N336" s="163"/>
      <c r="O336" s="163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x14ac:dyDescent="0.25">
      <c r="A337" s="161">
        <v>2502</v>
      </c>
      <c r="B337" s="40">
        <v>439</v>
      </c>
      <c r="C337" s="40"/>
      <c r="D337" s="40"/>
      <c r="E337" s="40"/>
      <c r="F337" s="40"/>
      <c r="G337" s="40"/>
      <c r="H337" s="78"/>
      <c r="I337" s="127"/>
      <c r="J337" s="118"/>
      <c r="K337" s="128"/>
      <c r="L337" s="110" t="str">
        <f>IF(D337=0,"",D337/#REF!)</f>
        <v/>
      </c>
      <c r="M337" s="46">
        <f>B337</f>
        <v>439</v>
      </c>
      <c r="N337" s="110"/>
      <c r="O337" s="110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x14ac:dyDescent="0.25">
      <c r="A338" s="161">
        <v>2601</v>
      </c>
      <c r="B338" s="40"/>
      <c r="C338" s="40"/>
      <c r="D338" s="40"/>
      <c r="E338" s="40"/>
      <c r="F338" s="40"/>
      <c r="G338" s="40"/>
      <c r="H338" s="78"/>
      <c r="I338" s="127"/>
      <c r="J338" s="118"/>
      <c r="K338" s="128"/>
      <c r="L338" s="110">
        <f>C338/B337</f>
        <v>0</v>
      </c>
      <c r="M338" s="46"/>
      <c r="N338" s="110" t="str">
        <f>IF(M338=0,"",M338/M337)</f>
        <v/>
      </c>
      <c r="O338" s="110" t="str">
        <f t="shared" ref="O338:O342" si="42">IF(M338=0,"",100%-N338)</f>
        <v/>
      </c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x14ac:dyDescent="0.25">
      <c r="A339" s="161">
        <v>2602</v>
      </c>
      <c r="B339" s="40"/>
      <c r="C339" s="40"/>
      <c r="D339" s="40"/>
      <c r="E339" s="40"/>
      <c r="F339" s="40"/>
      <c r="G339" s="40"/>
      <c r="H339" s="78"/>
      <c r="I339" s="127"/>
      <c r="J339" s="118"/>
      <c r="K339" s="128"/>
      <c r="L339" s="110" t="str">
        <f>IF(D339=0,"",D339/C338)</f>
        <v/>
      </c>
      <c r="M339" s="46"/>
      <c r="N339" s="110" t="str">
        <f t="shared" ref="N339:N342" si="43">IF(M339=0,"",M339/M338)</f>
        <v/>
      </c>
      <c r="O339" s="110" t="str">
        <f t="shared" si="42"/>
        <v/>
      </c>
      <c r="P339" s="95">
        <f>M339/M337</f>
        <v>0</v>
      </c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x14ac:dyDescent="0.25">
      <c r="A340" s="161">
        <v>2701</v>
      </c>
      <c r="B340" s="40"/>
      <c r="C340" s="40"/>
      <c r="D340" s="40"/>
      <c r="E340" s="40"/>
      <c r="F340" s="40"/>
      <c r="G340" s="40"/>
      <c r="H340" s="78"/>
      <c r="I340" s="127"/>
      <c r="J340" s="118"/>
      <c r="K340" s="128"/>
      <c r="L340" s="110" t="str">
        <f>IF(E340=0,"",E340/D339)</f>
        <v/>
      </c>
      <c r="M340" s="154"/>
      <c r="N340" s="110" t="str">
        <f t="shared" si="43"/>
        <v/>
      </c>
      <c r="O340" s="110" t="str">
        <f t="shared" si="42"/>
        <v/>
      </c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x14ac:dyDescent="0.25">
      <c r="A341" s="161">
        <v>2702</v>
      </c>
      <c r="B341" s="40"/>
      <c r="C341" s="40"/>
      <c r="D341" s="40"/>
      <c r="E341" s="40"/>
      <c r="F341" s="40"/>
      <c r="G341" s="40"/>
      <c r="H341" s="78"/>
      <c r="I341" s="127"/>
      <c r="J341" s="118"/>
      <c r="K341" s="119"/>
      <c r="L341" s="110" t="str">
        <f>IF(F341=0,"",F341/E340)</f>
        <v/>
      </c>
      <c r="M341" s="154"/>
      <c r="N341" s="110" t="str">
        <f t="shared" si="43"/>
        <v/>
      </c>
      <c r="O341" s="110" t="str">
        <f t="shared" si="42"/>
        <v/>
      </c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x14ac:dyDescent="0.25">
      <c r="A342" s="161">
        <v>2801</v>
      </c>
      <c r="B342" s="40"/>
      <c r="C342" s="40"/>
      <c r="D342" s="40"/>
      <c r="E342" s="40"/>
      <c r="F342" s="40"/>
      <c r="G342" s="40"/>
      <c r="H342" s="78"/>
      <c r="I342" s="127"/>
      <c r="J342" s="118"/>
      <c r="K342" s="119"/>
      <c r="L342" s="118" t="str">
        <f>IF(G342=0,"",G342/F341)</f>
        <v/>
      </c>
      <c r="M342" s="154"/>
      <c r="N342" s="118" t="str">
        <f t="shared" si="43"/>
        <v/>
      </c>
      <c r="O342" s="121" t="str">
        <f t="shared" si="42"/>
        <v/>
      </c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x14ac:dyDescent="0.25">
      <c r="A343" s="161">
        <v>2802</v>
      </c>
      <c r="B343" s="40"/>
      <c r="C343" s="40"/>
      <c r="D343" s="40"/>
      <c r="E343" s="40"/>
      <c r="F343" s="40"/>
      <c r="G343" s="40"/>
      <c r="H343" s="78"/>
      <c r="I343" s="127"/>
      <c r="J343" s="118"/>
      <c r="K343" s="119"/>
      <c r="L343" s="118"/>
      <c r="M343" s="154"/>
      <c r="N343" s="118"/>
      <c r="O343" s="12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x14ac:dyDescent="0.25">
      <c r="A344" s="161">
        <v>2901</v>
      </c>
      <c r="B344" s="40"/>
      <c r="C344" s="40"/>
      <c r="D344" s="40"/>
      <c r="E344" s="40"/>
      <c r="F344" s="40"/>
      <c r="G344" s="40"/>
      <c r="H344" s="78"/>
      <c r="I344" s="130"/>
      <c r="J344" s="131"/>
      <c r="K344" s="132"/>
      <c r="L344" s="131"/>
      <c r="M344" s="154"/>
      <c r="N344" s="131"/>
      <c r="O344" s="45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" customHeight="1" x14ac:dyDescent="0.25">
      <c r="A345" s="28"/>
      <c r="B345" s="165" t="s">
        <v>83</v>
      </c>
      <c r="C345" s="165"/>
      <c r="D345" s="165"/>
      <c r="E345" s="165"/>
      <c r="F345" s="165"/>
      <c r="G345" s="165"/>
      <c r="H345" s="66">
        <f>SUM(H337:H344)</f>
        <v>0</v>
      </c>
      <c r="I345" s="88" t="str">
        <f>IF(H343=0,"",H343/#REF!)</f>
        <v/>
      </c>
      <c r="J345" s="88" t="str">
        <f>IF(H345=0,"",H345/#REF!)</f>
        <v/>
      </c>
      <c r="K345" s="88" t="str">
        <f>IF(H343=0,"",J345-I345)</f>
        <v/>
      </c>
      <c r="L345" s="2"/>
      <c r="M345" s="1"/>
      <c r="N345" s="25"/>
      <c r="O345" s="2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2"/>
      <c r="J346" s="2"/>
      <c r="K346" s="1"/>
      <c r="L346" s="2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2"/>
      <c r="J347" s="2"/>
      <c r="K347" s="1"/>
      <c r="L347" s="2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2"/>
      <c r="J348" s="2"/>
      <c r="K348" s="1"/>
      <c r="L348" s="2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2"/>
      <c r="J349" s="2"/>
      <c r="K349" s="1"/>
      <c r="L349" s="2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2"/>
      <c r="J350" s="2"/>
      <c r="K350" s="1"/>
      <c r="L350" s="2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2"/>
      <c r="J351" s="2"/>
      <c r="K351" s="1"/>
      <c r="L351" s="2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2"/>
      <c r="J352" s="2"/>
      <c r="K352" s="1"/>
      <c r="L352" s="2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2"/>
      <c r="J353" s="2"/>
      <c r="K353" s="1"/>
      <c r="L353" s="2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2"/>
      <c r="J354" s="2"/>
      <c r="K354" s="1"/>
      <c r="L354" s="2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2"/>
      <c r="J355" s="2"/>
      <c r="K355" s="1"/>
      <c r="L355" s="2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2"/>
      <c r="J356" s="2"/>
      <c r="K356" s="1"/>
      <c r="L356" s="2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2"/>
      <c r="J357" s="2"/>
      <c r="K357" s="1"/>
      <c r="L357" s="2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2"/>
      <c r="J358" s="2"/>
      <c r="K358" s="1"/>
      <c r="L358" s="2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2"/>
      <c r="J359" s="2"/>
      <c r="K359" s="1"/>
      <c r="L359" s="2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2"/>
      <c r="J360" s="2"/>
      <c r="K360" s="1"/>
      <c r="L360" s="2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2"/>
      <c r="J361" s="2"/>
      <c r="K361" s="1"/>
      <c r="L361" s="2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2"/>
      <c r="J362" s="2"/>
      <c r="K362" s="1"/>
      <c r="L362" s="2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2"/>
      <c r="J363" s="2"/>
      <c r="K363" s="1"/>
      <c r="L363" s="2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2"/>
      <c r="J364" s="2"/>
      <c r="K364" s="1"/>
      <c r="L364" s="2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2"/>
      <c r="J365" s="2"/>
      <c r="K365" s="1"/>
      <c r="L365" s="2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2"/>
      <c r="J366" s="2"/>
      <c r="K366" s="1"/>
      <c r="L366" s="2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2"/>
      <c r="J367" s="2"/>
      <c r="K367" s="1"/>
      <c r="L367" s="2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2"/>
      <c r="J368" s="2"/>
      <c r="K368" s="1"/>
      <c r="L368" s="2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2"/>
      <c r="J369" s="2"/>
      <c r="K369" s="1"/>
      <c r="L369" s="2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2"/>
      <c r="J370" s="2"/>
      <c r="K370" s="1"/>
      <c r="L370" s="2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2"/>
      <c r="J371" s="2"/>
      <c r="K371" s="1"/>
      <c r="L371" s="2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2"/>
      <c r="J372" s="2"/>
      <c r="K372" s="1"/>
      <c r="L372" s="2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2"/>
      <c r="J373" s="2"/>
      <c r="K373" s="1"/>
      <c r="L373" s="2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2"/>
      <c r="J374" s="2"/>
      <c r="K374" s="1"/>
      <c r="L374" s="2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2"/>
      <c r="J375" s="2"/>
      <c r="K375" s="1"/>
      <c r="L375" s="2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2"/>
      <c r="J376" s="2"/>
      <c r="K376" s="1"/>
      <c r="L376" s="2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2"/>
      <c r="J377" s="2"/>
      <c r="K377" s="1"/>
      <c r="L377" s="2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2"/>
      <c r="J378" s="2"/>
      <c r="K378" s="1"/>
      <c r="L378" s="2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2"/>
      <c r="J379" s="2"/>
      <c r="K379" s="1"/>
      <c r="L379" s="2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2"/>
      <c r="J380" s="2"/>
      <c r="K380" s="1"/>
      <c r="L380" s="2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2"/>
      <c r="J381" s="2"/>
      <c r="K381" s="1"/>
      <c r="L381" s="2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2"/>
      <c r="J382" s="2"/>
      <c r="K382" s="1"/>
      <c r="L382" s="2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2"/>
      <c r="J383" s="2"/>
      <c r="K383" s="1"/>
      <c r="L383" s="2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2"/>
      <c r="J384" s="2"/>
      <c r="K384" s="1"/>
      <c r="L384" s="2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2"/>
      <c r="J385" s="2"/>
      <c r="K385" s="1"/>
      <c r="L385" s="2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2"/>
      <c r="J386" s="2"/>
      <c r="K386" s="1"/>
      <c r="L386" s="2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2"/>
      <c r="J387" s="2"/>
      <c r="K387" s="1"/>
      <c r="L387" s="2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2"/>
      <c r="J388" s="2"/>
      <c r="K388" s="1"/>
      <c r="L388" s="2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2"/>
      <c r="J389" s="2"/>
      <c r="K389" s="1"/>
      <c r="L389" s="2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2"/>
      <c r="J390" s="2"/>
      <c r="K390" s="1"/>
      <c r="L390" s="2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2"/>
      <c r="J391" s="2"/>
      <c r="K391" s="1"/>
      <c r="L391" s="2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2"/>
      <c r="J392" s="2"/>
      <c r="K392" s="1"/>
      <c r="L392" s="2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2"/>
      <c r="J393" s="2"/>
      <c r="K393" s="1"/>
      <c r="L393" s="2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2"/>
      <c r="J394" s="2"/>
      <c r="K394" s="1"/>
      <c r="L394" s="2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2"/>
      <c r="J395" s="2"/>
      <c r="K395" s="1"/>
      <c r="L395" s="2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2"/>
      <c r="J396" s="2"/>
      <c r="K396" s="1"/>
      <c r="L396" s="2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2"/>
      <c r="J397" s="2"/>
      <c r="K397" s="1"/>
      <c r="L397" s="2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2"/>
      <c r="J398" s="2"/>
      <c r="K398" s="1"/>
      <c r="L398" s="2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2"/>
      <c r="J399" s="2"/>
      <c r="K399" s="1"/>
      <c r="L399" s="2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2"/>
      <c r="J400" s="2"/>
      <c r="K400" s="1"/>
      <c r="L400" s="2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2"/>
      <c r="J401" s="2"/>
      <c r="K401" s="1"/>
      <c r="L401" s="2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2"/>
      <c r="J402" s="2"/>
      <c r="K402" s="1"/>
      <c r="L402" s="2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2"/>
      <c r="J403" s="2"/>
      <c r="K403" s="1"/>
      <c r="L403" s="2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2"/>
      <c r="J404" s="2"/>
      <c r="K404" s="1"/>
      <c r="L404" s="2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2"/>
      <c r="J405" s="2"/>
      <c r="K405" s="1"/>
      <c r="L405" s="2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2"/>
      <c r="J406" s="2"/>
      <c r="K406" s="1"/>
      <c r="L406" s="2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2"/>
      <c r="J407" s="2"/>
      <c r="K407" s="1"/>
      <c r="L407" s="2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2"/>
      <c r="J408" s="2"/>
      <c r="K408" s="1"/>
      <c r="L408" s="2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2"/>
      <c r="J409" s="2"/>
      <c r="K409" s="1"/>
      <c r="L409" s="2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2"/>
      <c r="J410" s="2"/>
      <c r="K410" s="1"/>
      <c r="L410" s="2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2"/>
      <c r="J411" s="2"/>
      <c r="K411" s="1"/>
      <c r="L411" s="2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2"/>
      <c r="J412" s="2"/>
      <c r="K412" s="1"/>
      <c r="L412" s="2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2"/>
      <c r="J413" s="2"/>
      <c r="K413" s="1"/>
      <c r="L413" s="2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2"/>
      <c r="J414" s="2"/>
      <c r="K414" s="1"/>
      <c r="L414" s="2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2"/>
      <c r="J415" s="2"/>
      <c r="K415" s="1"/>
      <c r="L415" s="2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2"/>
      <c r="J416" s="2"/>
      <c r="K416" s="1"/>
      <c r="L416" s="2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2"/>
      <c r="J417" s="2"/>
      <c r="K417" s="1"/>
      <c r="L417" s="2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2"/>
      <c r="J418" s="2"/>
      <c r="K418" s="1"/>
      <c r="L418" s="2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2"/>
      <c r="J419" s="2"/>
      <c r="K419" s="1"/>
      <c r="L419" s="2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2"/>
      <c r="J420" s="2"/>
      <c r="K420" s="1"/>
      <c r="L420" s="2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2"/>
      <c r="J421" s="2"/>
      <c r="K421" s="1"/>
      <c r="L421" s="2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2"/>
      <c r="J422" s="2"/>
      <c r="K422" s="1"/>
      <c r="L422" s="2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2"/>
      <c r="J423" s="2"/>
      <c r="K423" s="1"/>
      <c r="L423" s="2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2"/>
      <c r="J424" s="2"/>
      <c r="K424" s="1"/>
      <c r="L424" s="2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2"/>
      <c r="J425" s="2"/>
      <c r="K425" s="1"/>
      <c r="L425" s="2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2"/>
      <c r="J426" s="2"/>
      <c r="K426" s="1"/>
      <c r="L426" s="2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2"/>
      <c r="J427" s="2"/>
      <c r="K427" s="1"/>
      <c r="L427" s="2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2"/>
      <c r="J428" s="2"/>
      <c r="K428" s="1"/>
      <c r="L428" s="2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2"/>
      <c r="J429" s="2"/>
      <c r="K429" s="1"/>
      <c r="L429" s="2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2"/>
      <c r="J430" s="2"/>
      <c r="K430" s="1"/>
      <c r="L430" s="2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2"/>
      <c r="J431" s="2"/>
      <c r="K431" s="1"/>
      <c r="L431" s="2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2"/>
      <c r="J432" s="2"/>
      <c r="K432" s="1"/>
      <c r="L432" s="2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2"/>
      <c r="J433" s="2"/>
      <c r="K433" s="1"/>
      <c r="L433" s="2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2"/>
      <c r="J434" s="2"/>
      <c r="K434" s="1"/>
      <c r="L434" s="2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2"/>
      <c r="J435" s="2"/>
      <c r="K435" s="1"/>
      <c r="L435" s="2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2"/>
      <c r="J436" s="2"/>
      <c r="K436" s="1"/>
      <c r="L436" s="2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2"/>
      <c r="J437" s="2"/>
      <c r="K437" s="1"/>
      <c r="L437" s="2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2"/>
      <c r="J438" s="2"/>
      <c r="K438" s="1"/>
      <c r="L438" s="2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2"/>
      <c r="J439" s="2"/>
      <c r="K439" s="1"/>
      <c r="L439" s="2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2"/>
      <c r="J440" s="2"/>
      <c r="K440" s="1"/>
      <c r="L440" s="2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2"/>
      <c r="J441" s="2"/>
      <c r="K441" s="1"/>
      <c r="L441" s="2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2"/>
      <c r="J442" s="2"/>
      <c r="K442" s="1"/>
      <c r="L442" s="2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2"/>
      <c r="J443" s="2"/>
      <c r="K443" s="1"/>
      <c r="L443" s="2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2"/>
      <c r="J444" s="2"/>
      <c r="K444" s="1"/>
      <c r="L444" s="2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2"/>
      <c r="J445" s="2"/>
      <c r="K445" s="1"/>
      <c r="L445" s="2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2"/>
      <c r="J446" s="2"/>
      <c r="K446" s="1"/>
      <c r="L446" s="2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2"/>
      <c r="J447" s="2"/>
      <c r="K447" s="1"/>
      <c r="L447" s="2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2"/>
      <c r="J448" s="2"/>
      <c r="K448" s="1"/>
      <c r="L448" s="2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2"/>
      <c r="J449" s="2"/>
      <c r="K449" s="1"/>
      <c r="L449" s="2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2"/>
      <c r="J450" s="2"/>
      <c r="K450" s="1"/>
      <c r="L450" s="2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2"/>
      <c r="J451" s="2"/>
      <c r="K451" s="1"/>
      <c r="L451" s="2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2"/>
      <c r="J452" s="2"/>
      <c r="K452" s="1"/>
      <c r="L452" s="2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2"/>
      <c r="J453" s="2"/>
      <c r="K453" s="1"/>
      <c r="L453" s="2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2"/>
      <c r="J454" s="2"/>
      <c r="K454" s="1"/>
      <c r="L454" s="2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2"/>
      <c r="J455" s="2"/>
      <c r="K455" s="1"/>
      <c r="L455" s="2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2"/>
      <c r="J456" s="2"/>
      <c r="K456" s="1"/>
      <c r="L456" s="2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2"/>
      <c r="J457" s="2"/>
      <c r="K457" s="1"/>
      <c r="L457" s="2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2"/>
      <c r="J458" s="2"/>
      <c r="K458" s="1"/>
      <c r="L458" s="2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2"/>
      <c r="J459" s="2"/>
      <c r="K459" s="1"/>
      <c r="L459" s="2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2"/>
      <c r="J460" s="2"/>
      <c r="K460" s="1"/>
      <c r="L460" s="2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2"/>
      <c r="J461" s="2"/>
      <c r="K461" s="1"/>
      <c r="L461" s="2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2"/>
      <c r="J462" s="2"/>
      <c r="K462" s="1"/>
      <c r="L462" s="2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2"/>
      <c r="J463" s="2"/>
      <c r="K463" s="1"/>
      <c r="L463" s="2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2"/>
      <c r="J464" s="2"/>
      <c r="K464" s="1"/>
      <c r="L464" s="2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2"/>
      <c r="J465" s="2"/>
      <c r="K465" s="1"/>
      <c r="L465" s="2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2"/>
      <c r="J466" s="2"/>
      <c r="K466" s="1"/>
      <c r="L466" s="2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2"/>
      <c r="J467" s="2"/>
      <c r="K467" s="1"/>
      <c r="L467" s="2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2"/>
      <c r="J468" s="2"/>
      <c r="K468" s="1"/>
      <c r="L468" s="2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2"/>
      <c r="J469" s="2"/>
      <c r="K469" s="1"/>
      <c r="L469" s="2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2"/>
      <c r="J470" s="2"/>
      <c r="K470" s="1"/>
      <c r="L470" s="2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2"/>
      <c r="J471" s="2"/>
      <c r="K471" s="1"/>
      <c r="L471" s="2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2"/>
      <c r="J472" s="2"/>
      <c r="K472" s="1"/>
      <c r="L472" s="2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2"/>
      <c r="J473" s="2"/>
      <c r="K473" s="1"/>
      <c r="L473" s="2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2"/>
      <c r="J474" s="2"/>
      <c r="K474" s="1"/>
      <c r="L474" s="2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2"/>
      <c r="J475" s="2"/>
      <c r="K475" s="1"/>
      <c r="L475" s="2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2"/>
      <c r="J476" s="2"/>
      <c r="K476" s="1"/>
      <c r="L476" s="2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2"/>
      <c r="J477" s="2"/>
      <c r="K477" s="1"/>
      <c r="L477" s="2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2"/>
      <c r="J478" s="2"/>
      <c r="K478" s="1"/>
      <c r="L478" s="2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2"/>
      <c r="J479" s="2"/>
      <c r="K479" s="1"/>
      <c r="L479" s="2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2"/>
      <c r="J480" s="2"/>
      <c r="K480" s="1"/>
      <c r="L480" s="2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2"/>
      <c r="J481" s="2"/>
      <c r="K481" s="1"/>
      <c r="L481" s="2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2"/>
      <c r="J482" s="2"/>
      <c r="K482" s="1"/>
      <c r="L482" s="2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2"/>
      <c r="J483" s="2"/>
      <c r="K483" s="1"/>
      <c r="L483" s="2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2"/>
      <c r="J484" s="2"/>
      <c r="K484" s="1"/>
      <c r="L484" s="2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2"/>
      <c r="J485" s="2"/>
      <c r="K485" s="1"/>
      <c r="L485" s="2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2"/>
      <c r="J486" s="2"/>
      <c r="K486" s="1"/>
      <c r="L486" s="2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2"/>
      <c r="J487" s="2"/>
      <c r="K487" s="1"/>
      <c r="L487" s="2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2"/>
      <c r="J488" s="2"/>
      <c r="K488" s="1"/>
      <c r="L488" s="2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2"/>
      <c r="J489" s="2"/>
      <c r="K489" s="1"/>
      <c r="L489" s="2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2"/>
      <c r="J490" s="2"/>
      <c r="K490" s="1"/>
      <c r="L490" s="2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2"/>
      <c r="J491" s="2"/>
      <c r="K491" s="1"/>
      <c r="L491" s="2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2"/>
      <c r="J492" s="2"/>
      <c r="K492" s="1"/>
      <c r="L492" s="2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2"/>
      <c r="J493" s="2"/>
      <c r="K493" s="1"/>
      <c r="L493" s="2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2"/>
      <c r="J494" s="2"/>
      <c r="K494" s="1"/>
      <c r="L494" s="2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2"/>
      <c r="J495" s="2"/>
      <c r="K495" s="1"/>
      <c r="L495" s="2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2"/>
      <c r="J496" s="2"/>
      <c r="K496" s="1"/>
      <c r="L496" s="2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2"/>
      <c r="J497" s="2"/>
      <c r="K497" s="1"/>
      <c r="L497" s="2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2"/>
      <c r="J498" s="2"/>
      <c r="K498" s="1"/>
      <c r="L498" s="2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2"/>
      <c r="J499" s="2"/>
      <c r="K499" s="1"/>
      <c r="L499" s="2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2"/>
      <c r="J500" s="2"/>
      <c r="K500" s="1"/>
      <c r="L500" s="2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2"/>
      <c r="J501" s="2"/>
      <c r="K501" s="1"/>
      <c r="L501" s="2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2"/>
      <c r="J502" s="2"/>
      <c r="K502" s="1"/>
      <c r="L502" s="2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2"/>
      <c r="J503" s="2"/>
      <c r="K503" s="1"/>
      <c r="L503" s="2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2"/>
      <c r="J504" s="2"/>
      <c r="K504" s="1"/>
      <c r="L504" s="2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2"/>
      <c r="J505" s="2"/>
      <c r="K505" s="1"/>
      <c r="L505" s="2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2"/>
      <c r="J506" s="2"/>
      <c r="K506" s="1"/>
      <c r="L506" s="2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2"/>
      <c r="J507" s="2"/>
      <c r="K507" s="1"/>
      <c r="L507" s="2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2"/>
      <c r="J508" s="2"/>
      <c r="K508" s="1"/>
      <c r="L508" s="2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2"/>
      <c r="J509" s="2"/>
      <c r="K509" s="1"/>
      <c r="L509" s="2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2"/>
      <c r="J510" s="2"/>
      <c r="K510" s="1"/>
      <c r="L510" s="2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2"/>
      <c r="J511" s="2"/>
      <c r="K511" s="1"/>
      <c r="L511" s="2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2"/>
      <c r="J512" s="2"/>
      <c r="K512" s="1"/>
      <c r="L512" s="2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2"/>
      <c r="J513" s="2"/>
      <c r="K513" s="1"/>
      <c r="L513" s="2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2"/>
      <c r="J514" s="2"/>
      <c r="K514" s="1"/>
      <c r="L514" s="2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2"/>
      <c r="J515" s="2"/>
      <c r="K515" s="1"/>
      <c r="L515" s="2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2"/>
      <c r="J516" s="2"/>
      <c r="K516" s="1"/>
      <c r="L516" s="2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2"/>
      <c r="J517" s="2"/>
      <c r="K517" s="1"/>
      <c r="L517" s="2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2"/>
      <c r="J518" s="2"/>
      <c r="K518" s="1"/>
      <c r="L518" s="2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2"/>
      <c r="J519" s="2"/>
      <c r="K519" s="1"/>
      <c r="L519" s="2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2"/>
      <c r="J520" s="2"/>
      <c r="K520" s="1"/>
      <c r="L520" s="2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2"/>
      <c r="J521" s="2"/>
      <c r="K521" s="1"/>
      <c r="L521" s="2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2"/>
      <c r="J522" s="2"/>
      <c r="K522" s="1"/>
      <c r="L522" s="2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2"/>
      <c r="J523" s="2"/>
      <c r="K523" s="1"/>
      <c r="L523" s="2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2"/>
      <c r="J524" s="2"/>
      <c r="K524" s="1"/>
      <c r="L524" s="2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2"/>
      <c r="J525" s="2"/>
      <c r="K525" s="1"/>
      <c r="L525" s="2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2"/>
      <c r="J526" s="2"/>
      <c r="K526" s="1"/>
      <c r="L526" s="2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2"/>
      <c r="J527" s="2"/>
      <c r="K527" s="1"/>
      <c r="L527" s="2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2"/>
      <c r="J528" s="2"/>
      <c r="K528" s="1"/>
      <c r="L528" s="2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2"/>
      <c r="J529" s="2"/>
      <c r="K529" s="1"/>
      <c r="L529" s="2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2"/>
      <c r="J530" s="2"/>
      <c r="K530" s="1"/>
      <c r="L530" s="2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2"/>
      <c r="J531" s="2"/>
      <c r="K531" s="1"/>
      <c r="L531" s="2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2"/>
      <c r="J532" s="2"/>
      <c r="K532" s="1"/>
      <c r="L532" s="2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2"/>
      <c r="J533" s="2"/>
      <c r="K533" s="1"/>
      <c r="L533" s="2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2"/>
      <c r="J534" s="2"/>
      <c r="K534" s="1"/>
      <c r="L534" s="2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2"/>
      <c r="J535" s="2"/>
      <c r="K535" s="1"/>
      <c r="L535" s="2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2"/>
      <c r="J536" s="2"/>
      <c r="K536" s="1"/>
      <c r="L536" s="2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2"/>
      <c r="J537" s="2"/>
      <c r="K537" s="1"/>
      <c r="L537" s="2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2"/>
      <c r="J538" s="2"/>
      <c r="K538" s="1"/>
      <c r="L538" s="2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2"/>
      <c r="J539" s="2"/>
      <c r="K539" s="1"/>
      <c r="L539" s="2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2"/>
      <c r="J540" s="2"/>
      <c r="K540" s="1"/>
      <c r="L540" s="2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2"/>
      <c r="J541" s="2"/>
      <c r="K541" s="1"/>
      <c r="L541" s="2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2"/>
      <c r="J542" s="2"/>
      <c r="K542" s="1"/>
      <c r="L542" s="2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2"/>
      <c r="J543" s="2"/>
      <c r="K543" s="1"/>
      <c r="L543" s="2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2"/>
      <c r="J544" s="2"/>
      <c r="K544" s="1"/>
      <c r="L544" s="2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2"/>
      <c r="J545" s="2"/>
      <c r="K545" s="1"/>
      <c r="L545" s="2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2"/>
      <c r="J546" s="2"/>
      <c r="K546" s="1"/>
      <c r="L546" s="2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2"/>
      <c r="J547" s="2"/>
      <c r="K547" s="1"/>
      <c r="L547" s="2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2"/>
      <c r="J548" s="2"/>
      <c r="K548" s="1"/>
      <c r="L548" s="2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2"/>
      <c r="J549" s="2"/>
      <c r="K549" s="1"/>
      <c r="L549" s="2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2"/>
      <c r="J550" s="2"/>
      <c r="K550" s="1"/>
      <c r="L550" s="2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2"/>
      <c r="J551" s="2"/>
      <c r="K551" s="1"/>
      <c r="L551" s="2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2"/>
      <c r="J552" s="2"/>
      <c r="K552" s="1"/>
      <c r="L552" s="2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2"/>
      <c r="J553" s="2"/>
      <c r="K553" s="1"/>
      <c r="L553" s="2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2"/>
      <c r="J554" s="2"/>
      <c r="K554" s="1"/>
      <c r="L554" s="2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2"/>
      <c r="J555" s="2"/>
      <c r="K555" s="1"/>
      <c r="L555" s="2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2"/>
      <c r="J556" s="2"/>
      <c r="K556" s="1"/>
      <c r="L556" s="2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2"/>
      <c r="J557" s="2"/>
      <c r="K557" s="1"/>
      <c r="L557" s="2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2"/>
      <c r="J558" s="2"/>
      <c r="K558" s="1"/>
      <c r="L558" s="2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2"/>
      <c r="J559" s="2"/>
      <c r="K559" s="1"/>
      <c r="L559" s="2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2"/>
      <c r="J560" s="2"/>
      <c r="K560" s="1"/>
      <c r="L560" s="2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2"/>
      <c r="J561" s="2"/>
      <c r="K561" s="1"/>
      <c r="L561" s="2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2"/>
      <c r="J562" s="2"/>
      <c r="K562" s="1"/>
      <c r="L562" s="2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2"/>
      <c r="J563" s="2"/>
      <c r="K563" s="1"/>
      <c r="L563" s="2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2"/>
      <c r="J564" s="2"/>
      <c r="K564" s="1"/>
      <c r="L564" s="2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2"/>
      <c r="J565" s="2"/>
      <c r="K565" s="1"/>
      <c r="L565" s="2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2"/>
      <c r="J566" s="2"/>
      <c r="K566" s="1"/>
      <c r="L566" s="2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2"/>
      <c r="J567" s="2"/>
      <c r="K567" s="1"/>
      <c r="L567" s="2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2"/>
      <c r="J568" s="2"/>
      <c r="K568" s="1"/>
      <c r="L568" s="2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2"/>
      <c r="J569" s="2"/>
      <c r="K569" s="1"/>
      <c r="L569" s="2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2"/>
      <c r="J570" s="2"/>
      <c r="K570" s="1"/>
      <c r="L570" s="2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2"/>
      <c r="J571" s="2"/>
      <c r="K571" s="1"/>
      <c r="L571" s="2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2"/>
      <c r="J572" s="2"/>
      <c r="K572" s="1"/>
      <c r="L572" s="2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2"/>
      <c r="J573" s="2"/>
      <c r="K573" s="1"/>
      <c r="L573" s="2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2"/>
      <c r="J574" s="2"/>
      <c r="K574" s="1"/>
      <c r="L574" s="2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2"/>
      <c r="J575" s="2"/>
      <c r="K575" s="1"/>
      <c r="L575" s="2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2"/>
      <c r="J576" s="2"/>
      <c r="K576" s="1"/>
      <c r="L576" s="2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2"/>
      <c r="J577" s="2"/>
      <c r="K577" s="1"/>
      <c r="L577" s="2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2"/>
      <c r="J578" s="2"/>
      <c r="K578" s="1"/>
      <c r="L578" s="2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2"/>
      <c r="J579" s="2"/>
      <c r="K579" s="1"/>
      <c r="L579" s="2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2"/>
      <c r="J580" s="2"/>
      <c r="K580" s="1"/>
      <c r="L580" s="2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2"/>
      <c r="J581" s="2"/>
      <c r="K581" s="1"/>
      <c r="L581" s="2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2"/>
      <c r="J582" s="2"/>
      <c r="K582" s="1"/>
      <c r="L582" s="2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2"/>
      <c r="J583" s="2"/>
      <c r="K583" s="1"/>
      <c r="L583" s="2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2"/>
      <c r="J584" s="2"/>
      <c r="K584" s="1"/>
      <c r="L584" s="2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2"/>
      <c r="J585" s="2"/>
      <c r="K585" s="1"/>
      <c r="L585" s="2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2"/>
      <c r="J586" s="2"/>
      <c r="K586" s="1"/>
      <c r="L586" s="2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2"/>
      <c r="J587" s="2"/>
      <c r="K587" s="1"/>
      <c r="L587" s="2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2"/>
      <c r="J588" s="2"/>
      <c r="K588" s="1"/>
      <c r="L588" s="2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2"/>
      <c r="J589" s="2"/>
      <c r="K589" s="1"/>
      <c r="L589" s="2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2"/>
      <c r="J590" s="2"/>
      <c r="K590" s="1"/>
      <c r="L590" s="2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2"/>
      <c r="J591" s="2"/>
      <c r="K591" s="1"/>
      <c r="L591" s="2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2"/>
      <c r="J592" s="2"/>
      <c r="K592" s="1"/>
      <c r="L592" s="2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2"/>
      <c r="J593" s="2"/>
      <c r="K593" s="1"/>
      <c r="L593" s="2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2"/>
      <c r="J594" s="2"/>
      <c r="K594" s="1"/>
      <c r="L594" s="2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2"/>
      <c r="J595" s="2"/>
      <c r="K595" s="1"/>
      <c r="L595" s="2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2"/>
      <c r="J596" s="2"/>
      <c r="K596" s="1"/>
      <c r="L596" s="2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2"/>
      <c r="J597" s="2"/>
      <c r="K597" s="1"/>
      <c r="L597" s="2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2"/>
      <c r="J598" s="2"/>
      <c r="K598" s="1"/>
      <c r="L598" s="2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2"/>
      <c r="J599" s="2"/>
      <c r="K599" s="1"/>
      <c r="L599" s="2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2"/>
      <c r="J600" s="2"/>
      <c r="K600" s="1"/>
      <c r="L600" s="2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2"/>
      <c r="J601" s="2"/>
      <c r="K601" s="1"/>
      <c r="L601" s="2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2"/>
      <c r="J602" s="2"/>
      <c r="K602" s="1"/>
      <c r="L602" s="2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2"/>
      <c r="J603" s="2"/>
      <c r="K603" s="1"/>
      <c r="L603" s="2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2"/>
      <c r="J604" s="2"/>
      <c r="K604" s="1"/>
      <c r="L604" s="2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2"/>
      <c r="J605" s="2"/>
      <c r="K605" s="1"/>
      <c r="L605" s="2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2"/>
      <c r="J606" s="2"/>
      <c r="K606" s="1"/>
      <c r="L606" s="2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2"/>
      <c r="J607" s="2"/>
      <c r="K607" s="1"/>
      <c r="L607" s="2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2"/>
      <c r="J608" s="2"/>
      <c r="K608" s="1"/>
      <c r="L608" s="2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2"/>
      <c r="J609" s="2"/>
      <c r="K609" s="1"/>
      <c r="L609" s="2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2"/>
      <c r="J610" s="2"/>
      <c r="K610" s="1"/>
      <c r="L610" s="2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2"/>
      <c r="J611" s="2"/>
      <c r="K611" s="1"/>
      <c r="L611" s="2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2"/>
      <c r="J612" s="2"/>
      <c r="K612" s="1"/>
      <c r="L612" s="2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2"/>
      <c r="J613" s="2"/>
      <c r="K613" s="1"/>
      <c r="L613" s="2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2"/>
      <c r="J614" s="2"/>
      <c r="K614" s="1"/>
      <c r="L614" s="2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2"/>
      <c r="J615" s="2"/>
      <c r="K615" s="1"/>
      <c r="L615" s="2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2"/>
      <c r="J616" s="2"/>
      <c r="K616" s="1"/>
      <c r="L616" s="2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2"/>
      <c r="J617" s="2"/>
      <c r="K617" s="1"/>
      <c r="L617" s="2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2"/>
      <c r="J618" s="2"/>
      <c r="K618" s="1"/>
      <c r="L618" s="2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2"/>
      <c r="J619" s="2"/>
      <c r="K619" s="1"/>
      <c r="L619" s="2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2"/>
      <c r="J620" s="2"/>
      <c r="K620" s="1"/>
      <c r="L620" s="2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2"/>
      <c r="J621" s="2"/>
      <c r="K621" s="1"/>
      <c r="L621" s="2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2"/>
      <c r="J622" s="2"/>
      <c r="K622" s="1"/>
      <c r="L622" s="2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2"/>
      <c r="J623" s="2"/>
      <c r="K623" s="1"/>
      <c r="L623" s="2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2"/>
      <c r="J624" s="2"/>
      <c r="K624" s="1"/>
      <c r="L624" s="2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2"/>
      <c r="J625" s="2"/>
      <c r="K625" s="1"/>
      <c r="L625" s="2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2"/>
      <c r="J626" s="2"/>
      <c r="K626" s="1"/>
      <c r="L626" s="2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2"/>
      <c r="J627" s="2"/>
      <c r="K627" s="1"/>
      <c r="L627" s="2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2"/>
      <c r="J628" s="2"/>
      <c r="K628" s="1"/>
      <c r="L628" s="2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2"/>
      <c r="J629" s="2"/>
      <c r="K629" s="1"/>
      <c r="L629" s="2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2"/>
      <c r="J630" s="2"/>
      <c r="K630" s="1"/>
      <c r="L630" s="2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2"/>
      <c r="J631" s="2"/>
      <c r="K631" s="1"/>
      <c r="L631" s="2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2"/>
      <c r="J632" s="2"/>
      <c r="K632" s="1"/>
      <c r="L632" s="2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2"/>
      <c r="J633" s="2"/>
      <c r="K633" s="1"/>
      <c r="L633" s="2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2"/>
      <c r="J634" s="2"/>
      <c r="K634" s="1"/>
      <c r="L634" s="2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2"/>
      <c r="J635" s="2"/>
      <c r="K635" s="1"/>
      <c r="L635" s="2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2"/>
      <c r="J636" s="2"/>
      <c r="K636" s="1"/>
      <c r="L636" s="2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2"/>
      <c r="J637" s="2"/>
      <c r="K637" s="1"/>
      <c r="L637" s="2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2"/>
      <c r="J638" s="2"/>
      <c r="K638" s="1"/>
      <c r="L638" s="2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2"/>
      <c r="J639" s="2"/>
      <c r="K639" s="1"/>
      <c r="L639" s="2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2"/>
      <c r="J640" s="2"/>
      <c r="K640" s="1"/>
      <c r="L640" s="2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2"/>
      <c r="J641" s="2"/>
      <c r="K641" s="1"/>
      <c r="L641" s="2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2"/>
      <c r="J642" s="2"/>
      <c r="K642" s="1"/>
      <c r="L642" s="2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2"/>
      <c r="J643" s="2"/>
      <c r="K643" s="1"/>
      <c r="L643" s="2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2"/>
      <c r="J644" s="2"/>
      <c r="K644" s="1"/>
      <c r="L644" s="2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2"/>
      <c r="J645" s="2"/>
      <c r="K645" s="1"/>
      <c r="L645" s="2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2"/>
      <c r="J646" s="2"/>
      <c r="K646" s="1"/>
      <c r="L646" s="2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2"/>
      <c r="J647" s="2"/>
      <c r="K647" s="1"/>
      <c r="L647" s="2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2"/>
      <c r="J648" s="2"/>
      <c r="K648" s="1"/>
      <c r="L648" s="2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2"/>
      <c r="J649" s="2"/>
      <c r="K649" s="1"/>
      <c r="L649" s="2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2"/>
      <c r="J650" s="2"/>
      <c r="K650" s="1"/>
      <c r="L650" s="2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2"/>
      <c r="J651" s="2"/>
      <c r="K651" s="1"/>
      <c r="L651" s="2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2"/>
      <c r="J652" s="2"/>
      <c r="K652" s="1"/>
      <c r="L652" s="2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2"/>
      <c r="J653" s="2"/>
      <c r="K653" s="1"/>
      <c r="L653" s="2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2"/>
      <c r="J654" s="2"/>
      <c r="K654" s="1"/>
      <c r="L654" s="2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2"/>
      <c r="J655" s="2"/>
      <c r="K655" s="1"/>
      <c r="L655" s="2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2"/>
      <c r="J656" s="2"/>
      <c r="K656" s="1"/>
      <c r="L656" s="2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2"/>
      <c r="J657" s="2"/>
      <c r="K657" s="1"/>
      <c r="L657" s="2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2"/>
      <c r="J658" s="2"/>
      <c r="K658" s="1"/>
      <c r="L658" s="2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2"/>
      <c r="J659" s="2"/>
      <c r="K659" s="1"/>
      <c r="L659" s="2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2"/>
      <c r="J660" s="2"/>
      <c r="K660" s="1"/>
      <c r="L660" s="2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2"/>
      <c r="J661" s="2"/>
      <c r="K661" s="1"/>
      <c r="L661" s="2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2"/>
      <c r="J662" s="2"/>
      <c r="K662" s="1"/>
      <c r="L662" s="2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2"/>
      <c r="J663" s="2"/>
      <c r="K663" s="1"/>
      <c r="L663" s="2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2"/>
      <c r="J664" s="2"/>
      <c r="K664" s="1"/>
      <c r="L664" s="2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2"/>
      <c r="J665" s="2"/>
      <c r="K665" s="1"/>
      <c r="L665" s="2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2"/>
      <c r="J666" s="2"/>
      <c r="K666" s="1"/>
      <c r="L666" s="2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2"/>
      <c r="J667" s="2"/>
      <c r="K667" s="1"/>
      <c r="L667" s="2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2"/>
      <c r="J668" s="2"/>
      <c r="K668" s="1"/>
      <c r="L668" s="2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2"/>
      <c r="J669" s="2"/>
      <c r="K669" s="1"/>
      <c r="L669" s="2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2"/>
      <c r="J670" s="2"/>
      <c r="K670" s="1"/>
      <c r="L670" s="2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2"/>
      <c r="J671" s="2"/>
      <c r="K671" s="1"/>
      <c r="L671" s="2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2"/>
      <c r="J672" s="2"/>
      <c r="K672" s="1"/>
      <c r="L672" s="2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2"/>
      <c r="J673" s="2"/>
      <c r="K673" s="1"/>
      <c r="L673" s="2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2"/>
      <c r="J674" s="2"/>
      <c r="K674" s="1"/>
      <c r="L674" s="2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2"/>
      <c r="J675" s="2"/>
      <c r="K675" s="1"/>
      <c r="L675" s="2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2"/>
      <c r="J676" s="2"/>
      <c r="K676" s="1"/>
      <c r="L676" s="2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2"/>
      <c r="J677" s="2"/>
      <c r="K677" s="1"/>
      <c r="L677" s="2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2"/>
      <c r="J678" s="2"/>
      <c r="K678" s="1"/>
      <c r="L678" s="2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2"/>
      <c r="J679" s="2"/>
      <c r="K679" s="1"/>
      <c r="L679" s="2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2"/>
      <c r="J680" s="2"/>
      <c r="K680" s="1"/>
      <c r="L680" s="2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2"/>
      <c r="J681" s="2"/>
      <c r="K681" s="1"/>
      <c r="L681" s="2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2"/>
      <c r="J682" s="2"/>
      <c r="K682" s="1"/>
      <c r="L682" s="2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2"/>
      <c r="J683" s="2"/>
      <c r="K683" s="1"/>
      <c r="L683" s="2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2"/>
      <c r="J684" s="2"/>
      <c r="K684" s="1"/>
      <c r="L684" s="2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2"/>
      <c r="J685" s="2"/>
      <c r="K685" s="1"/>
      <c r="L685" s="2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2"/>
      <c r="J686" s="2"/>
      <c r="K686" s="1"/>
      <c r="L686" s="2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2"/>
      <c r="J687" s="2"/>
      <c r="K687" s="1"/>
      <c r="L687" s="2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2"/>
      <c r="J688" s="2"/>
      <c r="K688" s="1"/>
      <c r="L688" s="2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2"/>
      <c r="J689" s="2"/>
      <c r="K689" s="1"/>
      <c r="L689" s="2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2"/>
      <c r="J690" s="2"/>
      <c r="K690" s="1"/>
      <c r="L690" s="2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2"/>
      <c r="J691" s="2"/>
      <c r="K691" s="1"/>
      <c r="L691" s="2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2"/>
      <c r="J692" s="2"/>
      <c r="K692" s="1"/>
      <c r="L692" s="2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2"/>
      <c r="J693" s="2"/>
      <c r="K693" s="1"/>
      <c r="L693" s="2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2"/>
      <c r="J694" s="2"/>
      <c r="K694" s="1"/>
      <c r="L694" s="2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2"/>
      <c r="J695" s="2"/>
      <c r="K695" s="1"/>
      <c r="L695" s="2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2"/>
      <c r="J696" s="2"/>
      <c r="K696" s="1"/>
      <c r="L696" s="2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2"/>
      <c r="J697" s="2"/>
      <c r="K697" s="1"/>
      <c r="L697" s="2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2"/>
      <c r="J698" s="2"/>
      <c r="K698" s="1"/>
      <c r="L698" s="2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2"/>
      <c r="J699" s="2"/>
      <c r="K699" s="1"/>
      <c r="L699" s="2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2"/>
      <c r="J700" s="2"/>
      <c r="K700" s="1"/>
      <c r="L700" s="2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2"/>
      <c r="J701" s="2"/>
      <c r="K701" s="1"/>
      <c r="L701" s="2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2"/>
      <c r="J702" s="2"/>
      <c r="K702" s="1"/>
      <c r="L702" s="2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2"/>
      <c r="J703" s="2"/>
      <c r="K703" s="1"/>
      <c r="L703" s="2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2"/>
      <c r="J704" s="2"/>
      <c r="K704" s="1"/>
      <c r="L704" s="2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2"/>
      <c r="J705" s="2"/>
      <c r="K705" s="1"/>
      <c r="L705" s="2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2"/>
      <c r="J706" s="2"/>
      <c r="K706" s="1"/>
      <c r="L706" s="2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2"/>
      <c r="J707" s="2"/>
      <c r="K707" s="1"/>
      <c r="L707" s="2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2"/>
      <c r="J708" s="2"/>
      <c r="K708" s="1"/>
      <c r="L708" s="2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2"/>
      <c r="J709" s="2"/>
      <c r="K709" s="1"/>
      <c r="L709" s="2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2"/>
      <c r="J710" s="2"/>
      <c r="K710" s="1"/>
      <c r="L710" s="2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2"/>
      <c r="J711" s="2"/>
      <c r="K711" s="1"/>
      <c r="L711" s="2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2"/>
      <c r="J712" s="2"/>
      <c r="K712" s="1"/>
      <c r="L712" s="2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2"/>
      <c r="J713" s="2"/>
      <c r="K713" s="1"/>
      <c r="L713" s="2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2"/>
      <c r="J714" s="2"/>
      <c r="K714" s="1"/>
      <c r="L714" s="2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2"/>
      <c r="J715" s="2"/>
      <c r="K715" s="1"/>
      <c r="L715" s="2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2"/>
      <c r="J716" s="2"/>
      <c r="K716" s="1"/>
      <c r="L716" s="2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2"/>
      <c r="J717" s="2"/>
      <c r="K717" s="1"/>
      <c r="L717" s="2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2"/>
      <c r="J718" s="2"/>
      <c r="K718" s="1"/>
      <c r="L718" s="2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2"/>
      <c r="J719" s="2"/>
      <c r="K719" s="1"/>
      <c r="L719" s="2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2"/>
      <c r="J720" s="2"/>
      <c r="K720" s="1"/>
      <c r="L720" s="2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2"/>
      <c r="J721" s="2"/>
      <c r="K721" s="1"/>
      <c r="L721" s="2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2"/>
      <c r="J722" s="2"/>
      <c r="K722" s="1"/>
      <c r="L722" s="2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2"/>
      <c r="J723" s="2"/>
      <c r="K723" s="1"/>
      <c r="L723" s="2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2"/>
      <c r="J724" s="2"/>
      <c r="K724" s="1"/>
      <c r="L724" s="2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2"/>
      <c r="J725" s="2"/>
      <c r="K725" s="1"/>
      <c r="L725" s="2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2"/>
      <c r="J726" s="2"/>
      <c r="K726" s="1"/>
      <c r="L726" s="2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2"/>
      <c r="J727" s="2"/>
      <c r="K727" s="1"/>
      <c r="L727" s="2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2"/>
      <c r="J728" s="2"/>
      <c r="K728" s="1"/>
      <c r="L728" s="2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2"/>
      <c r="J729" s="2"/>
      <c r="K729" s="1"/>
      <c r="L729" s="2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2"/>
      <c r="J730" s="2"/>
      <c r="K730" s="1"/>
      <c r="L730" s="2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2"/>
      <c r="J731" s="2"/>
      <c r="K731" s="1"/>
      <c r="L731" s="2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2"/>
      <c r="J732" s="2"/>
      <c r="K732" s="1"/>
      <c r="L732" s="2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2"/>
      <c r="J733" s="2"/>
      <c r="K733" s="1"/>
      <c r="L733" s="2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2"/>
      <c r="J734" s="2"/>
      <c r="K734" s="1"/>
      <c r="L734" s="2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2"/>
      <c r="J735" s="2"/>
      <c r="K735" s="1"/>
      <c r="L735" s="2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2"/>
      <c r="J736" s="2"/>
      <c r="K736" s="1"/>
      <c r="L736" s="2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2"/>
      <c r="J737" s="2"/>
      <c r="K737" s="1"/>
      <c r="L737" s="2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2"/>
      <c r="J738" s="2"/>
      <c r="K738" s="1"/>
      <c r="L738" s="2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2"/>
      <c r="J739" s="2"/>
      <c r="K739" s="1"/>
      <c r="L739" s="2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2"/>
      <c r="J740" s="2"/>
      <c r="K740" s="1"/>
      <c r="L740" s="2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2"/>
      <c r="J741" s="2"/>
      <c r="K741" s="1"/>
      <c r="L741" s="2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2"/>
      <c r="J742" s="2"/>
      <c r="K742" s="1"/>
      <c r="L742" s="2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2"/>
      <c r="J743" s="2"/>
      <c r="K743" s="1"/>
      <c r="L743" s="2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2"/>
      <c r="J744" s="2"/>
      <c r="K744" s="1"/>
      <c r="L744" s="2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2"/>
      <c r="J745" s="2"/>
      <c r="K745" s="1"/>
      <c r="L745" s="2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2"/>
      <c r="J746" s="2"/>
      <c r="K746" s="1"/>
      <c r="L746" s="2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2"/>
      <c r="J747" s="2"/>
      <c r="K747" s="1"/>
      <c r="L747" s="2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2"/>
      <c r="J748" s="2"/>
      <c r="K748" s="1"/>
      <c r="L748" s="2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2"/>
      <c r="J749" s="2"/>
      <c r="K749" s="1"/>
      <c r="L749" s="2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2"/>
      <c r="J750" s="2"/>
      <c r="K750" s="1"/>
      <c r="L750" s="2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2"/>
      <c r="J751" s="2"/>
      <c r="K751" s="1"/>
      <c r="L751" s="2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2"/>
      <c r="J752" s="2"/>
      <c r="K752" s="1"/>
      <c r="L752" s="2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2"/>
      <c r="J753" s="2"/>
      <c r="K753" s="1"/>
      <c r="L753" s="2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2"/>
      <c r="J754" s="2"/>
      <c r="K754" s="1"/>
      <c r="L754" s="2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2"/>
      <c r="J755" s="2"/>
      <c r="K755" s="1"/>
      <c r="L755" s="2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2"/>
      <c r="J756" s="2"/>
      <c r="K756" s="1"/>
      <c r="L756" s="2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2"/>
      <c r="J757" s="2"/>
      <c r="K757" s="1"/>
      <c r="L757" s="2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2"/>
      <c r="J758" s="2"/>
      <c r="K758" s="1"/>
      <c r="L758" s="2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2"/>
      <c r="J759" s="2"/>
      <c r="K759" s="1"/>
      <c r="L759" s="2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2"/>
      <c r="J760" s="2"/>
      <c r="K760" s="1"/>
      <c r="L760" s="2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2"/>
      <c r="J761" s="2"/>
      <c r="K761" s="1"/>
      <c r="L761" s="2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2"/>
      <c r="J762" s="2"/>
      <c r="K762" s="1"/>
      <c r="L762" s="2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2"/>
      <c r="J763" s="2"/>
      <c r="K763" s="1"/>
      <c r="L763" s="2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2"/>
      <c r="J764" s="2"/>
      <c r="K764" s="1"/>
      <c r="L764" s="2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2"/>
      <c r="J765" s="2"/>
      <c r="K765" s="1"/>
      <c r="L765" s="2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2"/>
      <c r="J766" s="2"/>
      <c r="K766" s="1"/>
      <c r="L766" s="2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2"/>
      <c r="J767" s="2"/>
      <c r="K767" s="1"/>
      <c r="L767" s="2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2"/>
      <c r="J768" s="2"/>
      <c r="K768" s="1"/>
      <c r="L768" s="2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2"/>
      <c r="J769" s="2"/>
      <c r="K769" s="1"/>
      <c r="L769" s="2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2"/>
      <c r="J770" s="2"/>
      <c r="K770" s="1"/>
      <c r="L770" s="2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2"/>
      <c r="J771" s="2"/>
      <c r="K771" s="1"/>
      <c r="L771" s="2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2"/>
      <c r="J772" s="2"/>
      <c r="K772" s="1"/>
      <c r="L772" s="2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2"/>
      <c r="J773" s="2"/>
      <c r="K773" s="1"/>
      <c r="L773" s="2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2"/>
      <c r="J774" s="2"/>
      <c r="K774" s="1"/>
      <c r="L774" s="2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2"/>
      <c r="J775" s="2"/>
      <c r="K775" s="1"/>
      <c r="L775" s="2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2"/>
      <c r="J776" s="2"/>
      <c r="K776" s="1"/>
      <c r="L776" s="2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2"/>
      <c r="J777" s="2"/>
      <c r="K777" s="1"/>
      <c r="L777" s="2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2"/>
      <c r="J778" s="2"/>
      <c r="K778" s="1"/>
      <c r="L778" s="2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2"/>
      <c r="J779" s="2"/>
      <c r="K779" s="1"/>
      <c r="L779" s="2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2"/>
      <c r="J780" s="2"/>
      <c r="K780" s="1"/>
      <c r="L780" s="2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2"/>
      <c r="J781" s="2"/>
      <c r="K781" s="1"/>
      <c r="L781" s="2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2"/>
      <c r="J782" s="2"/>
      <c r="K782" s="1"/>
      <c r="L782" s="2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2"/>
      <c r="J783" s="2"/>
      <c r="K783" s="1"/>
      <c r="L783" s="2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2"/>
      <c r="J784" s="2"/>
      <c r="K784" s="1"/>
      <c r="L784" s="2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2"/>
      <c r="J785" s="2"/>
      <c r="K785" s="1"/>
      <c r="L785" s="2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2"/>
      <c r="J786" s="2"/>
      <c r="K786" s="1"/>
      <c r="L786" s="2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2"/>
      <c r="J787" s="2"/>
      <c r="K787" s="1"/>
      <c r="L787" s="2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2"/>
      <c r="J788" s="2"/>
      <c r="K788" s="1"/>
      <c r="L788" s="2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2"/>
      <c r="J789" s="2"/>
      <c r="K789" s="1"/>
      <c r="L789" s="2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2"/>
      <c r="J790" s="2"/>
      <c r="K790" s="1"/>
      <c r="L790" s="2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2"/>
      <c r="J791" s="2"/>
      <c r="K791" s="1"/>
      <c r="L791" s="2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2"/>
      <c r="J792" s="2"/>
      <c r="K792" s="1"/>
      <c r="L792" s="2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2"/>
      <c r="J793" s="2"/>
      <c r="K793" s="1"/>
      <c r="L793" s="2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2"/>
      <c r="J794" s="2"/>
      <c r="K794" s="1"/>
      <c r="L794" s="2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2"/>
      <c r="J795" s="2"/>
      <c r="K795" s="1"/>
      <c r="L795" s="2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2"/>
      <c r="J796" s="2"/>
      <c r="K796" s="1"/>
      <c r="L796" s="2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2"/>
      <c r="J797" s="2"/>
      <c r="K797" s="1"/>
      <c r="L797" s="2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2"/>
      <c r="J798" s="2"/>
      <c r="K798" s="1"/>
      <c r="L798" s="2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2"/>
      <c r="J799" s="2"/>
      <c r="K799" s="1"/>
      <c r="L799" s="2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2"/>
      <c r="J800" s="2"/>
      <c r="K800" s="1"/>
      <c r="L800" s="2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2"/>
      <c r="J801" s="2"/>
      <c r="K801" s="1"/>
      <c r="L801" s="2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2"/>
      <c r="J802" s="2"/>
      <c r="K802" s="1"/>
      <c r="L802" s="2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2"/>
      <c r="J803" s="2"/>
      <c r="K803" s="1"/>
      <c r="L803" s="2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2"/>
      <c r="J804" s="2"/>
      <c r="K804" s="1"/>
      <c r="L804" s="2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2"/>
      <c r="J805" s="2"/>
      <c r="K805" s="1"/>
      <c r="L805" s="2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2"/>
      <c r="J806" s="2"/>
      <c r="K806" s="1"/>
      <c r="L806" s="2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2"/>
      <c r="J807" s="2"/>
      <c r="K807" s="1"/>
      <c r="L807" s="2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2"/>
      <c r="J808" s="2"/>
      <c r="K808" s="1"/>
      <c r="L808" s="2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2"/>
      <c r="J809" s="2"/>
      <c r="K809" s="1"/>
      <c r="L809" s="2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2"/>
      <c r="J810" s="2"/>
      <c r="K810" s="1"/>
      <c r="L810" s="2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2"/>
      <c r="J811" s="2"/>
      <c r="K811" s="1"/>
      <c r="L811" s="2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2"/>
      <c r="J812" s="2"/>
      <c r="K812" s="1"/>
      <c r="L812" s="2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2"/>
      <c r="J813" s="2"/>
      <c r="K813" s="1"/>
      <c r="L813" s="2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2"/>
      <c r="J814" s="2"/>
      <c r="K814" s="1"/>
      <c r="L814" s="2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2"/>
      <c r="J815" s="2"/>
      <c r="K815" s="1"/>
      <c r="L815" s="2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2"/>
      <c r="J816" s="2"/>
      <c r="K816" s="1"/>
      <c r="L816" s="2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2"/>
      <c r="J817" s="2"/>
      <c r="K817" s="1"/>
      <c r="L817" s="2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2"/>
      <c r="J818" s="2"/>
      <c r="K818" s="1"/>
      <c r="L818" s="2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2"/>
      <c r="J819" s="2"/>
      <c r="K819" s="1"/>
      <c r="L819" s="2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2"/>
      <c r="J820" s="2"/>
      <c r="K820" s="1"/>
      <c r="L820" s="2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2"/>
      <c r="J821" s="2"/>
      <c r="K821" s="1"/>
      <c r="L821" s="2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2"/>
      <c r="J822" s="2"/>
      <c r="K822" s="1"/>
      <c r="L822" s="2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2"/>
      <c r="J823" s="2"/>
      <c r="K823" s="1"/>
      <c r="L823" s="2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2"/>
      <c r="J824" s="2"/>
      <c r="K824" s="1"/>
      <c r="L824" s="2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2"/>
      <c r="J825" s="2"/>
      <c r="K825" s="1"/>
      <c r="L825" s="2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2"/>
      <c r="J826" s="2"/>
      <c r="K826" s="1"/>
      <c r="L826" s="2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2"/>
      <c r="J827" s="2"/>
      <c r="K827" s="1"/>
      <c r="L827" s="2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2"/>
      <c r="J828" s="2"/>
      <c r="K828" s="1"/>
      <c r="L828" s="2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2"/>
      <c r="J829" s="2"/>
      <c r="K829" s="1"/>
      <c r="L829" s="2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2"/>
      <c r="J830" s="2"/>
      <c r="K830" s="1"/>
      <c r="L830" s="2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2"/>
      <c r="J831" s="2"/>
      <c r="K831" s="1"/>
      <c r="L831" s="2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2"/>
      <c r="J832" s="2"/>
      <c r="K832" s="1"/>
      <c r="L832" s="2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2"/>
      <c r="J833" s="2"/>
      <c r="K833" s="1"/>
      <c r="L833" s="2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2"/>
      <c r="J834" s="2"/>
      <c r="K834" s="1"/>
      <c r="L834" s="2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2"/>
      <c r="J835" s="2"/>
      <c r="K835" s="1"/>
      <c r="L835" s="2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2"/>
      <c r="J836" s="2"/>
      <c r="K836" s="1"/>
      <c r="L836" s="2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2"/>
      <c r="J837" s="2"/>
      <c r="K837" s="1"/>
      <c r="L837" s="2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2"/>
      <c r="J838" s="2"/>
      <c r="K838" s="1"/>
      <c r="L838" s="2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2"/>
      <c r="J839" s="2"/>
      <c r="K839" s="1"/>
      <c r="L839" s="2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2"/>
      <c r="J840" s="2"/>
      <c r="K840" s="1"/>
      <c r="L840" s="2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2"/>
      <c r="J841" s="2"/>
      <c r="K841" s="1"/>
      <c r="L841" s="2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2"/>
      <c r="J842" s="2"/>
      <c r="K842" s="1"/>
      <c r="L842" s="2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2"/>
      <c r="J843" s="2"/>
      <c r="K843" s="1"/>
      <c r="L843" s="2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2"/>
      <c r="J844" s="2"/>
      <c r="K844" s="1"/>
      <c r="L844" s="2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2"/>
      <c r="J845" s="2"/>
      <c r="K845" s="1"/>
      <c r="L845" s="2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2"/>
      <c r="J846" s="2"/>
      <c r="K846" s="1"/>
      <c r="L846" s="2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2"/>
      <c r="J847" s="2"/>
      <c r="K847" s="1"/>
      <c r="L847" s="2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2"/>
      <c r="J848" s="2"/>
      <c r="K848" s="1"/>
      <c r="L848" s="2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2"/>
      <c r="J849" s="2"/>
      <c r="K849" s="1"/>
      <c r="L849" s="2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2"/>
      <c r="J850" s="2"/>
      <c r="K850" s="1"/>
      <c r="L850" s="2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2"/>
      <c r="J851" s="2"/>
      <c r="K851" s="1"/>
      <c r="L851" s="2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2"/>
      <c r="J852" s="2"/>
      <c r="K852" s="1"/>
      <c r="L852" s="2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2"/>
      <c r="J853" s="2"/>
      <c r="K853" s="1"/>
      <c r="L853" s="2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2"/>
      <c r="J854" s="2"/>
      <c r="K854" s="1"/>
      <c r="L854" s="2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2"/>
      <c r="J855" s="2"/>
      <c r="K855" s="1"/>
      <c r="L855" s="2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2"/>
      <c r="J856" s="2"/>
      <c r="K856" s="1"/>
      <c r="L856" s="2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2"/>
      <c r="J857" s="2"/>
      <c r="K857" s="1"/>
      <c r="L857" s="2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2"/>
      <c r="J858" s="2"/>
      <c r="K858" s="1"/>
      <c r="L858" s="2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2"/>
      <c r="J859" s="2"/>
      <c r="K859" s="1"/>
      <c r="L859" s="2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2"/>
      <c r="J860" s="2"/>
      <c r="K860" s="1"/>
      <c r="L860" s="2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2"/>
      <c r="J861" s="2"/>
      <c r="K861" s="1"/>
      <c r="L861" s="2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2"/>
      <c r="J862" s="2"/>
      <c r="K862" s="1"/>
      <c r="L862" s="2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2"/>
      <c r="J863" s="2"/>
      <c r="K863" s="1"/>
      <c r="L863" s="2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2"/>
      <c r="J864" s="2"/>
      <c r="K864" s="1"/>
      <c r="L864" s="2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2"/>
      <c r="J865" s="2"/>
      <c r="K865" s="1"/>
      <c r="L865" s="2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2"/>
      <c r="J866" s="2"/>
      <c r="K866" s="1"/>
      <c r="L866" s="2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2"/>
      <c r="J867" s="2"/>
      <c r="K867" s="1"/>
      <c r="L867" s="2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2"/>
      <c r="J868" s="2"/>
      <c r="K868" s="1"/>
      <c r="L868" s="2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2"/>
      <c r="J869" s="2"/>
      <c r="K869" s="1"/>
      <c r="L869" s="2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2"/>
      <c r="J870" s="2"/>
      <c r="K870" s="1"/>
      <c r="L870" s="2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2"/>
      <c r="J871" s="2"/>
      <c r="K871" s="1"/>
      <c r="L871" s="2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2"/>
      <c r="J872" s="2"/>
      <c r="K872" s="1"/>
      <c r="L872" s="2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2"/>
      <c r="J873" s="2"/>
      <c r="K873" s="1"/>
      <c r="L873" s="2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2"/>
      <c r="J874" s="2"/>
      <c r="K874" s="1"/>
      <c r="L874" s="2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2"/>
      <c r="J875" s="2"/>
      <c r="K875" s="1"/>
      <c r="L875" s="2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2"/>
      <c r="J876" s="2"/>
      <c r="K876" s="1"/>
      <c r="L876" s="2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2"/>
      <c r="J877" s="2"/>
      <c r="K877" s="1"/>
      <c r="L877" s="2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2"/>
      <c r="J878" s="2"/>
      <c r="K878" s="1"/>
      <c r="L878" s="2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2"/>
      <c r="J879" s="2"/>
      <c r="K879" s="1"/>
      <c r="L879" s="2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2"/>
      <c r="J880" s="2"/>
      <c r="K880" s="1"/>
      <c r="L880" s="2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2"/>
      <c r="J881" s="2"/>
      <c r="K881" s="1"/>
      <c r="L881" s="2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2"/>
      <c r="J882" s="2"/>
      <c r="K882" s="1"/>
      <c r="L882" s="2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2"/>
      <c r="J883" s="2"/>
      <c r="K883" s="1"/>
      <c r="L883" s="2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2"/>
      <c r="J884" s="2"/>
      <c r="K884" s="1"/>
      <c r="L884" s="2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2"/>
      <c r="J885" s="2"/>
      <c r="K885" s="1"/>
      <c r="L885" s="2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2"/>
      <c r="J886" s="2"/>
      <c r="K886" s="1"/>
      <c r="L886" s="2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2"/>
      <c r="J887" s="2"/>
      <c r="K887" s="1"/>
      <c r="L887" s="2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2"/>
      <c r="J888" s="2"/>
      <c r="K888" s="1"/>
      <c r="L888" s="2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2"/>
      <c r="J889" s="2"/>
      <c r="K889" s="1"/>
      <c r="L889" s="2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2"/>
      <c r="J890" s="2"/>
      <c r="K890" s="1"/>
      <c r="L890" s="2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2"/>
      <c r="J891" s="2"/>
      <c r="K891" s="1"/>
      <c r="L891" s="2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2"/>
      <c r="J892" s="2"/>
      <c r="K892" s="1"/>
      <c r="L892" s="2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2"/>
      <c r="J893" s="2"/>
      <c r="K893" s="1"/>
      <c r="L893" s="2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2"/>
      <c r="J894" s="2"/>
      <c r="K894" s="1"/>
      <c r="L894" s="2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2"/>
      <c r="J895" s="2"/>
      <c r="K895" s="1"/>
      <c r="L895" s="2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2"/>
      <c r="J896" s="2"/>
      <c r="K896" s="1"/>
      <c r="L896" s="2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2"/>
      <c r="J897" s="2"/>
      <c r="K897" s="1"/>
      <c r="L897" s="2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2"/>
      <c r="J898" s="2"/>
      <c r="K898" s="1"/>
      <c r="L898" s="2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2"/>
      <c r="J899" s="2"/>
      <c r="K899" s="1"/>
      <c r="L899" s="2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2"/>
      <c r="J900" s="2"/>
      <c r="K900" s="1"/>
      <c r="L900" s="2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2"/>
      <c r="J901" s="2"/>
      <c r="K901" s="1"/>
      <c r="L901" s="2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2"/>
      <c r="J902" s="2"/>
      <c r="K902" s="1"/>
      <c r="L902" s="2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2"/>
      <c r="J903" s="2"/>
      <c r="K903" s="1"/>
      <c r="L903" s="2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2"/>
      <c r="J904" s="2"/>
      <c r="K904" s="1"/>
      <c r="L904" s="2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2"/>
      <c r="J905" s="2"/>
      <c r="K905" s="1"/>
      <c r="L905" s="2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2"/>
      <c r="J906" s="2"/>
      <c r="K906" s="1"/>
      <c r="L906" s="2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2"/>
      <c r="J907" s="2"/>
      <c r="K907" s="1"/>
      <c r="L907" s="2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2"/>
      <c r="J908" s="2"/>
      <c r="K908" s="1"/>
      <c r="L908" s="2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2"/>
      <c r="J909" s="2"/>
      <c r="K909" s="1"/>
      <c r="L909" s="2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2"/>
      <c r="J910" s="2"/>
      <c r="K910" s="1"/>
      <c r="L910" s="2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2"/>
      <c r="J911" s="2"/>
      <c r="K911" s="1"/>
      <c r="L911" s="2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2"/>
      <c r="J912" s="2"/>
      <c r="K912" s="1"/>
      <c r="L912" s="2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2"/>
      <c r="J913" s="2"/>
      <c r="K913" s="1"/>
      <c r="L913" s="2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2"/>
      <c r="J914" s="2"/>
      <c r="K914" s="1"/>
      <c r="L914" s="2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2"/>
      <c r="J915" s="2"/>
      <c r="K915" s="1"/>
      <c r="L915" s="2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2"/>
      <c r="J916" s="2"/>
      <c r="K916" s="1"/>
      <c r="L916" s="2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2"/>
      <c r="J917" s="2"/>
      <c r="K917" s="1"/>
      <c r="L917" s="2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2"/>
      <c r="J918" s="2"/>
      <c r="K918" s="1"/>
      <c r="L918" s="2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2"/>
      <c r="J919" s="2"/>
      <c r="K919" s="1"/>
      <c r="L919" s="2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2"/>
      <c r="J920" s="2"/>
      <c r="K920" s="1"/>
      <c r="L920" s="2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2"/>
      <c r="J921" s="2"/>
      <c r="K921" s="1"/>
      <c r="L921" s="2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2"/>
      <c r="J922" s="2"/>
      <c r="K922" s="1"/>
      <c r="L922" s="2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2"/>
      <c r="J923" s="2"/>
      <c r="K923" s="1"/>
      <c r="L923" s="2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2"/>
      <c r="J924" s="2"/>
      <c r="K924" s="1"/>
      <c r="L924" s="2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2"/>
      <c r="J925" s="2"/>
      <c r="K925" s="1"/>
      <c r="L925" s="2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2"/>
      <c r="J926" s="2"/>
      <c r="K926" s="1"/>
      <c r="L926" s="2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2"/>
      <c r="J927" s="2"/>
      <c r="K927" s="1"/>
      <c r="L927" s="2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2"/>
      <c r="J928" s="2"/>
      <c r="K928" s="1"/>
      <c r="L928" s="2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2"/>
      <c r="J929" s="2"/>
      <c r="K929" s="1"/>
      <c r="L929" s="2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2"/>
      <c r="J930" s="2"/>
      <c r="K930" s="1"/>
      <c r="L930" s="2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2"/>
      <c r="J931" s="2"/>
      <c r="K931" s="1"/>
      <c r="L931" s="2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2"/>
      <c r="J932" s="2"/>
      <c r="K932" s="1"/>
      <c r="L932" s="2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2"/>
      <c r="J933" s="2"/>
      <c r="K933" s="1"/>
      <c r="L933" s="2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2"/>
      <c r="J934" s="2"/>
      <c r="K934" s="1"/>
      <c r="L934" s="2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2"/>
      <c r="J935" s="2"/>
      <c r="K935" s="1"/>
      <c r="L935" s="2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2"/>
      <c r="J936" s="2"/>
      <c r="K936" s="1"/>
      <c r="L936" s="2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2"/>
      <c r="J937" s="2"/>
      <c r="K937" s="1"/>
      <c r="L937" s="2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2"/>
      <c r="J938" s="2"/>
      <c r="K938" s="1"/>
      <c r="L938" s="2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2"/>
      <c r="J939" s="2"/>
      <c r="K939" s="1"/>
      <c r="L939" s="2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2"/>
      <c r="J940" s="2"/>
      <c r="K940" s="1"/>
      <c r="L940" s="2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2"/>
      <c r="J941" s="2"/>
      <c r="K941" s="1"/>
      <c r="L941" s="2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2"/>
      <c r="J942" s="2"/>
      <c r="K942" s="1"/>
      <c r="L942" s="2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2"/>
      <c r="J943" s="2"/>
      <c r="K943" s="1"/>
      <c r="L943" s="2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2"/>
      <c r="J944" s="2"/>
      <c r="K944" s="1"/>
      <c r="L944" s="2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2"/>
      <c r="J945" s="2"/>
      <c r="K945" s="1"/>
      <c r="L945" s="2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2"/>
      <c r="J946" s="2"/>
      <c r="K946" s="1"/>
      <c r="L946" s="2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2"/>
      <c r="J947" s="2"/>
      <c r="K947" s="1"/>
      <c r="L947" s="2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2"/>
      <c r="J948" s="2"/>
      <c r="K948" s="1"/>
      <c r="L948" s="2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2"/>
      <c r="J949" s="2"/>
      <c r="K949" s="1"/>
      <c r="L949" s="2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2"/>
      <c r="J950" s="2"/>
      <c r="K950" s="1"/>
      <c r="L950" s="2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2"/>
      <c r="J951" s="2"/>
      <c r="K951" s="1"/>
      <c r="L951" s="2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2"/>
      <c r="J952" s="2"/>
      <c r="K952" s="1"/>
      <c r="L952" s="2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2"/>
      <c r="J953" s="2"/>
      <c r="K953" s="1"/>
      <c r="L953" s="2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2"/>
      <c r="J954" s="2"/>
      <c r="K954" s="1"/>
      <c r="L954" s="2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2"/>
      <c r="J955" s="2"/>
      <c r="K955" s="1"/>
      <c r="L955" s="2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2"/>
      <c r="J956" s="2"/>
      <c r="K956" s="1"/>
      <c r="L956" s="2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2"/>
      <c r="J957" s="2"/>
      <c r="K957" s="1"/>
      <c r="L957" s="2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2"/>
      <c r="J958" s="2"/>
      <c r="K958" s="1"/>
      <c r="L958" s="2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2"/>
      <c r="J959" s="2"/>
      <c r="K959" s="1"/>
      <c r="L959" s="2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2"/>
      <c r="J960" s="2"/>
      <c r="K960" s="1"/>
      <c r="L960" s="2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2"/>
      <c r="J961" s="2"/>
      <c r="K961" s="1"/>
      <c r="L961" s="2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2"/>
      <c r="J962" s="2"/>
      <c r="K962" s="1"/>
      <c r="L962" s="2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2"/>
      <c r="J963" s="2"/>
      <c r="K963" s="1"/>
      <c r="L963" s="2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2"/>
      <c r="J964" s="2"/>
      <c r="K964" s="1"/>
      <c r="L964" s="2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2"/>
      <c r="J965" s="2"/>
      <c r="K965" s="1"/>
      <c r="L965" s="2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2"/>
      <c r="J966" s="2"/>
      <c r="K966" s="1"/>
      <c r="L966" s="2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2"/>
      <c r="J967" s="2"/>
      <c r="K967" s="1"/>
      <c r="L967" s="2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2"/>
      <c r="J968" s="2"/>
      <c r="K968" s="1"/>
      <c r="L968" s="2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2"/>
      <c r="J969" s="2"/>
      <c r="K969" s="1"/>
      <c r="L969" s="2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2"/>
      <c r="J970" s="2"/>
      <c r="K970" s="1"/>
      <c r="L970" s="2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2"/>
      <c r="J971" s="2"/>
      <c r="K971" s="1"/>
      <c r="L971" s="2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2"/>
      <c r="J972" s="2"/>
      <c r="K972" s="1"/>
      <c r="L972" s="2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2"/>
      <c r="J973" s="2"/>
      <c r="K973" s="1"/>
      <c r="L973" s="2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2"/>
      <c r="J974" s="2"/>
      <c r="K974" s="1"/>
      <c r="L974" s="2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2"/>
      <c r="J975" s="2"/>
      <c r="K975" s="1"/>
      <c r="L975" s="2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2"/>
      <c r="J976" s="2"/>
      <c r="K976" s="1"/>
      <c r="L976" s="2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2"/>
      <c r="J977" s="2"/>
      <c r="K977" s="1"/>
      <c r="L977" s="2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2"/>
      <c r="J978" s="2"/>
      <c r="K978" s="1"/>
      <c r="L978" s="2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2"/>
      <c r="J979" s="2"/>
      <c r="K979" s="1"/>
      <c r="L979" s="2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2"/>
      <c r="J980" s="2"/>
      <c r="K980" s="1"/>
      <c r="L980" s="2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2"/>
      <c r="J981" s="2"/>
      <c r="K981" s="1"/>
      <c r="L981" s="2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2"/>
      <c r="J982" s="2"/>
      <c r="K982" s="1"/>
      <c r="L982" s="2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2"/>
      <c r="J983" s="2"/>
      <c r="K983" s="1"/>
      <c r="L983" s="2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2"/>
      <c r="J984" s="2"/>
      <c r="K984" s="1"/>
      <c r="L984" s="2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</sheetData>
  <mergeCells count="254">
    <mergeCell ref="B303:G303"/>
    <mergeCell ref="N293:N294"/>
    <mergeCell ref="O293:O294"/>
    <mergeCell ref="B292:G292"/>
    <mergeCell ref="A293:A294"/>
    <mergeCell ref="B293:G293"/>
    <mergeCell ref="H293:H294"/>
    <mergeCell ref="I293:I294"/>
    <mergeCell ref="J293:J294"/>
    <mergeCell ref="K293:K294"/>
    <mergeCell ref="L293:L294"/>
    <mergeCell ref="M293:M294"/>
    <mergeCell ref="K247:K248"/>
    <mergeCell ref="L247:L248"/>
    <mergeCell ref="M247:M248"/>
    <mergeCell ref="N247:N248"/>
    <mergeCell ref="O247:O248"/>
    <mergeCell ref="B246:G246"/>
    <mergeCell ref="A247:A248"/>
    <mergeCell ref="B247:G247"/>
    <mergeCell ref="H247:H248"/>
    <mergeCell ref="I247:I248"/>
    <mergeCell ref="J247:J248"/>
    <mergeCell ref="K228:K229"/>
    <mergeCell ref="L228:L229"/>
    <mergeCell ref="M228:M229"/>
    <mergeCell ref="N228:N229"/>
    <mergeCell ref="O228:O229"/>
    <mergeCell ref="B227:G227"/>
    <mergeCell ref="A228:A229"/>
    <mergeCell ref="B228:G228"/>
    <mergeCell ref="H228:H229"/>
    <mergeCell ref="I228:I229"/>
    <mergeCell ref="J228:J229"/>
    <mergeCell ref="K212:K213"/>
    <mergeCell ref="L212:L213"/>
    <mergeCell ref="M212:M213"/>
    <mergeCell ref="N212:N213"/>
    <mergeCell ref="O212:O213"/>
    <mergeCell ref="B211:G211"/>
    <mergeCell ref="A212:A213"/>
    <mergeCell ref="B212:G212"/>
    <mergeCell ref="H212:H213"/>
    <mergeCell ref="I212:I213"/>
    <mergeCell ref="J212:J213"/>
    <mergeCell ref="K196:K197"/>
    <mergeCell ref="L196:L197"/>
    <mergeCell ref="M196:M197"/>
    <mergeCell ref="N196:N197"/>
    <mergeCell ref="O196:O197"/>
    <mergeCell ref="B195:G195"/>
    <mergeCell ref="A196:A197"/>
    <mergeCell ref="B196:G196"/>
    <mergeCell ref="H196:H197"/>
    <mergeCell ref="I196:I197"/>
    <mergeCell ref="J196:J197"/>
    <mergeCell ref="K180:K181"/>
    <mergeCell ref="L180:L181"/>
    <mergeCell ref="M180:M181"/>
    <mergeCell ref="N180:N181"/>
    <mergeCell ref="O180:O181"/>
    <mergeCell ref="B179:G179"/>
    <mergeCell ref="A180:A181"/>
    <mergeCell ref="B180:G180"/>
    <mergeCell ref="H180:H181"/>
    <mergeCell ref="I180:I181"/>
    <mergeCell ref="J180:J181"/>
    <mergeCell ref="K163:K164"/>
    <mergeCell ref="L163:L164"/>
    <mergeCell ref="M163:M164"/>
    <mergeCell ref="N163:N164"/>
    <mergeCell ref="O163:O164"/>
    <mergeCell ref="B159:G159"/>
    <mergeCell ref="B162:G162"/>
    <mergeCell ref="A163:A164"/>
    <mergeCell ref="B163:G163"/>
    <mergeCell ref="H163:H164"/>
    <mergeCell ref="I163:I164"/>
    <mergeCell ref="J163:J164"/>
    <mergeCell ref="K279:K280"/>
    <mergeCell ref="L279:L280"/>
    <mergeCell ref="M279:M280"/>
    <mergeCell ref="N279:N280"/>
    <mergeCell ref="O279:O280"/>
    <mergeCell ref="B278:G278"/>
    <mergeCell ref="A279:A280"/>
    <mergeCell ref="B279:G279"/>
    <mergeCell ref="H279:H280"/>
    <mergeCell ref="I279:I280"/>
    <mergeCell ref="J279:J280"/>
    <mergeCell ref="K48:K49"/>
    <mergeCell ref="L48:L49"/>
    <mergeCell ref="M48:M49"/>
    <mergeCell ref="N48:N49"/>
    <mergeCell ref="O48:O49"/>
    <mergeCell ref="B47:G47"/>
    <mergeCell ref="A48:A49"/>
    <mergeCell ref="B48:G48"/>
    <mergeCell ref="H48:H49"/>
    <mergeCell ref="I48:I49"/>
    <mergeCell ref="J48:J49"/>
    <mergeCell ref="K32:K33"/>
    <mergeCell ref="L32:L33"/>
    <mergeCell ref="M32:M33"/>
    <mergeCell ref="N32:N33"/>
    <mergeCell ref="O32:O33"/>
    <mergeCell ref="B31:G31"/>
    <mergeCell ref="A32:A33"/>
    <mergeCell ref="B32:G32"/>
    <mergeCell ref="H32:H33"/>
    <mergeCell ref="I32:I33"/>
    <mergeCell ref="J32:J33"/>
    <mergeCell ref="L16:L17"/>
    <mergeCell ref="M16:M17"/>
    <mergeCell ref="N16:N17"/>
    <mergeCell ref="O16:O17"/>
    <mergeCell ref="B15:G15"/>
    <mergeCell ref="A16:A17"/>
    <mergeCell ref="B16:G16"/>
    <mergeCell ref="H16:H17"/>
    <mergeCell ref="I16:I17"/>
    <mergeCell ref="J16:J17"/>
    <mergeCell ref="K16:K17"/>
    <mergeCell ref="K263:K264"/>
    <mergeCell ref="L263:L264"/>
    <mergeCell ref="M263:M264"/>
    <mergeCell ref="N263:N264"/>
    <mergeCell ref="O263:O264"/>
    <mergeCell ref="B262:G262"/>
    <mergeCell ref="A263:A264"/>
    <mergeCell ref="B263:G263"/>
    <mergeCell ref="H263:H264"/>
    <mergeCell ref="I263:I264"/>
    <mergeCell ref="J263:J264"/>
    <mergeCell ref="K147:K148"/>
    <mergeCell ref="L147:L148"/>
    <mergeCell ref="M147:M148"/>
    <mergeCell ref="N147:N148"/>
    <mergeCell ref="O147:O148"/>
    <mergeCell ref="B146:G146"/>
    <mergeCell ref="A147:A148"/>
    <mergeCell ref="B147:G147"/>
    <mergeCell ref="H147:H148"/>
    <mergeCell ref="I147:I148"/>
    <mergeCell ref="J147:J148"/>
    <mergeCell ref="K131:K132"/>
    <mergeCell ref="L131:L132"/>
    <mergeCell ref="M131:M132"/>
    <mergeCell ref="N131:N132"/>
    <mergeCell ref="O131:O132"/>
    <mergeCell ref="B130:G130"/>
    <mergeCell ref="A131:A132"/>
    <mergeCell ref="B131:G131"/>
    <mergeCell ref="H131:H132"/>
    <mergeCell ref="I131:I132"/>
    <mergeCell ref="J131:J132"/>
    <mergeCell ref="K115:K116"/>
    <mergeCell ref="L115:L116"/>
    <mergeCell ref="M115:M116"/>
    <mergeCell ref="N115:N116"/>
    <mergeCell ref="O115:O116"/>
    <mergeCell ref="B114:G114"/>
    <mergeCell ref="A115:A116"/>
    <mergeCell ref="B115:G115"/>
    <mergeCell ref="H115:H116"/>
    <mergeCell ref="I115:I116"/>
    <mergeCell ref="J115:J116"/>
    <mergeCell ref="K99:K100"/>
    <mergeCell ref="L99:L100"/>
    <mergeCell ref="M99:M100"/>
    <mergeCell ref="N99:N100"/>
    <mergeCell ref="O99:O100"/>
    <mergeCell ref="B98:G98"/>
    <mergeCell ref="A99:A100"/>
    <mergeCell ref="B99:G99"/>
    <mergeCell ref="H99:H100"/>
    <mergeCell ref="I99:I100"/>
    <mergeCell ref="J99:J100"/>
    <mergeCell ref="B317:G317"/>
    <mergeCell ref="K64:K65"/>
    <mergeCell ref="L64:L65"/>
    <mergeCell ref="M64:M65"/>
    <mergeCell ref="N64:N65"/>
    <mergeCell ref="O64:O65"/>
    <mergeCell ref="B63:G63"/>
    <mergeCell ref="A64:A65"/>
    <mergeCell ref="B64:G64"/>
    <mergeCell ref="H64:H65"/>
    <mergeCell ref="I64:I65"/>
    <mergeCell ref="J64:J65"/>
    <mergeCell ref="K80:K81"/>
    <mergeCell ref="L80:L81"/>
    <mergeCell ref="M80:M81"/>
    <mergeCell ref="N80:N81"/>
    <mergeCell ref="O80:O81"/>
    <mergeCell ref="B79:G79"/>
    <mergeCell ref="A80:A81"/>
    <mergeCell ref="B80:G80"/>
    <mergeCell ref="H80:H81"/>
    <mergeCell ref="I80:I81"/>
    <mergeCell ref="J80:J81"/>
    <mergeCell ref="B95:G95"/>
    <mergeCell ref="N307:N308"/>
    <mergeCell ref="O307:O308"/>
    <mergeCell ref="B306:G306"/>
    <mergeCell ref="A307:A308"/>
    <mergeCell ref="B307:G307"/>
    <mergeCell ref="H307:H308"/>
    <mergeCell ref="I307:I308"/>
    <mergeCell ref="J307:J308"/>
    <mergeCell ref="K307:K308"/>
    <mergeCell ref="L307:L308"/>
    <mergeCell ref="M307:M308"/>
    <mergeCell ref="B176:G176"/>
    <mergeCell ref="B192:G192"/>
    <mergeCell ref="B208:G208"/>
    <mergeCell ref="B224:G224"/>
    <mergeCell ref="B240:G240"/>
    <mergeCell ref="B259:G259"/>
    <mergeCell ref="B275:G275"/>
    <mergeCell ref="B289:G289"/>
    <mergeCell ref="B28:G28"/>
    <mergeCell ref="B44:G44"/>
    <mergeCell ref="B60:G60"/>
    <mergeCell ref="B76:G76"/>
    <mergeCell ref="B92:G92"/>
    <mergeCell ref="B111:G111"/>
    <mergeCell ref="B127:G127"/>
    <mergeCell ref="B143:G143"/>
    <mergeCell ref="B243:G243"/>
    <mergeCell ref="B320:G320"/>
    <mergeCell ref="A321:A322"/>
    <mergeCell ref="B321:G321"/>
    <mergeCell ref="H321:H322"/>
    <mergeCell ref="I321:I322"/>
    <mergeCell ref="J321:J322"/>
    <mergeCell ref="K321:K322"/>
    <mergeCell ref="L321:L322"/>
    <mergeCell ref="M321:M322"/>
    <mergeCell ref="B345:G345"/>
    <mergeCell ref="N321:N322"/>
    <mergeCell ref="O321:O322"/>
    <mergeCell ref="B331:G331"/>
    <mergeCell ref="B334:G334"/>
    <mergeCell ref="A335:A336"/>
    <mergeCell ref="B335:G335"/>
    <mergeCell ref="H335:H336"/>
    <mergeCell ref="I335:I336"/>
    <mergeCell ref="J335:J336"/>
    <mergeCell ref="K335:K336"/>
    <mergeCell ref="L335:L336"/>
    <mergeCell ref="M335:M336"/>
    <mergeCell ref="N335:N336"/>
    <mergeCell ref="O335:O336"/>
  </mergeCells>
  <pageMargins left="0.7" right="0.7" top="0.75" bottom="0.75" header="0" footer="0"/>
  <pageSetup orientation="landscape" r:id="rId1"/>
  <ignoredErrors>
    <ignoredError sqref="A311:A316 A299:A302 A285:A288 A271:A274 A255:A258 A237:A239 A222:A223 A204:A207 A188:A191 A171:A175 A150:A158 A139:A142 A123:A126 A107:A110 A88:A91 A73:A75 A59 A43 A27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TURISMO</vt:lpstr>
      <vt:lpstr>Gestión Tecnológica</vt:lpstr>
      <vt:lpstr>ELECT. TELECOM</vt:lpstr>
      <vt:lpstr>Ing Computacion</vt:lpstr>
      <vt:lpstr>Ing Tec Info</vt:lpstr>
      <vt:lpstr>Ing Automatizacion</vt:lpstr>
      <vt:lpstr>Ing Autom Indust</vt:lpstr>
      <vt:lpstr>BACHILLERATO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Azucena</cp:lastModifiedBy>
  <dcterms:modified xsi:type="dcterms:W3CDTF">2026-01-22T22:56:53Z</dcterms:modified>
</cp:coreProperties>
</file>