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zucena\Documents\Entrega - DEEDI\Trayectorias escolares\Documentos Terminados\Enero\"/>
    </mc:Choice>
  </mc:AlternateContent>
  <xr:revisionPtr revIDLastSave="0" documentId="13_ncr:1_{28292FD2-47A1-47C9-8D8D-7615A4BC8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. Industrial" sheetId="1" r:id="rId1"/>
    <sheet name="Contaduria" sheetId="2" r:id="rId2"/>
    <sheet name="Mecanica" sheetId="3" r:id="rId3"/>
    <sheet name="PA TS" sheetId="4" r:id="rId4"/>
    <sheet name="Bachillerat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j6b15tyrrDE9TfXpWCU8jDht9MiQ=="/>
    </ext>
  </extLst>
</workbook>
</file>

<file path=xl/calcChain.xml><?xml version="1.0" encoding="utf-8"?>
<calcChain xmlns="http://schemas.openxmlformats.org/spreadsheetml/2006/main">
  <c r="I252" i="5" l="1"/>
  <c r="K873" i="2"/>
  <c r="S873" i="2"/>
  <c r="X870" i="2"/>
  <c r="K856" i="1"/>
  <c r="K790" i="1"/>
  <c r="Q787" i="1" s="1"/>
  <c r="K746" i="1"/>
  <c r="K300" i="5"/>
  <c r="I300" i="5"/>
  <c r="H300" i="5"/>
  <c r="J300" i="5" s="1"/>
  <c r="O295" i="5"/>
  <c r="N295" i="5"/>
  <c r="L295" i="5"/>
  <c r="O294" i="5"/>
  <c r="N294" i="5"/>
  <c r="L294" i="5"/>
  <c r="O293" i="5"/>
  <c r="N293" i="5"/>
  <c r="L293" i="5"/>
  <c r="N292" i="5"/>
  <c r="O292" i="5" s="1"/>
  <c r="L292" i="5"/>
  <c r="L291" i="5"/>
  <c r="M290" i="5"/>
  <c r="P292" i="5" s="1"/>
  <c r="N664" i="3"/>
  <c r="L664" i="3"/>
  <c r="K664" i="3"/>
  <c r="M664" i="3" s="1"/>
  <c r="P662" i="3"/>
  <c r="Q661" i="3"/>
  <c r="Q662" i="3" s="1"/>
  <c r="R656" i="3"/>
  <c r="Q656" i="3"/>
  <c r="O656" i="3"/>
  <c r="R655" i="3"/>
  <c r="Q655" i="3"/>
  <c r="O655" i="3"/>
  <c r="R654" i="3"/>
  <c r="Q654" i="3"/>
  <c r="O654" i="3"/>
  <c r="R653" i="3"/>
  <c r="Q653" i="3"/>
  <c r="O653" i="3"/>
  <c r="R652" i="3"/>
  <c r="Q652" i="3"/>
  <c r="O652" i="3"/>
  <c r="R651" i="3"/>
  <c r="Q651" i="3"/>
  <c r="O651" i="3"/>
  <c r="R650" i="3"/>
  <c r="Q650" i="3"/>
  <c r="O650" i="3"/>
  <c r="O649" i="3"/>
  <c r="P648" i="3"/>
  <c r="S650" i="3" s="1"/>
  <c r="U1049" i="2"/>
  <c r="S1049" i="2"/>
  <c r="K1049" i="2"/>
  <c r="T1049" i="2" s="1"/>
  <c r="W1047" i="2"/>
  <c r="X1046" i="2"/>
  <c r="X1047" i="2" s="1"/>
  <c r="Y1041" i="2"/>
  <c r="X1041" i="2"/>
  <c r="V1041" i="2"/>
  <c r="Y1040" i="2"/>
  <c r="X1040" i="2"/>
  <c r="V1040" i="2"/>
  <c r="Y1039" i="2"/>
  <c r="X1039" i="2"/>
  <c r="V1039" i="2"/>
  <c r="Y1038" i="2"/>
  <c r="X1038" i="2"/>
  <c r="V1038" i="2"/>
  <c r="Y1037" i="2"/>
  <c r="X1037" i="2"/>
  <c r="V1037" i="2"/>
  <c r="Y1036" i="2"/>
  <c r="X1036" i="2"/>
  <c r="V1036" i="2"/>
  <c r="Y1035" i="2"/>
  <c r="X1035" i="2"/>
  <c r="V1035" i="2"/>
  <c r="V1034" i="2"/>
  <c r="W1033" i="2"/>
  <c r="Z1035" i="2" s="1"/>
  <c r="N1032" i="1"/>
  <c r="L1032" i="1"/>
  <c r="K1032" i="1"/>
  <c r="M1032" i="1" s="1"/>
  <c r="P1030" i="1"/>
  <c r="Q1029" i="1"/>
  <c r="Q1030" i="1" s="1"/>
  <c r="R1024" i="1"/>
  <c r="Q1024" i="1"/>
  <c r="O1024" i="1"/>
  <c r="R1023" i="1"/>
  <c r="Q1023" i="1"/>
  <c r="O1023" i="1"/>
  <c r="R1022" i="1"/>
  <c r="Q1022" i="1"/>
  <c r="O1022" i="1"/>
  <c r="R1021" i="1"/>
  <c r="Q1021" i="1"/>
  <c r="O1021" i="1"/>
  <c r="R1020" i="1"/>
  <c r="Q1020" i="1"/>
  <c r="O1020" i="1"/>
  <c r="R1019" i="1"/>
  <c r="Q1019" i="1"/>
  <c r="O1019" i="1"/>
  <c r="R1018" i="1"/>
  <c r="Q1018" i="1"/>
  <c r="O1018" i="1"/>
  <c r="O1017" i="1"/>
  <c r="P1016" i="1"/>
  <c r="S1018" i="1" s="1"/>
  <c r="L642" i="3"/>
  <c r="K642" i="3"/>
  <c r="M642" i="3" s="1"/>
  <c r="N642" i="3" s="1"/>
  <c r="P640" i="3"/>
  <c r="Q639" i="3"/>
  <c r="Q640" i="3" s="1"/>
  <c r="Q634" i="3"/>
  <c r="R634" i="3" s="1"/>
  <c r="O634" i="3"/>
  <c r="Q633" i="3"/>
  <c r="R633" i="3" s="1"/>
  <c r="O633" i="3"/>
  <c r="Q632" i="3"/>
  <c r="R632" i="3" s="1"/>
  <c r="O632" i="3"/>
  <c r="Q631" i="3"/>
  <c r="R631" i="3" s="1"/>
  <c r="O631" i="3"/>
  <c r="Q630" i="3"/>
  <c r="R630" i="3" s="1"/>
  <c r="O630" i="3"/>
  <c r="Q629" i="3"/>
  <c r="R629" i="3" s="1"/>
  <c r="O629" i="3"/>
  <c r="Q628" i="3"/>
  <c r="R628" i="3" s="1"/>
  <c r="O628" i="3"/>
  <c r="O627" i="3"/>
  <c r="P626" i="3"/>
  <c r="S628" i="3" s="1"/>
  <c r="S1027" i="2"/>
  <c r="K1027" i="2"/>
  <c r="T1027" i="2" s="1"/>
  <c r="U1027" i="2" s="1"/>
  <c r="W1025" i="2"/>
  <c r="X1019" i="2"/>
  <c r="Y1019" i="2" s="1"/>
  <c r="V1019" i="2"/>
  <c r="X1018" i="2"/>
  <c r="Y1018" i="2" s="1"/>
  <c r="V1018" i="2"/>
  <c r="X1017" i="2"/>
  <c r="Y1017" i="2" s="1"/>
  <c r="V1017" i="2"/>
  <c r="X1016" i="2"/>
  <c r="Y1016" i="2" s="1"/>
  <c r="V1016" i="2"/>
  <c r="X1015" i="2"/>
  <c r="Y1015" i="2" s="1"/>
  <c r="V1015" i="2"/>
  <c r="X1014" i="2"/>
  <c r="Y1014" i="2" s="1"/>
  <c r="V1014" i="2"/>
  <c r="X1013" i="2"/>
  <c r="Y1013" i="2" s="1"/>
  <c r="V1013" i="2"/>
  <c r="V1012" i="2"/>
  <c r="W1011" i="2"/>
  <c r="Z1013" i="2" s="1"/>
  <c r="L1010" i="1"/>
  <c r="K1010" i="1"/>
  <c r="M1010" i="1" s="1"/>
  <c r="N1010" i="1" s="1"/>
  <c r="P1008" i="1"/>
  <c r="Q1002" i="1"/>
  <c r="R1002" i="1" s="1"/>
  <c r="O1002" i="1"/>
  <c r="Q1001" i="1"/>
  <c r="R1001" i="1" s="1"/>
  <c r="O1001" i="1"/>
  <c r="Q1000" i="1"/>
  <c r="R1000" i="1" s="1"/>
  <c r="O1000" i="1"/>
  <c r="Q999" i="1"/>
  <c r="R999" i="1" s="1"/>
  <c r="O999" i="1"/>
  <c r="Q998" i="1"/>
  <c r="R998" i="1" s="1"/>
  <c r="O998" i="1"/>
  <c r="Q997" i="1"/>
  <c r="R997" i="1" s="1"/>
  <c r="O997" i="1"/>
  <c r="Q996" i="1"/>
  <c r="R996" i="1" s="1"/>
  <c r="O996" i="1"/>
  <c r="O995" i="1"/>
  <c r="P994" i="1"/>
  <c r="S996" i="1" s="1"/>
  <c r="K311" i="3"/>
  <c r="N291" i="5" l="1"/>
  <c r="O291" i="5" s="1"/>
  <c r="Q649" i="3"/>
  <c r="R649" i="3" s="1"/>
  <c r="X1034" i="2"/>
  <c r="Y1034" i="2" s="1"/>
  <c r="Q1017" i="1"/>
  <c r="R1017" i="1" s="1"/>
  <c r="X1024" i="2"/>
  <c r="X1025" i="2" s="1"/>
  <c r="Q1007" i="1"/>
  <c r="Q1008" i="1" s="1"/>
  <c r="Q627" i="3"/>
  <c r="R627" i="3" s="1"/>
  <c r="X1012" i="2"/>
  <c r="Y1012" i="2" s="1"/>
  <c r="Q995" i="1"/>
  <c r="R995" i="1" s="1"/>
  <c r="N620" i="3" l="1"/>
  <c r="L620" i="3"/>
  <c r="K620" i="3"/>
  <c r="M620" i="3" s="1"/>
  <c r="P618" i="3"/>
  <c r="Q617" i="3"/>
  <c r="Q618" i="3" s="1"/>
  <c r="R612" i="3"/>
  <c r="Q612" i="3"/>
  <c r="O612" i="3"/>
  <c r="R611" i="3"/>
  <c r="Q611" i="3"/>
  <c r="O611" i="3"/>
  <c r="R610" i="3"/>
  <c r="Q610" i="3"/>
  <c r="O610" i="3"/>
  <c r="R609" i="3"/>
  <c r="Q609" i="3"/>
  <c r="O609" i="3"/>
  <c r="R608" i="3"/>
  <c r="Q608" i="3"/>
  <c r="O608" i="3"/>
  <c r="R607" i="3"/>
  <c r="Q607" i="3"/>
  <c r="O607" i="3"/>
  <c r="R606" i="3"/>
  <c r="Q606" i="3"/>
  <c r="O606" i="3"/>
  <c r="O605" i="3"/>
  <c r="P604" i="3"/>
  <c r="S606" i="3" s="1"/>
  <c r="U1005" i="2"/>
  <c r="S1005" i="2"/>
  <c r="K1005" i="2"/>
  <c r="T1005" i="2" s="1"/>
  <c r="X1003" i="2"/>
  <c r="W1003" i="2"/>
  <c r="Y997" i="2"/>
  <c r="X997" i="2"/>
  <c r="V997" i="2"/>
  <c r="Y996" i="2"/>
  <c r="X996" i="2"/>
  <c r="V996" i="2"/>
  <c r="Y995" i="2"/>
  <c r="X995" i="2"/>
  <c r="V995" i="2"/>
  <c r="Y994" i="2"/>
  <c r="X994" i="2"/>
  <c r="V994" i="2"/>
  <c r="Y993" i="2"/>
  <c r="X993" i="2"/>
  <c r="V993" i="2"/>
  <c r="Y992" i="2"/>
  <c r="X992" i="2"/>
  <c r="V992" i="2"/>
  <c r="Y991" i="2"/>
  <c r="X991" i="2"/>
  <c r="V991" i="2"/>
  <c r="V990" i="2"/>
  <c r="W989" i="2"/>
  <c r="Z991" i="2" s="1"/>
  <c r="N988" i="1"/>
  <c r="L988" i="1"/>
  <c r="K988" i="1"/>
  <c r="M988" i="1" s="1"/>
  <c r="P986" i="1"/>
  <c r="Q985" i="1"/>
  <c r="Q986" i="1" s="1"/>
  <c r="R980" i="1"/>
  <c r="Q980" i="1"/>
  <c r="O980" i="1"/>
  <c r="R979" i="1"/>
  <c r="Q979" i="1"/>
  <c r="O979" i="1"/>
  <c r="R978" i="1"/>
  <c r="Q978" i="1"/>
  <c r="O978" i="1"/>
  <c r="R977" i="1"/>
  <c r="Q977" i="1"/>
  <c r="O977" i="1"/>
  <c r="R976" i="1"/>
  <c r="Q976" i="1"/>
  <c r="O976" i="1"/>
  <c r="R975" i="1"/>
  <c r="Q975" i="1"/>
  <c r="O975" i="1"/>
  <c r="Q974" i="1"/>
  <c r="R974" i="1" s="1"/>
  <c r="O974" i="1"/>
  <c r="O973" i="1"/>
  <c r="P972" i="1"/>
  <c r="Q973" i="1" s="1"/>
  <c r="R973" i="1" s="1"/>
  <c r="S974" i="1" l="1"/>
  <c r="Q605" i="3"/>
  <c r="R605" i="3" s="1"/>
  <c r="X990" i="2"/>
  <c r="Y990" i="2" s="1"/>
  <c r="K284" i="5"/>
  <c r="I284" i="5"/>
  <c r="H284" i="5"/>
  <c r="J284" i="5" s="1"/>
  <c r="O279" i="5"/>
  <c r="N279" i="5"/>
  <c r="L279" i="5"/>
  <c r="O278" i="5"/>
  <c r="N278" i="5"/>
  <c r="L278" i="5"/>
  <c r="O277" i="5"/>
  <c r="N277" i="5"/>
  <c r="L277" i="5"/>
  <c r="N276" i="5"/>
  <c r="O276" i="5" s="1"/>
  <c r="L276" i="5"/>
  <c r="L275" i="5"/>
  <c r="M274" i="5"/>
  <c r="P276" i="5" s="1"/>
  <c r="N275" i="5" l="1"/>
  <c r="O275" i="5" s="1"/>
  <c r="I236" i="5"/>
  <c r="N598" i="3" l="1"/>
  <c r="L598" i="3"/>
  <c r="K598" i="3"/>
  <c r="M598" i="3" s="1"/>
  <c r="P596" i="3"/>
  <c r="Q595" i="3"/>
  <c r="Q596" i="3" s="1"/>
  <c r="R590" i="3"/>
  <c r="Q590" i="3"/>
  <c r="O590" i="3"/>
  <c r="R589" i="3"/>
  <c r="Q589" i="3"/>
  <c r="O589" i="3"/>
  <c r="R588" i="3"/>
  <c r="Q588" i="3"/>
  <c r="O588" i="3"/>
  <c r="R587" i="3"/>
  <c r="Q587" i="3"/>
  <c r="O587" i="3"/>
  <c r="R586" i="3"/>
  <c r="Q586" i="3"/>
  <c r="O586" i="3"/>
  <c r="R585" i="3"/>
  <c r="Q585" i="3"/>
  <c r="O585" i="3"/>
  <c r="S584" i="3"/>
  <c r="Q584" i="3"/>
  <c r="R584" i="3" s="1"/>
  <c r="O584" i="3"/>
  <c r="O583" i="3"/>
  <c r="P582" i="3"/>
  <c r="Q583" i="3" s="1"/>
  <c r="R583" i="3" s="1"/>
  <c r="U983" i="2"/>
  <c r="S983" i="2"/>
  <c r="K983" i="2"/>
  <c r="T983" i="2" s="1"/>
  <c r="X981" i="2"/>
  <c r="W981" i="2"/>
  <c r="Y975" i="2"/>
  <c r="X975" i="2"/>
  <c r="V975" i="2"/>
  <c r="Y974" i="2"/>
  <c r="X974" i="2"/>
  <c r="V974" i="2"/>
  <c r="Y973" i="2"/>
  <c r="X973" i="2"/>
  <c r="V973" i="2"/>
  <c r="Y972" i="2"/>
  <c r="X972" i="2"/>
  <c r="V972" i="2"/>
  <c r="Y971" i="2"/>
  <c r="X971" i="2"/>
  <c r="V971" i="2"/>
  <c r="X970" i="2"/>
  <c r="Y970" i="2" s="1"/>
  <c r="V970" i="2"/>
  <c r="X969" i="2"/>
  <c r="Y969" i="2" s="1"/>
  <c r="V969" i="2"/>
  <c r="V968" i="2"/>
  <c r="W967" i="2"/>
  <c r="Z969" i="2" s="1"/>
  <c r="N966" i="1"/>
  <c r="L966" i="1"/>
  <c r="K966" i="1"/>
  <c r="M966" i="1" s="1"/>
  <c r="P964" i="1"/>
  <c r="Q963" i="1"/>
  <c r="Q964" i="1" s="1"/>
  <c r="R958" i="1"/>
  <c r="Q958" i="1"/>
  <c r="O958" i="1"/>
  <c r="R957" i="1"/>
  <c r="Q957" i="1"/>
  <c r="O957" i="1"/>
  <c r="R956" i="1"/>
  <c r="Q956" i="1"/>
  <c r="O956" i="1"/>
  <c r="R955" i="1"/>
  <c r="Q955" i="1"/>
  <c r="O955" i="1"/>
  <c r="R954" i="1"/>
  <c r="Q954" i="1"/>
  <c r="O954" i="1"/>
  <c r="Q953" i="1"/>
  <c r="R953" i="1" s="1"/>
  <c r="O953" i="1"/>
  <c r="Q952" i="1"/>
  <c r="R952" i="1" s="1"/>
  <c r="O952" i="1"/>
  <c r="O951" i="1"/>
  <c r="P950" i="1"/>
  <c r="Q951" i="1" s="1"/>
  <c r="R951" i="1" s="1"/>
  <c r="X968" i="2" l="1"/>
  <c r="Y968" i="2" s="1"/>
  <c r="S952" i="1"/>
  <c r="L311" i="3"/>
  <c r="L790" i="1"/>
  <c r="K268" i="5" l="1"/>
  <c r="I268" i="5"/>
  <c r="H268" i="5"/>
  <c r="J268" i="5" s="1"/>
  <c r="O263" i="5"/>
  <c r="N263" i="5"/>
  <c r="L263" i="5"/>
  <c r="N262" i="5"/>
  <c r="O262" i="5" s="1"/>
  <c r="L262" i="5"/>
  <c r="N261" i="5"/>
  <c r="O261" i="5" s="1"/>
  <c r="L261" i="5"/>
  <c r="N260" i="5"/>
  <c r="O260" i="5" s="1"/>
  <c r="L260" i="5"/>
  <c r="L259" i="5"/>
  <c r="M258" i="5"/>
  <c r="P260" i="5" s="1"/>
  <c r="N576" i="3"/>
  <c r="L576" i="3"/>
  <c r="K576" i="3"/>
  <c r="M576" i="3" s="1"/>
  <c r="P574" i="3"/>
  <c r="Q573" i="3"/>
  <c r="Q574" i="3" s="1"/>
  <c r="R568" i="3"/>
  <c r="Q568" i="3"/>
  <c r="O568" i="3"/>
  <c r="R567" i="3"/>
  <c r="Q567" i="3"/>
  <c r="O567" i="3"/>
  <c r="R566" i="3"/>
  <c r="Q566" i="3"/>
  <c r="O566" i="3"/>
  <c r="R565" i="3"/>
  <c r="Q565" i="3"/>
  <c r="O565" i="3"/>
  <c r="Q564" i="3"/>
  <c r="R564" i="3" s="1"/>
  <c r="O564" i="3"/>
  <c r="Q563" i="3"/>
  <c r="R563" i="3" s="1"/>
  <c r="O563" i="3"/>
  <c r="Q562" i="3"/>
  <c r="R562" i="3" s="1"/>
  <c r="O562" i="3"/>
  <c r="O561" i="3"/>
  <c r="P560" i="3"/>
  <c r="S562" i="3" s="1"/>
  <c r="N259" i="5" l="1"/>
  <c r="O259" i="5" s="1"/>
  <c r="Q561" i="3"/>
  <c r="R561" i="3" s="1"/>
  <c r="U961" i="2"/>
  <c r="S961" i="2"/>
  <c r="K961" i="2"/>
  <c r="T961" i="2" s="1"/>
  <c r="X959" i="2"/>
  <c r="W959" i="2"/>
  <c r="Y953" i="2"/>
  <c r="X953" i="2"/>
  <c r="V953" i="2"/>
  <c r="Y952" i="2"/>
  <c r="X952" i="2"/>
  <c r="V952" i="2"/>
  <c r="Y951" i="2"/>
  <c r="X951" i="2"/>
  <c r="V951" i="2"/>
  <c r="Y950" i="2"/>
  <c r="X950" i="2"/>
  <c r="V950" i="2"/>
  <c r="X949" i="2"/>
  <c r="Y949" i="2" s="1"/>
  <c r="V949" i="2"/>
  <c r="X948" i="2"/>
  <c r="Y948" i="2" s="1"/>
  <c r="V948" i="2"/>
  <c r="X947" i="2"/>
  <c r="Y947" i="2" s="1"/>
  <c r="V947" i="2"/>
  <c r="V946" i="2"/>
  <c r="W945" i="2"/>
  <c r="Z947" i="2" s="1"/>
  <c r="N944" i="1"/>
  <c r="L944" i="1"/>
  <c r="K944" i="1"/>
  <c r="M944" i="1" s="1"/>
  <c r="P942" i="1"/>
  <c r="Q941" i="1"/>
  <c r="Q942" i="1" s="1"/>
  <c r="R936" i="1"/>
  <c r="Q936" i="1"/>
  <c r="O936" i="1"/>
  <c r="R935" i="1"/>
  <c r="Q935" i="1"/>
  <c r="O935" i="1"/>
  <c r="R934" i="1"/>
  <c r="Q934" i="1"/>
  <c r="O934" i="1"/>
  <c r="R933" i="1"/>
  <c r="Q933" i="1"/>
  <c r="O933" i="1"/>
  <c r="Q932" i="1"/>
  <c r="R932" i="1" s="1"/>
  <c r="O932" i="1"/>
  <c r="Q931" i="1"/>
  <c r="R931" i="1" s="1"/>
  <c r="O931" i="1"/>
  <c r="Q930" i="1"/>
  <c r="R930" i="1" s="1"/>
  <c r="O930" i="1"/>
  <c r="O929" i="1"/>
  <c r="P928" i="1"/>
  <c r="S930" i="1" s="1"/>
  <c r="Q929" i="1" l="1"/>
  <c r="R929" i="1" s="1"/>
  <c r="X946" i="2"/>
  <c r="Y946" i="2" s="1"/>
  <c r="I220" i="5"/>
  <c r="N554" i="3" l="1"/>
  <c r="L554" i="3"/>
  <c r="K554" i="3"/>
  <c r="M554" i="3" s="1"/>
  <c r="P552" i="3"/>
  <c r="Q551" i="3"/>
  <c r="Q552" i="3" s="1"/>
  <c r="R546" i="3"/>
  <c r="Q546" i="3"/>
  <c r="O546" i="3"/>
  <c r="R545" i="3"/>
  <c r="Q545" i="3"/>
  <c r="O545" i="3"/>
  <c r="R544" i="3"/>
  <c r="Q544" i="3"/>
  <c r="O544" i="3"/>
  <c r="Q543" i="3"/>
  <c r="R543" i="3" s="1"/>
  <c r="O543" i="3"/>
  <c r="Q542" i="3"/>
  <c r="R542" i="3" s="1"/>
  <c r="O542" i="3"/>
  <c r="Q541" i="3"/>
  <c r="R541" i="3" s="1"/>
  <c r="O541" i="3"/>
  <c r="Q540" i="3"/>
  <c r="R540" i="3" s="1"/>
  <c r="O540" i="3"/>
  <c r="O539" i="3"/>
  <c r="P538" i="3"/>
  <c r="S540" i="3" s="1"/>
  <c r="U939" i="2"/>
  <c r="S939" i="2"/>
  <c r="K939" i="2"/>
  <c r="T939" i="2" s="1"/>
  <c r="X937" i="2"/>
  <c r="W937" i="2"/>
  <c r="Y931" i="2"/>
  <c r="X931" i="2"/>
  <c r="V931" i="2"/>
  <c r="Y930" i="2"/>
  <c r="X930" i="2"/>
  <c r="V930" i="2"/>
  <c r="Y929" i="2"/>
  <c r="X929" i="2"/>
  <c r="V929" i="2"/>
  <c r="X928" i="2"/>
  <c r="Y928" i="2" s="1"/>
  <c r="V928" i="2"/>
  <c r="X927" i="2"/>
  <c r="Y927" i="2" s="1"/>
  <c r="V927" i="2"/>
  <c r="X926" i="2"/>
  <c r="Y926" i="2" s="1"/>
  <c r="V926" i="2"/>
  <c r="X925" i="2"/>
  <c r="Y925" i="2" s="1"/>
  <c r="V925" i="2"/>
  <c r="V924" i="2"/>
  <c r="W923" i="2"/>
  <c r="Z925" i="2" s="1"/>
  <c r="N922" i="1"/>
  <c r="L922" i="1"/>
  <c r="K922" i="1"/>
  <c r="M922" i="1" s="1"/>
  <c r="P920" i="1"/>
  <c r="Q919" i="1"/>
  <c r="Q920" i="1" s="1"/>
  <c r="R914" i="1"/>
  <c r="Q914" i="1"/>
  <c r="O914" i="1"/>
  <c r="R913" i="1"/>
  <c r="Q913" i="1"/>
  <c r="O913" i="1"/>
  <c r="R912" i="1"/>
  <c r="Q912" i="1"/>
  <c r="O912" i="1"/>
  <c r="Q911" i="1"/>
  <c r="R911" i="1" s="1"/>
  <c r="O911" i="1"/>
  <c r="Q910" i="1"/>
  <c r="R910" i="1" s="1"/>
  <c r="O910" i="1"/>
  <c r="Q909" i="1"/>
  <c r="R909" i="1" s="1"/>
  <c r="O909" i="1"/>
  <c r="Q908" i="1"/>
  <c r="R908" i="1" s="1"/>
  <c r="O908" i="1"/>
  <c r="O907" i="1"/>
  <c r="P906" i="1"/>
  <c r="S908" i="1" s="1"/>
  <c r="X924" i="2" l="1"/>
  <c r="Y924" i="2" s="1"/>
  <c r="Q907" i="1"/>
  <c r="R907" i="1" s="1"/>
  <c r="Q539" i="3"/>
  <c r="R539" i="3" s="1"/>
  <c r="L334" i="3" l="1"/>
  <c r="H252" i="5"/>
  <c r="J252" i="5" s="1"/>
  <c r="K252" i="5" s="1"/>
  <c r="N247" i="5"/>
  <c r="O247" i="5" s="1"/>
  <c r="L247" i="5"/>
  <c r="N246" i="5"/>
  <c r="O246" i="5" s="1"/>
  <c r="L246" i="5"/>
  <c r="N245" i="5"/>
  <c r="O245" i="5" s="1"/>
  <c r="L245" i="5"/>
  <c r="N244" i="5"/>
  <c r="O244" i="5" s="1"/>
  <c r="L244" i="5"/>
  <c r="L243" i="5"/>
  <c r="M242" i="5"/>
  <c r="P244" i="5" s="1"/>
  <c r="H236" i="5"/>
  <c r="J236" i="5" s="1"/>
  <c r="K236" i="5" s="1"/>
  <c r="N231" i="5"/>
  <c r="O231" i="5" s="1"/>
  <c r="L231" i="5"/>
  <c r="N230" i="5"/>
  <c r="O230" i="5" s="1"/>
  <c r="L230" i="5"/>
  <c r="N229" i="5"/>
  <c r="O229" i="5" s="1"/>
  <c r="L229" i="5"/>
  <c r="N228" i="5"/>
  <c r="O228" i="5" s="1"/>
  <c r="L228" i="5"/>
  <c r="L227" i="5"/>
  <c r="M226" i="5"/>
  <c r="P228" i="5" s="1"/>
  <c r="H220" i="5"/>
  <c r="J220" i="5" s="1"/>
  <c r="K220" i="5" s="1"/>
  <c r="N215" i="5"/>
  <c r="O215" i="5" s="1"/>
  <c r="L215" i="5"/>
  <c r="N214" i="5"/>
  <c r="O214" i="5" s="1"/>
  <c r="L214" i="5"/>
  <c r="N213" i="5"/>
  <c r="O213" i="5" s="1"/>
  <c r="L213" i="5"/>
  <c r="N212" i="5"/>
  <c r="O212" i="5" s="1"/>
  <c r="L212" i="5"/>
  <c r="L211" i="5"/>
  <c r="M210" i="5"/>
  <c r="P212" i="5" s="1"/>
  <c r="K204" i="5"/>
  <c r="I204" i="5"/>
  <c r="H204" i="5"/>
  <c r="J204" i="5" s="1"/>
  <c r="O199" i="5"/>
  <c r="N199" i="5"/>
  <c r="L199" i="5"/>
  <c r="O198" i="5"/>
  <c r="N198" i="5"/>
  <c r="L198" i="5"/>
  <c r="O197" i="5"/>
  <c r="N197" i="5"/>
  <c r="L197" i="5"/>
  <c r="O196" i="5"/>
  <c r="N196" i="5"/>
  <c r="L196" i="5"/>
  <c r="O195" i="5"/>
  <c r="N195" i="5"/>
  <c r="L195" i="5"/>
  <c r="M194" i="5"/>
  <c r="P196" i="5" s="1"/>
  <c r="I188" i="5"/>
  <c r="H188" i="5"/>
  <c r="J188" i="5" s="1"/>
  <c r="N183" i="5"/>
  <c r="O183" i="5" s="1"/>
  <c r="L183" i="5"/>
  <c r="N182" i="5"/>
  <c r="O182" i="5" s="1"/>
  <c r="L182" i="5"/>
  <c r="N181" i="5"/>
  <c r="O181" i="5" s="1"/>
  <c r="L181" i="5"/>
  <c r="N180" i="5"/>
  <c r="O180" i="5" s="1"/>
  <c r="L180" i="5"/>
  <c r="L179" i="5"/>
  <c r="M178" i="5"/>
  <c r="N179" i="5" s="1"/>
  <c r="O179" i="5" s="1"/>
  <c r="I172" i="5"/>
  <c r="H172" i="5"/>
  <c r="J172" i="5" s="1"/>
  <c r="N167" i="5"/>
  <c r="O167" i="5" s="1"/>
  <c r="L167" i="5"/>
  <c r="N166" i="5"/>
  <c r="O166" i="5" s="1"/>
  <c r="L166" i="5"/>
  <c r="N165" i="5"/>
  <c r="O165" i="5" s="1"/>
  <c r="L165" i="5"/>
  <c r="N164" i="5"/>
  <c r="O164" i="5" s="1"/>
  <c r="L164" i="5"/>
  <c r="L163" i="5"/>
  <c r="M162" i="5"/>
  <c r="N163" i="5" s="1"/>
  <c r="O163" i="5" s="1"/>
  <c r="I156" i="5"/>
  <c r="H156" i="5"/>
  <c r="J156" i="5" s="1"/>
  <c r="N151" i="5"/>
  <c r="O151" i="5" s="1"/>
  <c r="L151" i="5"/>
  <c r="N150" i="5"/>
  <c r="O150" i="5" s="1"/>
  <c r="L150" i="5"/>
  <c r="N149" i="5"/>
  <c r="O149" i="5" s="1"/>
  <c r="L149" i="5"/>
  <c r="N148" i="5"/>
  <c r="O148" i="5" s="1"/>
  <c r="L148" i="5"/>
  <c r="L147" i="5"/>
  <c r="M146" i="5"/>
  <c r="P148" i="5" s="1"/>
  <c r="I140" i="5"/>
  <c r="H140" i="5"/>
  <c r="J140" i="5" s="1"/>
  <c r="N135" i="5"/>
  <c r="O135" i="5" s="1"/>
  <c r="L135" i="5"/>
  <c r="N134" i="5"/>
  <c r="O134" i="5" s="1"/>
  <c r="L134" i="5"/>
  <c r="N133" i="5"/>
  <c r="O133" i="5" s="1"/>
  <c r="L133" i="5"/>
  <c r="N132" i="5"/>
  <c r="O132" i="5" s="1"/>
  <c r="L132" i="5"/>
  <c r="L131" i="5"/>
  <c r="M130" i="5"/>
  <c r="P132" i="5" s="1"/>
  <c r="I124" i="5"/>
  <c r="H124" i="5"/>
  <c r="J124" i="5" s="1"/>
  <c r="N119" i="5"/>
  <c r="O119" i="5" s="1"/>
  <c r="L119" i="5"/>
  <c r="N118" i="5"/>
  <c r="O118" i="5" s="1"/>
  <c r="L118" i="5"/>
  <c r="N117" i="5"/>
  <c r="O117" i="5" s="1"/>
  <c r="L117" i="5"/>
  <c r="N116" i="5"/>
  <c r="O116" i="5" s="1"/>
  <c r="L116" i="5"/>
  <c r="L115" i="5"/>
  <c r="M114" i="5"/>
  <c r="N115" i="5" s="1"/>
  <c r="O115" i="5" s="1"/>
  <c r="I108" i="5"/>
  <c r="H108" i="5"/>
  <c r="J108" i="5" s="1"/>
  <c r="N103" i="5"/>
  <c r="O103" i="5" s="1"/>
  <c r="L103" i="5"/>
  <c r="N102" i="5"/>
  <c r="O102" i="5" s="1"/>
  <c r="L102" i="5"/>
  <c r="N101" i="5"/>
  <c r="O101" i="5" s="1"/>
  <c r="L101" i="5"/>
  <c r="N100" i="5"/>
  <c r="O100" i="5" s="1"/>
  <c r="L100" i="5"/>
  <c r="L99" i="5"/>
  <c r="M98" i="5"/>
  <c r="P100" i="5" s="1"/>
  <c r="I92" i="5"/>
  <c r="H92" i="5"/>
  <c r="J92" i="5" s="1"/>
  <c r="N87" i="5"/>
  <c r="O87" i="5" s="1"/>
  <c r="L87" i="5"/>
  <c r="N86" i="5"/>
  <c r="O86" i="5" s="1"/>
  <c r="L86" i="5"/>
  <c r="N85" i="5"/>
  <c r="O85" i="5" s="1"/>
  <c r="L85" i="5"/>
  <c r="N84" i="5"/>
  <c r="O84" i="5" s="1"/>
  <c r="L84" i="5"/>
  <c r="L83" i="5"/>
  <c r="M82" i="5"/>
  <c r="P84" i="5" s="1"/>
  <c r="H76" i="5"/>
  <c r="J76" i="5" s="1"/>
  <c r="K76" i="5" s="1"/>
  <c r="N71" i="5"/>
  <c r="O71" i="5" s="1"/>
  <c r="L71" i="5"/>
  <c r="N70" i="5"/>
  <c r="O70" i="5" s="1"/>
  <c r="L70" i="5"/>
  <c r="N69" i="5"/>
  <c r="O69" i="5" s="1"/>
  <c r="L69" i="5"/>
  <c r="N68" i="5"/>
  <c r="O68" i="5" s="1"/>
  <c r="L68" i="5"/>
  <c r="L67" i="5"/>
  <c r="M66" i="5"/>
  <c r="P68" i="5" s="1"/>
  <c r="I60" i="5"/>
  <c r="H60" i="5"/>
  <c r="J60" i="5" s="1"/>
  <c r="K60" i="5" s="1"/>
  <c r="N55" i="5"/>
  <c r="O55" i="5" s="1"/>
  <c r="L55" i="5"/>
  <c r="N54" i="5"/>
  <c r="O54" i="5" s="1"/>
  <c r="L54" i="5"/>
  <c r="N53" i="5"/>
  <c r="O53" i="5" s="1"/>
  <c r="L53" i="5"/>
  <c r="N52" i="5"/>
  <c r="O52" i="5" s="1"/>
  <c r="L52" i="5"/>
  <c r="L51" i="5"/>
  <c r="M50" i="5"/>
  <c r="P52" i="5" s="1"/>
  <c r="I44" i="5"/>
  <c r="H44" i="5"/>
  <c r="J44" i="5" s="1"/>
  <c r="K44" i="5" s="1"/>
  <c r="N39" i="5"/>
  <c r="O39" i="5" s="1"/>
  <c r="L39" i="5"/>
  <c r="N38" i="5"/>
  <c r="O38" i="5" s="1"/>
  <c r="L38" i="5"/>
  <c r="N37" i="5"/>
  <c r="O37" i="5" s="1"/>
  <c r="L37" i="5"/>
  <c r="N36" i="5"/>
  <c r="O36" i="5" s="1"/>
  <c r="L36" i="5"/>
  <c r="L35" i="5"/>
  <c r="M34" i="5"/>
  <c r="P36" i="5" s="1"/>
  <c r="I28" i="5"/>
  <c r="H28" i="5"/>
  <c r="J28" i="5" s="1"/>
  <c r="N23" i="5"/>
  <c r="O23" i="5" s="1"/>
  <c r="L23" i="5"/>
  <c r="N22" i="5"/>
  <c r="O22" i="5" s="1"/>
  <c r="L22" i="5"/>
  <c r="N21" i="5"/>
  <c r="O21" i="5" s="1"/>
  <c r="L21" i="5"/>
  <c r="N20" i="5"/>
  <c r="O20" i="5" s="1"/>
  <c r="L20" i="5"/>
  <c r="L19" i="5"/>
  <c r="M18" i="5"/>
  <c r="P20" i="5" s="1"/>
  <c r="J176" i="4"/>
  <c r="K175" i="4"/>
  <c r="L176" i="4" s="1"/>
  <c r="M176" i="4" s="1"/>
  <c r="L168" i="4"/>
  <c r="M168" i="4" s="1"/>
  <c r="J168" i="4"/>
  <c r="L167" i="4"/>
  <c r="M167" i="4" s="1"/>
  <c r="J167" i="4"/>
  <c r="J166" i="4"/>
  <c r="K165" i="4"/>
  <c r="L166" i="4" s="1"/>
  <c r="M166" i="4" s="1"/>
  <c r="L157" i="4"/>
  <c r="M157" i="4" s="1"/>
  <c r="J157" i="4"/>
  <c r="J156" i="4"/>
  <c r="K155" i="4"/>
  <c r="L156" i="4" s="1"/>
  <c r="M156" i="4" s="1"/>
  <c r="L148" i="4"/>
  <c r="M148" i="4" s="1"/>
  <c r="J148" i="4"/>
  <c r="L147" i="4"/>
  <c r="M147" i="4" s="1"/>
  <c r="J147" i="4"/>
  <c r="J146" i="4"/>
  <c r="K145" i="4"/>
  <c r="L146" i="4" s="1"/>
  <c r="M146" i="4" s="1"/>
  <c r="L138" i="4"/>
  <c r="M138" i="4" s="1"/>
  <c r="J138" i="4"/>
  <c r="L137" i="4"/>
  <c r="M137" i="4" s="1"/>
  <c r="J137" i="4"/>
  <c r="J136" i="4"/>
  <c r="K135" i="4"/>
  <c r="L136" i="4" s="1"/>
  <c r="M136" i="4" s="1"/>
  <c r="L127" i="4"/>
  <c r="M127" i="4" s="1"/>
  <c r="J127" i="4"/>
  <c r="L126" i="4"/>
  <c r="M126" i="4" s="1"/>
  <c r="J126" i="4"/>
  <c r="J125" i="4"/>
  <c r="K124" i="4"/>
  <c r="L125" i="4" s="1"/>
  <c r="M125" i="4" s="1"/>
  <c r="L115" i="4"/>
  <c r="M115" i="4" s="1"/>
  <c r="J115" i="4"/>
  <c r="L114" i="4"/>
  <c r="M114" i="4" s="1"/>
  <c r="J114" i="4"/>
  <c r="J113" i="4"/>
  <c r="K112" i="4"/>
  <c r="L113" i="4" s="1"/>
  <c r="M113" i="4" s="1"/>
  <c r="L104" i="4"/>
  <c r="M104" i="4" s="1"/>
  <c r="J104" i="4"/>
  <c r="L103" i="4"/>
  <c r="M103" i="4" s="1"/>
  <c r="J103" i="4"/>
  <c r="J102" i="4"/>
  <c r="K101" i="4"/>
  <c r="L94" i="4"/>
  <c r="M94" i="4" s="1"/>
  <c r="J94" i="4"/>
  <c r="L93" i="4"/>
  <c r="M93" i="4" s="1"/>
  <c r="J93" i="4"/>
  <c r="J92" i="4"/>
  <c r="K91" i="4"/>
  <c r="W83" i="4" s="1"/>
  <c r="J84" i="4"/>
  <c r="AC83" i="4"/>
  <c r="Y83" i="4"/>
  <c r="V83" i="4"/>
  <c r="L83" i="4"/>
  <c r="M83" i="4" s="1"/>
  <c r="J83" i="4"/>
  <c r="J82" i="4"/>
  <c r="K81" i="4"/>
  <c r="L82" i="4" s="1"/>
  <c r="M82" i="4" s="1"/>
  <c r="J73" i="4"/>
  <c r="L72" i="4"/>
  <c r="M72" i="4" s="1"/>
  <c r="J72" i="4"/>
  <c r="J71" i="4"/>
  <c r="K70" i="4"/>
  <c r="L71" i="4" s="1"/>
  <c r="M71" i="4" s="1"/>
  <c r="R67" i="4"/>
  <c r="L63" i="4"/>
  <c r="M63" i="4" s="1"/>
  <c r="J63" i="4"/>
  <c r="L62" i="4"/>
  <c r="M62" i="4" s="1"/>
  <c r="J62" i="4"/>
  <c r="J61" i="4"/>
  <c r="K60" i="4"/>
  <c r="T83" i="4" s="1"/>
  <c r="L51" i="4"/>
  <c r="M51" i="4" s="1"/>
  <c r="J51" i="4"/>
  <c r="J50" i="4"/>
  <c r="S19" i="4" s="1"/>
  <c r="K49" i="4"/>
  <c r="L50" i="4" s="1"/>
  <c r="R44" i="4"/>
  <c r="L42" i="4"/>
  <c r="M42" i="4" s="1"/>
  <c r="J42" i="4"/>
  <c r="L41" i="4"/>
  <c r="M41" i="4" s="1"/>
  <c r="J41" i="4"/>
  <c r="J40" i="4"/>
  <c r="K39" i="4"/>
  <c r="L40" i="4" s="1"/>
  <c r="R41" i="4" s="1"/>
  <c r="G35" i="4"/>
  <c r="L32" i="4"/>
  <c r="M32" i="4" s="1"/>
  <c r="Q68" i="4" s="1"/>
  <c r="J32" i="4"/>
  <c r="L31" i="4"/>
  <c r="M31" i="4" s="1"/>
  <c r="Q67" i="4" s="1"/>
  <c r="J31" i="4"/>
  <c r="L30" i="4"/>
  <c r="J30" i="4"/>
  <c r="Q19" i="4" s="1"/>
  <c r="K29" i="4"/>
  <c r="Q83" i="4" s="1"/>
  <c r="J25" i="4"/>
  <c r="I25" i="4"/>
  <c r="G25" i="4"/>
  <c r="L22" i="4"/>
  <c r="M22" i="4" s="1"/>
  <c r="P69" i="4" s="1"/>
  <c r="J22" i="4"/>
  <c r="L21" i="4"/>
  <c r="P45" i="4" s="1"/>
  <c r="J21" i="4"/>
  <c r="L20" i="4"/>
  <c r="M20" i="4" s="1"/>
  <c r="P67" i="4" s="1"/>
  <c r="J20" i="4"/>
  <c r="P20" i="4" s="1"/>
  <c r="R19" i="4"/>
  <c r="J19" i="4"/>
  <c r="P19" i="4" s="1"/>
  <c r="K18" i="4"/>
  <c r="N532" i="3"/>
  <c r="L532" i="3"/>
  <c r="K532" i="3"/>
  <c r="M532" i="3" s="1"/>
  <c r="P530" i="3"/>
  <c r="Q529" i="3"/>
  <c r="Q530" i="3" s="1"/>
  <c r="R524" i="3"/>
  <c r="Q524" i="3"/>
  <c r="O524" i="3"/>
  <c r="R523" i="3"/>
  <c r="Q523" i="3"/>
  <c r="O523" i="3"/>
  <c r="Q522" i="3"/>
  <c r="R522" i="3" s="1"/>
  <c r="O522" i="3"/>
  <c r="Q521" i="3"/>
  <c r="R521" i="3" s="1"/>
  <c r="O521" i="3"/>
  <c r="Q520" i="3"/>
  <c r="R520" i="3" s="1"/>
  <c r="O520" i="3"/>
  <c r="Q519" i="3"/>
  <c r="R519" i="3" s="1"/>
  <c r="O519" i="3"/>
  <c r="Q518" i="3"/>
  <c r="R518" i="3" s="1"/>
  <c r="O518" i="3"/>
  <c r="O517" i="3"/>
  <c r="P516" i="3"/>
  <c r="S518" i="3" s="1"/>
  <c r="N510" i="3"/>
  <c r="L510" i="3"/>
  <c r="K510" i="3"/>
  <c r="M510" i="3" s="1"/>
  <c r="P508" i="3"/>
  <c r="Q507" i="3"/>
  <c r="Q508" i="3" s="1"/>
  <c r="R502" i="3"/>
  <c r="Q502" i="3"/>
  <c r="O502" i="3"/>
  <c r="Q501" i="3"/>
  <c r="R501" i="3" s="1"/>
  <c r="O501" i="3"/>
  <c r="Q500" i="3"/>
  <c r="R500" i="3" s="1"/>
  <c r="O500" i="3"/>
  <c r="Q499" i="3"/>
  <c r="R499" i="3" s="1"/>
  <c r="O499" i="3"/>
  <c r="Q498" i="3"/>
  <c r="R498" i="3" s="1"/>
  <c r="O498" i="3"/>
  <c r="Q497" i="3"/>
  <c r="R497" i="3" s="1"/>
  <c r="O497" i="3"/>
  <c r="Q496" i="3"/>
  <c r="R496" i="3" s="1"/>
  <c r="O496" i="3"/>
  <c r="O495" i="3"/>
  <c r="P494" i="3"/>
  <c r="L488" i="3"/>
  <c r="K488" i="3"/>
  <c r="M488" i="3" s="1"/>
  <c r="N488" i="3" s="1"/>
  <c r="P486" i="3"/>
  <c r="Q485" i="3"/>
  <c r="Q486" i="3" s="1"/>
  <c r="R480" i="3"/>
  <c r="Q480" i="3"/>
  <c r="O480" i="3"/>
  <c r="Q479" i="3"/>
  <c r="R479" i="3" s="1"/>
  <c r="O479" i="3"/>
  <c r="Q478" i="3"/>
  <c r="R478" i="3" s="1"/>
  <c r="O478" i="3"/>
  <c r="Q477" i="3"/>
  <c r="R477" i="3" s="1"/>
  <c r="O477" i="3"/>
  <c r="Q476" i="3"/>
  <c r="R476" i="3" s="1"/>
  <c r="O476" i="3"/>
  <c r="Q475" i="3"/>
  <c r="R475" i="3" s="1"/>
  <c r="O475" i="3"/>
  <c r="Q474" i="3"/>
  <c r="R474" i="3" s="1"/>
  <c r="O474" i="3"/>
  <c r="O473" i="3"/>
  <c r="P472" i="3"/>
  <c r="N466" i="3"/>
  <c r="L466" i="3"/>
  <c r="K466" i="3"/>
  <c r="M466" i="3" s="1"/>
  <c r="P464" i="3"/>
  <c r="Q463" i="3"/>
  <c r="Q464" i="3" s="1"/>
  <c r="Q458" i="3"/>
  <c r="R458" i="3" s="1"/>
  <c r="O458" i="3"/>
  <c r="Q457" i="3"/>
  <c r="R457" i="3" s="1"/>
  <c r="O457" i="3"/>
  <c r="Q456" i="3"/>
  <c r="R456" i="3" s="1"/>
  <c r="O456" i="3"/>
  <c r="Q455" i="3"/>
  <c r="R455" i="3" s="1"/>
  <c r="O455" i="3"/>
  <c r="Q454" i="3"/>
  <c r="R454" i="3" s="1"/>
  <c r="O454" i="3"/>
  <c r="Q453" i="3"/>
  <c r="R453" i="3" s="1"/>
  <c r="O453" i="3"/>
  <c r="Q452" i="3"/>
  <c r="R452" i="3" s="1"/>
  <c r="O452" i="3"/>
  <c r="O451" i="3"/>
  <c r="P450" i="3"/>
  <c r="S452" i="3" s="1"/>
  <c r="L444" i="3"/>
  <c r="K444" i="3"/>
  <c r="M444" i="3" s="1"/>
  <c r="P442" i="3"/>
  <c r="Q441" i="3"/>
  <c r="Q442" i="3" s="1"/>
  <c r="Q436" i="3"/>
  <c r="R436" i="3" s="1"/>
  <c r="O436" i="3"/>
  <c r="Q435" i="3"/>
  <c r="R435" i="3" s="1"/>
  <c r="O435" i="3"/>
  <c r="Q434" i="3"/>
  <c r="R434" i="3" s="1"/>
  <c r="O434" i="3"/>
  <c r="Q433" i="3"/>
  <c r="R433" i="3" s="1"/>
  <c r="O433" i="3"/>
  <c r="Q432" i="3"/>
  <c r="R432" i="3" s="1"/>
  <c r="O432" i="3"/>
  <c r="Q431" i="3"/>
  <c r="R431" i="3" s="1"/>
  <c r="O431" i="3"/>
  <c r="Q430" i="3"/>
  <c r="R430" i="3" s="1"/>
  <c r="O430" i="3"/>
  <c r="O429" i="3"/>
  <c r="P428" i="3"/>
  <c r="Q429" i="3" s="1"/>
  <c r="R429" i="3" s="1"/>
  <c r="L422" i="3"/>
  <c r="K422" i="3"/>
  <c r="M422" i="3" s="1"/>
  <c r="N422" i="3" s="1"/>
  <c r="P420" i="3"/>
  <c r="Q419" i="3"/>
  <c r="Q420" i="3" s="1"/>
  <c r="Q414" i="3"/>
  <c r="R414" i="3" s="1"/>
  <c r="O414" i="3"/>
  <c r="Q413" i="3"/>
  <c r="R413" i="3" s="1"/>
  <c r="O413" i="3"/>
  <c r="Q412" i="3"/>
  <c r="R412" i="3" s="1"/>
  <c r="O412" i="3"/>
  <c r="Q411" i="3"/>
  <c r="R411" i="3" s="1"/>
  <c r="O411" i="3"/>
  <c r="Q410" i="3"/>
  <c r="R410" i="3" s="1"/>
  <c r="O410" i="3"/>
  <c r="Q409" i="3"/>
  <c r="R409" i="3" s="1"/>
  <c r="O409" i="3"/>
  <c r="Q408" i="3"/>
  <c r="R408" i="3" s="1"/>
  <c r="O408" i="3"/>
  <c r="O407" i="3"/>
  <c r="P406" i="3"/>
  <c r="S408" i="3" s="1"/>
  <c r="L400" i="3"/>
  <c r="K400" i="3"/>
  <c r="P398" i="3"/>
  <c r="Q392" i="3"/>
  <c r="R392" i="3" s="1"/>
  <c r="O392" i="3"/>
  <c r="Q391" i="3"/>
  <c r="R391" i="3" s="1"/>
  <c r="O391" i="3"/>
  <c r="Q390" i="3"/>
  <c r="R390" i="3" s="1"/>
  <c r="O390" i="3"/>
  <c r="Q389" i="3"/>
  <c r="R389" i="3" s="1"/>
  <c r="O389" i="3"/>
  <c r="Q388" i="3"/>
  <c r="R388" i="3" s="1"/>
  <c r="O388" i="3"/>
  <c r="Q387" i="3"/>
  <c r="R387" i="3" s="1"/>
  <c r="O387" i="3"/>
  <c r="Q386" i="3"/>
  <c r="R386" i="3" s="1"/>
  <c r="O386" i="3"/>
  <c r="O385" i="3"/>
  <c r="P384" i="3"/>
  <c r="L378" i="3"/>
  <c r="K378" i="3"/>
  <c r="M378" i="3" s="1"/>
  <c r="P376" i="3"/>
  <c r="Q375" i="3"/>
  <c r="Q376" i="3" s="1"/>
  <c r="Q370" i="3"/>
  <c r="R370" i="3" s="1"/>
  <c r="O370" i="3"/>
  <c r="Q369" i="3"/>
  <c r="R369" i="3" s="1"/>
  <c r="O369" i="3"/>
  <c r="Q368" i="3"/>
  <c r="R368" i="3" s="1"/>
  <c r="O368" i="3"/>
  <c r="Q367" i="3"/>
  <c r="R367" i="3" s="1"/>
  <c r="O367" i="3"/>
  <c r="Q366" i="3"/>
  <c r="R366" i="3" s="1"/>
  <c r="O366" i="3"/>
  <c r="Q365" i="3"/>
  <c r="R365" i="3" s="1"/>
  <c r="O365" i="3"/>
  <c r="Q364" i="3"/>
  <c r="R364" i="3" s="1"/>
  <c r="O364" i="3"/>
  <c r="O363" i="3"/>
  <c r="P362" i="3"/>
  <c r="S364" i="3" s="1"/>
  <c r="L356" i="3"/>
  <c r="K356" i="3"/>
  <c r="P354" i="3"/>
  <c r="Q348" i="3"/>
  <c r="R348" i="3" s="1"/>
  <c r="O348" i="3"/>
  <c r="Q347" i="3"/>
  <c r="R347" i="3" s="1"/>
  <c r="O347" i="3"/>
  <c r="Q346" i="3"/>
  <c r="R346" i="3" s="1"/>
  <c r="O346" i="3"/>
  <c r="Q345" i="3"/>
  <c r="R345" i="3" s="1"/>
  <c r="O345" i="3"/>
  <c r="Q344" i="3"/>
  <c r="R344" i="3" s="1"/>
  <c r="O344" i="3"/>
  <c r="Q343" i="3"/>
  <c r="R343" i="3" s="1"/>
  <c r="O343" i="3"/>
  <c r="Q342" i="3"/>
  <c r="R342" i="3" s="1"/>
  <c r="O342" i="3"/>
  <c r="O341" i="3"/>
  <c r="P340" i="3"/>
  <c r="Q341" i="3" s="1"/>
  <c r="R341" i="3" s="1"/>
  <c r="K334" i="3"/>
  <c r="P332" i="3"/>
  <c r="Q325" i="3"/>
  <c r="R325" i="3" s="1"/>
  <c r="O325" i="3"/>
  <c r="Q324" i="3"/>
  <c r="R324" i="3" s="1"/>
  <c r="O324" i="3"/>
  <c r="Q323" i="3"/>
  <c r="R323" i="3" s="1"/>
  <c r="O323" i="3"/>
  <c r="Q322" i="3"/>
  <c r="R322" i="3" s="1"/>
  <c r="O322" i="3"/>
  <c r="Q321" i="3"/>
  <c r="R321" i="3" s="1"/>
  <c r="O321" i="3"/>
  <c r="Q320" i="3"/>
  <c r="R320" i="3" s="1"/>
  <c r="O320" i="3"/>
  <c r="Q319" i="3"/>
  <c r="R319" i="3" s="1"/>
  <c r="O319" i="3"/>
  <c r="O318" i="3"/>
  <c r="P317" i="3"/>
  <c r="S319" i="3" s="1"/>
  <c r="M311" i="3"/>
  <c r="P309" i="3"/>
  <c r="Q302" i="3"/>
  <c r="R302" i="3" s="1"/>
  <c r="O302" i="3"/>
  <c r="Q301" i="3"/>
  <c r="R301" i="3" s="1"/>
  <c r="O301" i="3"/>
  <c r="Q300" i="3"/>
  <c r="R300" i="3" s="1"/>
  <c r="O300" i="3"/>
  <c r="Q299" i="3"/>
  <c r="R299" i="3" s="1"/>
  <c r="O299" i="3"/>
  <c r="Q298" i="3"/>
  <c r="R298" i="3" s="1"/>
  <c r="O298" i="3"/>
  <c r="Q297" i="3"/>
  <c r="R297" i="3" s="1"/>
  <c r="O297" i="3"/>
  <c r="Q296" i="3"/>
  <c r="R296" i="3" s="1"/>
  <c r="O296" i="3"/>
  <c r="O295" i="3"/>
  <c r="P294" i="3"/>
  <c r="L288" i="3"/>
  <c r="K288" i="3"/>
  <c r="M288" i="3" s="1"/>
  <c r="P286" i="3"/>
  <c r="Q279" i="3"/>
  <c r="R279" i="3" s="1"/>
  <c r="O279" i="3"/>
  <c r="Q278" i="3"/>
  <c r="R278" i="3" s="1"/>
  <c r="O278" i="3"/>
  <c r="Q277" i="3"/>
  <c r="R277" i="3" s="1"/>
  <c r="O277" i="3"/>
  <c r="Q276" i="3"/>
  <c r="R276" i="3" s="1"/>
  <c r="O276" i="3"/>
  <c r="Q275" i="3"/>
  <c r="R275" i="3" s="1"/>
  <c r="O275" i="3"/>
  <c r="Q274" i="3"/>
  <c r="R274" i="3" s="1"/>
  <c r="O274" i="3"/>
  <c r="Q273" i="3"/>
  <c r="R273" i="3" s="1"/>
  <c r="O273" i="3"/>
  <c r="O272" i="3"/>
  <c r="P271" i="3"/>
  <c r="T273" i="3" s="1"/>
  <c r="L265" i="3"/>
  <c r="K265" i="3"/>
  <c r="P263" i="3"/>
  <c r="Q256" i="3"/>
  <c r="R256" i="3" s="1"/>
  <c r="O256" i="3"/>
  <c r="Q255" i="3"/>
  <c r="R255" i="3" s="1"/>
  <c r="O255" i="3"/>
  <c r="Q254" i="3"/>
  <c r="R254" i="3" s="1"/>
  <c r="O254" i="3"/>
  <c r="Q253" i="3"/>
  <c r="R253" i="3" s="1"/>
  <c r="O253" i="3"/>
  <c r="Q252" i="3"/>
  <c r="R252" i="3" s="1"/>
  <c r="O252" i="3"/>
  <c r="Q251" i="3"/>
  <c r="R251" i="3" s="1"/>
  <c r="O251" i="3"/>
  <c r="Q250" i="3"/>
  <c r="R250" i="3" s="1"/>
  <c r="O250" i="3"/>
  <c r="O249" i="3"/>
  <c r="P248" i="3"/>
  <c r="Q249" i="3" s="1"/>
  <c r="R249" i="3" s="1"/>
  <c r="L242" i="3"/>
  <c r="K242" i="3"/>
  <c r="M242" i="3" s="1"/>
  <c r="P240" i="3"/>
  <c r="Q233" i="3"/>
  <c r="R233" i="3" s="1"/>
  <c r="O233" i="3"/>
  <c r="Q232" i="3"/>
  <c r="R232" i="3" s="1"/>
  <c r="O232" i="3"/>
  <c r="Q231" i="3"/>
  <c r="R231" i="3" s="1"/>
  <c r="O231" i="3"/>
  <c r="Q230" i="3"/>
  <c r="R230" i="3" s="1"/>
  <c r="O230" i="3"/>
  <c r="Q229" i="3"/>
  <c r="R229" i="3" s="1"/>
  <c r="O229" i="3"/>
  <c r="Q228" i="3"/>
  <c r="R228" i="3" s="1"/>
  <c r="O228" i="3"/>
  <c r="Q227" i="3"/>
  <c r="R227" i="3" s="1"/>
  <c r="O227" i="3"/>
  <c r="O226" i="3"/>
  <c r="P225" i="3"/>
  <c r="S227" i="3" s="1"/>
  <c r="L219" i="3"/>
  <c r="K219" i="3"/>
  <c r="M219" i="3" s="1"/>
  <c r="P217" i="3"/>
  <c r="Q216" i="3"/>
  <c r="Q217" i="3" s="1"/>
  <c r="Q210" i="3"/>
  <c r="R210" i="3" s="1"/>
  <c r="O210" i="3"/>
  <c r="Q209" i="3"/>
  <c r="R209" i="3" s="1"/>
  <c r="O209" i="3"/>
  <c r="Q208" i="3"/>
  <c r="R208" i="3" s="1"/>
  <c r="O208" i="3"/>
  <c r="Q207" i="3"/>
  <c r="R207" i="3" s="1"/>
  <c r="O207" i="3"/>
  <c r="Q206" i="3"/>
  <c r="R206" i="3" s="1"/>
  <c r="O206" i="3"/>
  <c r="Q205" i="3"/>
  <c r="R205" i="3" s="1"/>
  <c r="O205" i="3"/>
  <c r="Q204" i="3"/>
  <c r="R204" i="3" s="1"/>
  <c r="O204" i="3"/>
  <c r="O203" i="3"/>
  <c r="P202" i="3"/>
  <c r="L196" i="3"/>
  <c r="K196" i="3"/>
  <c r="M196" i="3" s="1"/>
  <c r="P194" i="3"/>
  <c r="Q187" i="3"/>
  <c r="R187" i="3" s="1"/>
  <c r="O187" i="3"/>
  <c r="Q186" i="3"/>
  <c r="R186" i="3" s="1"/>
  <c r="O186" i="3"/>
  <c r="Q185" i="3"/>
  <c r="R185" i="3" s="1"/>
  <c r="O185" i="3"/>
  <c r="Q184" i="3"/>
  <c r="R184" i="3" s="1"/>
  <c r="O184" i="3"/>
  <c r="Q183" i="3"/>
  <c r="R183" i="3" s="1"/>
  <c r="O183" i="3"/>
  <c r="Q182" i="3"/>
  <c r="R182" i="3" s="1"/>
  <c r="O182" i="3"/>
  <c r="Q181" i="3"/>
  <c r="R181" i="3" s="1"/>
  <c r="O181" i="3"/>
  <c r="O180" i="3"/>
  <c r="P179" i="3"/>
  <c r="S181" i="3" s="1"/>
  <c r="L173" i="3"/>
  <c r="K173" i="3"/>
  <c r="P171" i="3"/>
  <c r="Q164" i="3"/>
  <c r="R164" i="3" s="1"/>
  <c r="O164" i="3"/>
  <c r="Q163" i="3"/>
  <c r="R163" i="3" s="1"/>
  <c r="O163" i="3"/>
  <c r="Q162" i="3"/>
  <c r="R162" i="3" s="1"/>
  <c r="O162" i="3"/>
  <c r="Q161" i="3"/>
  <c r="R161" i="3" s="1"/>
  <c r="O161" i="3"/>
  <c r="Q160" i="3"/>
  <c r="R160" i="3" s="1"/>
  <c r="O160" i="3"/>
  <c r="Q159" i="3"/>
  <c r="R159" i="3" s="1"/>
  <c r="O159" i="3"/>
  <c r="Q158" i="3"/>
  <c r="R158" i="3" s="1"/>
  <c r="O158" i="3"/>
  <c r="O157" i="3"/>
  <c r="P156" i="3"/>
  <c r="Q157" i="3" s="1"/>
  <c r="R157" i="3" s="1"/>
  <c r="L150" i="3"/>
  <c r="K150" i="3"/>
  <c r="M150" i="3" s="1"/>
  <c r="P148" i="3"/>
  <c r="Q147" i="3"/>
  <c r="Q148" i="3" s="1"/>
  <c r="Q141" i="3"/>
  <c r="R141" i="3" s="1"/>
  <c r="O141" i="3"/>
  <c r="Q140" i="3"/>
  <c r="R140" i="3" s="1"/>
  <c r="O140" i="3"/>
  <c r="Q139" i="3"/>
  <c r="R139" i="3" s="1"/>
  <c r="O139" i="3"/>
  <c r="Q138" i="3"/>
  <c r="R138" i="3" s="1"/>
  <c r="O138" i="3"/>
  <c r="Q137" i="3"/>
  <c r="R137" i="3" s="1"/>
  <c r="O137" i="3"/>
  <c r="Q136" i="3"/>
  <c r="R136" i="3" s="1"/>
  <c r="O136" i="3"/>
  <c r="Q135" i="3"/>
  <c r="R135" i="3" s="1"/>
  <c r="O135" i="3"/>
  <c r="O134" i="3"/>
  <c r="P133" i="3"/>
  <c r="S135" i="3" s="1"/>
  <c r="L127" i="3"/>
  <c r="K127" i="3"/>
  <c r="M127" i="3" s="1"/>
  <c r="N127" i="3" s="1"/>
  <c r="P125" i="3"/>
  <c r="Q118" i="3"/>
  <c r="R118" i="3" s="1"/>
  <c r="O118" i="3"/>
  <c r="Q117" i="3"/>
  <c r="R117" i="3" s="1"/>
  <c r="O117" i="3"/>
  <c r="Q116" i="3"/>
  <c r="R116" i="3" s="1"/>
  <c r="O116" i="3"/>
  <c r="Q115" i="3"/>
  <c r="R115" i="3" s="1"/>
  <c r="O115" i="3"/>
  <c r="Q114" i="3"/>
  <c r="R114" i="3" s="1"/>
  <c r="O114" i="3"/>
  <c r="Q113" i="3"/>
  <c r="R113" i="3" s="1"/>
  <c r="O113" i="3"/>
  <c r="Q112" i="3"/>
  <c r="R112" i="3" s="1"/>
  <c r="O112" i="3"/>
  <c r="O111" i="3"/>
  <c r="P110" i="3"/>
  <c r="K104" i="3"/>
  <c r="M104" i="3" s="1"/>
  <c r="N104" i="3" s="1"/>
  <c r="P102" i="3"/>
  <c r="Q101" i="3"/>
  <c r="Q102" i="3" s="1"/>
  <c r="Q95" i="3"/>
  <c r="R95" i="3" s="1"/>
  <c r="O95" i="3"/>
  <c r="Q94" i="3"/>
  <c r="R94" i="3" s="1"/>
  <c r="O94" i="3"/>
  <c r="Q93" i="3"/>
  <c r="R93" i="3" s="1"/>
  <c r="O93" i="3"/>
  <c r="Q92" i="3"/>
  <c r="R92" i="3" s="1"/>
  <c r="O92" i="3"/>
  <c r="Q91" i="3"/>
  <c r="R91" i="3" s="1"/>
  <c r="O91" i="3"/>
  <c r="Q90" i="3"/>
  <c r="R90" i="3" s="1"/>
  <c r="O90" i="3"/>
  <c r="Q89" i="3"/>
  <c r="R89" i="3" s="1"/>
  <c r="O89" i="3"/>
  <c r="O88" i="3"/>
  <c r="P87" i="3"/>
  <c r="S89" i="3" s="1"/>
  <c r="L81" i="3"/>
  <c r="K81" i="3"/>
  <c r="P79" i="3"/>
  <c r="Q72" i="3"/>
  <c r="R72" i="3" s="1"/>
  <c r="O72" i="3"/>
  <c r="Q71" i="3"/>
  <c r="R71" i="3" s="1"/>
  <c r="O71" i="3"/>
  <c r="Q70" i="3"/>
  <c r="R70" i="3" s="1"/>
  <c r="O70" i="3"/>
  <c r="Q69" i="3"/>
  <c r="R69" i="3" s="1"/>
  <c r="O69" i="3"/>
  <c r="Q68" i="3"/>
  <c r="R68" i="3" s="1"/>
  <c r="O68" i="3"/>
  <c r="Q67" i="3"/>
  <c r="R67" i="3" s="1"/>
  <c r="O67" i="3"/>
  <c r="Q66" i="3"/>
  <c r="R66" i="3" s="1"/>
  <c r="O66" i="3"/>
  <c r="O65" i="3"/>
  <c r="P64" i="3"/>
  <c r="Q65" i="3" s="1"/>
  <c r="R65" i="3" s="1"/>
  <c r="L58" i="3"/>
  <c r="K58" i="3"/>
  <c r="M58" i="3" s="1"/>
  <c r="P56" i="3"/>
  <c r="Q49" i="3"/>
  <c r="R49" i="3" s="1"/>
  <c r="Q48" i="3"/>
  <c r="R48" i="3" s="1"/>
  <c r="O48" i="3"/>
  <c r="Q47" i="3"/>
  <c r="R47" i="3" s="1"/>
  <c r="O47" i="3"/>
  <c r="Q46" i="3"/>
  <c r="R46" i="3" s="1"/>
  <c r="O46" i="3"/>
  <c r="Q45" i="3"/>
  <c r="R45" i="3" s="1"/>
  <c r="O45" i="3"/>
  <c r="Q44" i="3"/>
  <c r="R44" i="3" s="1"/>
  <c r="O44" i="3"/>
  <c r="Q43" i="3"/>
  <c r="R43" i="3" s="1"/>
  <c r="O43" i="3"/>
  <c r="O42" i="3"/>
  <c r="P41" i="3"/>
  <c r="S43" i="3" s="1"/>
  <c r="L35" i="3"/>
  <c r="K35" i="3"/>
  <c r="M35" i="3" s="1"/>
  <c r="N35" i="3" s="1"/>
  <c r="P33" i="3"/>
  <c r="Q32" i="3"/>
  <c r="Q33" i="3" s="1"/>
  <c r="Q26" i="3"/>
  <c r="R26" i="3" s="1"/>
  <c r="O26" i="3"/>
  <c r="Q25" i="3"/>
  <c r="R25" i="3" s="1"/>
  <c r="O25" i="3"/>
  <c r="Q24" i="3"/>
  <c r="R24" i="3" s="1"/>
  <c r="O24" i="3"/>
  <c r="Q23" i="3"/>
  <c r="R23" i="3" s="1"/>
  <c r="O23" i="3"/>
  <c r="Q22" i="3"/>
  <c r="R22" i="3" s="1"/>
  <c r="O22" i="3"/>
  <c r="Q21" i="3"/>
  <c r="R21" i="3" s="1"/>
  <c r="O21" i="3"/>
  <c r="Q20" i="3"/>
  <c r="R20" i="3" s="1"/>
  <c r="O20" i="3"/>
  <c r="O19" i="3"/>
  <c r="P18" i="3"/>
  <c r="U917" i="2"/>
  <c r="S917" i="2"/>
  <c r="K917" i="2"/>
  <c r="T917" i="2" s="1"/>
  <c r="X915" i="2"/>
  <c r="W915" i="2"/>
  <c r="Y909" i="2"/>
  <c r="X909" i="2"/>
  <c r="V909" i="2"/>
  <c r="Y908" i="2"/>
  <c r="X908" i="2"/>
  <c r="V908" i="2"/>
  <c r="X907" i="2"/>
  <c r="Y907" i="2" s="1"/>
  <c r="V907" i="2"/>
  <c r="X906" i="2"/>
  <c r="Y906" i="2" s="1"/>
  <c r="V906" i="2"/>
  <c r="X905" i="2"/>
  <c r="Y905" i="2" s="1"/>
  <c r="V905" i="2"/>
  <c r="X904" i="2"/>
  <c r="Y904" i="2" s="1"/>
  <c r="V904" i="2"/>
  <c r="X903" i="2"/>
  <c r="Y903" i="2" s="1"/>
  <c r="V903" i="2"/>
  <c r="V902" i="2"/>
  <c r="W901" i="2"/>
  <c r="Z903" i="2" s="1"/>
  <c r="U895" i="2"/>
  <c r="S895" i="2"/>
  <c r="K895" i="2"/>
  <c r="T895" i="2" s="1"/>
  <c r="X893" i="2"/>
  <c r="W893" i="2"/>
  <c r="Y887" i="2"/>
  <c r="X887" i="2"/>
  <c r="V887" i="2"/>
  <c r="Y886" i="2"/>
  <c r="X886" i="2"/>
  <c r="V886" i="2"/>
  <c r="X885" i="2"/>
  <c r="Y885" i="2" s="1"/>
  <c r="V885" i="2"/>
  <c r="X884" i="2"/>
  <c r="Y884" i="2" s="1"/>
  <c r="V884" i="2"/>
  <c r="X883" i="2"/>
  <c r="Y883" i="2" s="1"/>
  <c r="V883" i="2"/>
  <c r="X882" i="2"/>
  <c r="Y882" i="2" s="1"/>
  <c r="V882" i="2"/>
  <c r="X881" i="2"/>
  <c r="Y881" i="2" s="1"/>
  <c r="V881" i="2"/>
  <c r="V880" i="2"/>
  <c r="W879" i="2"/>
  <c r="Z881" i="2" s="1"/>
  <c r="T873" i="2"/>
  <c r="U873" i="2" s="1"/>
  <c r="X871" i="2"/>
  <c r="W871" i="2"/>
  <c r="X865" i="2"/>
  <c r="Y865" i="2" s="1"/>
  <c r="V865" i="2"/>
  <c r="X864" i="2"/>
  <c r="Y864" i="2" s="1"/>
  <c r="V864" i="2"/>
  <c r="X863" i="2"/>
  <c r="Y863" i="2" s="1"/>
  <c r="V863" i="2"/>
  <c r="X862" i="2"/>
  <c r="Y862" i="2" s="1"/>
  <c r="V862" i="2"/>
  <c r="X861" i="2"/>
  <c r="Y861" i="2" s="1"/>
  <c r="V861" i="2"/>
  <c r="X860" i="2"/>
  <c r="Y860" i="2" s="1"/>
  <c r="V860" i="2"/>
  <c r="X859" i="2"/>
  <c r="Y859" i="2" s="1"/>
  <c r="V859" i="2"/>
  <c r="V858" i="2"/>
  <c r="W857" i="2"/>
  <c r="Z859" i="2" s="1"/>
  <c r="S851" i="2"/>
  <c r="K851" i="2"/>
  <c r="W849" i="2"/>
  <c r="X843" i="2"/>
  <c r="Y843" i="2" s="1"/>
  <c r="V843" i="2"/>
  <c r="X842" i="2"/>
  <c r="Y842" i="2" s="1"/>
  <c r="V842" i="2"/>
  <c r="X841" i="2"/>
  <c r="Y841" i="2" s="1"/>
  <c r="V841" i="2"/>
  <c r="X840" i="2"/>
  <c r="Y840" i="2" s="1"/>
  <c r="V840" i="2"/>
  <c r="X839" i="2"/>
  <c r="Y839" i="2" s="1"/>
  <c r="V839" i="2"/>
  <c r="X838" i="2"/>
  <c r="Y838" i="2" s="1"/>
  <c r="V838" i="2"/>
  <c r="X837" i="2"/>
  <c r="Y837" i="2" s="1"/>
  <c r="V837" i="2"/>
  <c r="V836" i="2"/>
  <c r="W835" i="2"/>
  <c r="Z837" i="2" s="1"/>
  <c r="S829" i="2"/>
  <c r="K829" i="2"/>
  <c r="W827" i="2"/>
  <c r="X821" i="2"/>
  <c r="Y821" i="2" s="1"/>
  <c r="V821" i="2"/>
  <c r="X820" i="2"/>
  <c r="Y820" i="2" s="1"/>
  <c r="V820" i="2"/>
  <c r="X819" i="2"/>
  <c r="Y819" i="2" s="1"/>
  <c r="V819" i="2"/>
  <c r="X818" i="2"/>
  <c r="Y818" i="2" s="1"/>
  <c r="V818" i="2"/>
  <c r="X817" i="2"/>
  <c r="Y817" i="2" s="1"/>
  <c r="V817" i="2"/>
  <c r="X816" i="2"/>
  <c r="Y816" i="2" s="1"/>
  <c r="V816" i="2"/>
  <c r="X815" i="2"/>
  <c r="Y815" i="2" s="1"/>
  <c r="V815" i="2"/>
  <c r="V814" i="2"/>
  <c r="W813" i="2"/>
  <c r="S807" i="2"/>
  <c r="K807" i="2"/>
  <c r="W805" i="2"/>
  <c r="X799" i="2"/>
  <c r="Y799" i="2" s="1"/>
  <c r="V799" i="2"/>
  <c r="X798" i="2"/>
  <c r="Y798" i="2" s="1"/>
  <c r="V798" i="2"/>
  <c r="X797" i="2"/>
  <c r="Y797" i="2" s="1"/>
  <c r="V797" i="2"/>
  <c r="X796" i="2"/>
  <c r="Y796" i="2" s="1"/>
  <c r="V796" i="2"/>
  <c r="X795" i="2"/>
  <c r="Y795" i="2" s="1"/>
  <c r="V795" i="2"/>
  <c r="X794" i="2"/>
  <c r="Y794" i="2" s="1"/>
  <c r="V794" i="2"/>
  <c r="X793" i="2"/>
  <c r="Y793" i="2" s="1"/>
  <c r="V793" i="2"/>
  <c r="V792" i="2"/>
  <c r="W791" i="2"/>
  <c r="Z793" i="2" s="1"/>
  <c r="S785" i="2"/>
  <c r="K785" i="2"/>
  <c r="W783" i="2"/>
  <c r="X777" i="2"/>
  <c r="Y777" i="2" s="1"/>
  <c r="V777" i="2"/>
  <c r="X776" i="2"/>
  <c r="Y776" i="2" s="1"/>
  <c r="V776" i="2"/>
  <c r="X775" i="2"/>
  <c r="Y775" i="2" s="1"/>
  <c r="V775" i="2"/>
  <c r="X774" i="2"/>
  <c r="Y774" i="2" s="1"/>
  <c r="V774" i="2"/>
  <c r="X773" i="2"/>
  <c r="Y773" i="2" s="1"/>
  <c r="V773" i="2"/>
  <c r="X772" i="2"/>
  <c r="Y772" i="2" s="1"/>
  <c r="V772" i="2"/>
  <c r="X771" i="2"/>
  <c r="Y771" i="2" s="1"/>
  <c r="V771" i="2"/>
  <c r="V770" i="2"/>
  <c r="W769" i="2"/>
  <c r="X770" i="2" s="1"/>
  <c r="Y770" i="2" s="1"/>
  <c r="S763" i="2"/>
  <c r="K763" i="2"/>
  <c r="X760" i="2" s="1"/>
  <c r="X761" i="2" s="1"/>
  <c r="W761" i="2"/>
  <c r="X755" i="2"/>
  <c r="Y755" i="2" s="1"/>
  <c r="V755" i="2"/>
  <c r="X754" i="2"/>
  <c r="Y754" i="2" s="1"/>
  <c r="V754" i="2"/>
  <c r="X753" i="2"/>
  <c r="Y753" i="2" s="1"/>
  <c r="V753" i="2"/>
  <c r="X752" i="2"/>
  <c r="Y752" i="2" s="1"/>
  <c r="V752" i="2"/>
  <c r="Y751" i="2"/>
  <c r="X751" i="2"/>
  <c r="V751" i="2"/>
  <c r="X750" i="2"/>
  <c r="Y750" i="2" s="1"/>
  <c r="V750" i="2"/>
  <c r="X749" i="2"/>
  <c r="Y749" i="2" s="1"/>
  <c r="V749" i="2"/>
  <c r="V748" i="2"/>
  <c r="W747" i="2"/>
  <c r="S741" i="2"/>
  <c r="K741" i="2"/>
  <c r="W739" i="2"/>
  <c r="X733" i="2"/>
  <c r="Y733" i="2" s="1"/>
  <c r="V733" i="2"/>
  <c r="X732" i="2"/>
  <c r="Y732" i="2" s="1"/>
  <c r="V732" i="2"/>
  <c r="X731" i="2"/>
  <c r="Y731" i="2" s="1"/>
  <c r="V731" i="2"/>
  <c r="X730" i="2"/>
  <c r="Y730" i="2" s="1"/>
  <c r="V730" i="2"/>
  <c r="X729" i="2"/>
  <c r="Y729" i="2" s="1"/>
  <c r="V729" i="2"/>
  <c r="X728" i="2"/>
  <c r="Y728" i="2" s="1"/>
  <c r="V728" i="2"/>
  <c r="X727" i="2"/>
  <c r="Y727" i="2" s="1"/>
  <c r="V727" i="2"/>
  <c r="V726" i="2"/>
  <c r="W725" i="2"/>
  <c r="Z727" i="2" s="1"/>
  <c r="S719" i="2"/>
  <c r="K719" i="2"/>
  <c r="W717" i="2"/>
  <c r="X710" i="2"/>
  <c r="Y710" i="2" s="1"/>
  <c r="V710" i="2"/>
  <c r="X709" i="2"/>
  <c r="Y709" i="2" s="1"/>
  <c r="V709" i="2"/>
  <c r="X708" i="2"/>
  <c r="Y708" i="2" s="1"/>
  <c r="V708" i="2"/>
  <c r="X707" i="2"/>
  <c r="Y707" i="2" s="1"/>
  <c r="V707" i="2"/>
  <c r="X706" i="2"/>
  <c r="Y706" i="2" s="1"/>
  <c r="V706" i="2"/>
  <c r="X705" i="2"/>
  <c r="Y705" i="2" s="1"/>
  <c r="V705" i="2"/>
  <c r="X704" i="2"/>
  <c r="Y704" i="2" s="1"/>
  <c r="V704" i="2"/>
  <c r="V703" i="2"/>
  <c r="W702" i="2"/>
  <c r="X703" i="2" s="1"/>
  <c r="Y703" i="2" s="1"/>
  <c r="S696" i="2"/>
  <c r="K696" i="2"/>
  <c r="W694" i="2"/>
  <c r="X687" i="2"/>
  <c r="Y687" i="2" s="1"/>
  <c r="V687" i="2"/>
  <c r="X686" i="2"/>
  <c r="Y686" i="2" s="1"/>
  <c r="V686" i="2"/>
  <c r="X685" i="2"/>
  <c r="Y685" i="2" s="1"/>
  <c r="V685" i="2"/>
  <c r="X684" i="2"/>
  <c r="Y684" i="2" s="1"/>
  <c r="V684" i="2"/>
  <c r="X683" i="2"/>
  <c r="Y683" i="2" s="1"/>
  <c r="V683" i="2"/>
  <c r="X682" i="2"/>
  <c r="Y682" i="2" s="1"/>
  <c r="V682" i="2"/>
  <c r="X681" i="2"/>
  <c r="Y681" i="2" s="1"/>
  <c r="V681" i="2"/>
  <c r="V680" i="2"/>
  <c r="W679" i="2"/>
  <c r="Z681" i="2" s="1"/>
  <c r="S673" i="2"/>
  <c r="K673" i="2"/>
  <c r="T673" i="2" s="1"/>
  <c r="W671" i="2"/>
  <c r="X664" i="2"/>
  <c r="Y664" i="2" s="1"/>
  <c r="V664" i="2"/>
  <c r="X663" i="2"/>
  <c r="Y663" i="2" s="1"/>
  <c r="V663" i="2"/>
  <c r="X662" i="2"/>
  <c r="Y662" i="2" s="1"/>
  <c r="V662" i="2"/>
  <c r="X661" i="2"/>
  <c r="Y661" i="2" s="1"/>
  <c r="V661" i="2"/>
  <c r="X660" i="2"/>
  <c r="Y660" i="2" s="1"/>
  <c r="V660" i="2"/>
  <c r="X659" i="2"/>
  <c r="Y659" i="2" s="1"/>
  <c r="V659" i="2"/>
  <c r="X658" i="2"/>
  <c r="Y658" i="2" s="1"/>
  <c r="V658" i="2"/>
  <c r="V657" i="2"/>
  <c r="W656" i="2"/>
  <c r="AA658" i="2" s="1"/>
  <c r="S650" i="2"/>
  <c r="K650" i="2"/>
  <c r="X647" i="2" s="1"/>
  <c r="X648" i="2" s="1"/>
  <c r="W648" i="2"/>
  <c r="X641" i="2"/>
  <c r="Y641" i="2" s="1"/>
  <c r="V641" i="2"/>
  <c r="X640" i="2"/>
  <c r="Y640" i="2" s="1"/>
  <c r="V640" i="2"/>
  <c r="X639" i="2"/>
  <c r="Y639" i="2" s="1"/>
  <c r="V639" i="2"/>
  <c r="X638" i="2"/>
  <c r="Y638" i="2" s="1"/>
  <c r="V638" i="2"/>
  <c r="Y637" i="2"/>
  <c r="X637" i="2"/>
  <c r="V637" i="2"/>
  <c r="X636" i="2"/>
  <c r="Y636" i="2" s="1"/>
  <c r="V636" i="2"/>
  <c r="X635" i="2"/>
  <c r="Y635" i="2" s="1"/>
  <c r="V635" i="2"/>
  <c r="V634" i="2"/>
  <c r="W633" i="2"/>
  <c r="AA635" i="2" s="1"/>
  <c r="S627" i="2"/>
  <c r="K627" i="2"/>
  <c r="W625" i="2"/>
  <c r="X618" i="2"/>
  <c r="Y618" i="2" s="1"/>
  <c r="V618" i="2"/>
  <c r="X617" i="2"/>
  <c r="Y617" i="2" s="1"/>
  <c r="V617" i="2"/>
  <c r="X616" i="2"/>
  <c r="Y616" i="2" s="1"/>
  <c r="V616" i="2"/>
  <c r="X615" i="2"/>
  <c r="Y615" i="2" s="1"/>
  <c r="V615" i="2"/>
  <c r="X614" i="2"/>
  <c r="Y614" i="2" s="1"/>
  <c r="V614" i="2"/>
  <c r="X613" i="2"/>
  <c r="Y613" i="2" s="1"/>
  <c r="V613" i="2"/>
  <c r="X612" i="2"/>
  <c r="Y612" i="2" s="1"/>
  <c r="V612" i="2"/>
  <c r="V611" i="2"/>
  <c r="W610" i="2"/>
  <c r="X611" i="2" s="1"/>
  <c r="Y611" i="2" s="1"/>
  <c r="S604" i="2"/>
  <c r="K604" i="2"/>
  <c r="T604" i="2" s="1"/>
  <c r="W602" i="2"/>
  <c r="X595" i="2"/>
  <c r="Y595" i="2" s="1"/>
  <c r="V595" i="2"/>
  <c r="X594" i="2"/>
  <c r="Y594" i="2" s="1"/>
  <c r="V594" i="2"/>
  <c r="X593" i="2"/>
  <c r="Y593" i="2" s="1"/>
  <c r="V593" i="2"/>
  <c r="X592" i="2"/>
  <c r="Y592" i="2" s="1"/>
  <c r="V592" i="2"/>
  <c r="X591" i="2"/>
  <c r="Y591" i="2" s="1"/>
  <c r="V591" i="2"/>
  <c r="X590" i="2"/>
  <c r="Y590" i="2" s="1"/>
  <c r="V590" i="2"/>
  <c r="X589" i="2"/>
  <c r="Y589" i="2" s="1"/>
  <c r="V589" i="2"/>
  <c r="V588" i="2"/>
  <c r="W587" i="2"/>
  <c r="Z589" i="2" s="1"/>
  <c r="S581" i="2"/>
  <c r="K581" i="2"/>
  <c r="T581" i="2" s="1"/>
  <c r="W579" i="2"/>
  <c r="X572" i="2"/>
  <c r="Y572" i="2" s="1"/>
  <c r="V572" i="2"/>
  <c r="X571" i="2"/>
  <c r="Y571" i="2" s="1"/>
  <c r="V571" i="2"/>
  <c r="X570" i="2"/>
  <c r="Y570" i="2" s="1"/>
  <c r="V570" i="2"/>
  <c r="X569" i="2"/>
  <c r="Y569" i="2" s="1"/>
  <c r="V569" i="2"/>
  <c r="X568" i="2"/>
  <c r="Y568" i="2" s="1"/>
  <c r="V568" i="2"/>
  <c r="X567" i="2"/>
  <c r="Y567" i="2" s="1"/>
  <c r="V567" i="2"/>
  <c r="X566" i="2"/>
  <c r="Y566" i="2" s="1"/>
  <c r="V566" i="2"/>
  <c r="V565" i="2"/>
  <c r="W564" i="2"/>
  <c r="Z566" i="2" s="1"/>
  <c r="S558" i="2"/>
  <c r="K558" i="2"/>
  <c r="T558" i="2" s="1"/>
  <c r="W556" i="2"/>
  <c r="X547" i="2"/>
  <c r="Y547" i="2" s="1"/>
  <c r="V547" i="2"/>
  <c r="X546" i="2"/>
  <c r="Y546" i="2" s="1"/>
  <c r="V546" i="2"/>
  <c r="X545" i="2"/>
  <c r="Y545" i="2" s="1"/>
  <c r="V545" i="2"/>
  <c r="X544" i="2"/>
  <c r="Y544" i="2" s="1"/>
  <c r="V544" i="2"/>
  <c r="X543" i="2"/>
  <c r="Y543" i="2" s="1"/>
  <c r="V543" i="2"/>
  <c r="X542" i="2"/>
  <c r="Y542" i="2" s="1"/>
  <c r="V542" i="2"/>
  <c r="Z541" i="2"/>
  <c r="X541" i="2"/>
  <c r="Y541" i="2" s="1"/>
  <c r="V541" i="2"/>
  <c r="V540" i="2"/>
  <c r="W539" i="2"/>
  <c r="X540" i="2" s="1"/>
  <c r="Y540" i="2" s="1"/>
  <c r="S533" i="2"/>
  <c r="K533" i="2"/>
  <c r="W531" i="2"/>
  <c r="X524" i="2"/>
  <c r="Y524" i="2" s="1"/>
  <c r="V524" i="2"/>
  <c r="X523" i="2"/>
  <c r="Y523" i="2" s="1"/>
  <c r="V523" i="2"/>
  <c r="X522" i="2"/>
  <c r="Y522" i="2" s="1"/>
  <c r="V522" i="2"/>
  <c r="X521" i="2"/>
  <c r="Y521" i="2" s="1"/>
  <c r="V521" i="2"/>
  <c r="X520" i="2"/>
  <c r="Y520" i="2" s="1"/>
  <c r="V520" i="2"/>
  <c r="X519" i="2"/>
  <c r="Y519" i="2" s="1"/>
  <c r="V519" i="2"/>
  <c r="X518" i="2"/>
  <c r="Y518" i="2" s="1"/>
  <c r="V518" i="2"/>
  <c r="V517" i="2"/>
  <c r="W516" i="2"/>
  <c r="X517" i="2" s="1"/>
  <c r="Y517" i="2" s="1"/>
  <c r="S510" i="2"/>
  <c r="K510" i="2"/>
  <c r="T510" i="2" s="1"/>
  <c r="W508" i="2"/>
  <c r="X507" i="2"/>
  <c r="X508" i="2" s="1"/>
  <c r="X501" i="2"/>
  <c r="Y501" i="2" s="1"/>
  <c r="V501" i="2"/>
  <c r="X500" i="2"/>
  <c r="Y500" i="2" s="1"/>
  <c r="V500" i="2"/>
  <c r="X499" i="2"/>
  <c r="Y499" i="2" s="1"/>
  <c r="V499" i="2"/>
  <c r="X498" i="2"/>
  <c r="Y498" i="2" s="1"/>
  <c r="V498" i="2"/>
  <c r="X497" i="2"/>
  <c r="Y497" i="2" s="1"/>
  <c r="V497" i="2"/>
  <c r="X496" i="2"/>
  <c r="Y496" i="2" s="1"/>
  <c r="V496" i="2"/>
  <c r="X495" i="2"/>
  <c r="Y495" i="2" s="1"/>
  <c r="V495" i="2"/>
  <c r="V494" i="2"/>
  <c r="W493" i="2"/>
  <c r="Z495" i="2" s="1"/>
  <c r="S487" i="2"/>
  <c r="K487" i="2"/>
  <c r="T487" i="2" s="1"/>
  <c r="U487" i="2" s="1"/>
  <c r="W485" i="2"/>
  <c r="X484" i="2"/>
  <c r="X485" i="2" s="1"/>
  <c r="X478" i="2"/>
  <c r="Y478" i="2" s="1"/>
  <c r="V478" i="2"/>
  <c r="X477" i="2"/>
  <c r="Y477" i="2" s="1"/>
  <c r="V477" i="2"/>
  <c r="X476" i="2"/>
  <c r="Y476" i="2" s="1"/>
  <c r="V476" i="2"/>
  <c r="X475" i="2"/>
  <c r="Y475" i="2" s="1"/>
  <c r="V475" i="2"/>
  <c r="X474" i="2"/>
  <c r="Y474" i="2" s="1"/>
  <c r="V474" i="2"/>
  <c r="X473" i="2"/>
  <c r="Y473" i="2" s="1"/>
  <c r="V473" i="2"/>
  <c r="X472" i="2"/>
  <c r="Y472" i="2" s="1"/>
  <c r="V472" i="2"/>
  <c r="V471" i="2"/>
  <c r="W470" i="2"/>
  <c r="Z472" i="2" s="1"/>
  <c r="S464" i="2"/>
  <c r="K464" i="2"/>
  <c r="T464" i="2" s="1"/>
  <c r="W462" i="2"/>
  <c r="X461" i="2"/>
  <c r="X462" i="2" s="1"/>
  <c r="X455" i="2"/>
  <c r="Y455" i="2" s="1"/>
  <c r="V455" i="2"/>
  <c r="X454" i="2"/>
  <c r="Y454" i="2" s="1"/>
  <c r="V454" i="2"/>
  <c r="X453" i="2"/>
  <c r="Y453" i="2" s="1"/>
  <c r="V453" i="2"/>
  <c r="X452" i="2"/>
  <c r="Y452" i="2" s="1"/>
  <c r="V452" i="2"/>
  <c r="X451" i="2"/>
  <c r="Y451" i="2" s="1"/>
  <c r="V451" i="2"/>
  <c r="X450" i="2"/>
  <c r="Y450" i="2" s="1"/>
  <c r="V450" i="2"/>
  <c r="X449" i="2"/>
  <c r="Y449" i="2" s="1"/>
  <c r="V449" i="2"/>
  <c r="X448" i="2"/>
  <c r="Y448" i="2" s="1"/>
  <c r="V448" i="2"/>
  <c r="W447" i="2"/>
  <c r="Z449" i="2" s="1"/>
  <c r="S441" i="2"/>
  <c r="K441" i="2"/>
  <c r="T441" i="2" s="1"/>
  <c r="W439" i="2"/>
  <c r="X438" i="2"/>
  <c r="X439" i="2" s="1"/>
  <c r="X432" i="2"/>
  <c r="Y432" i="2" s="1"/>
  <c r="V432" i="2"/>
  <c r="X431" i="2"/>
  <c r="Y431" i="2" s="1"/>
  <c r="V431" i="2"/>
  <c r="X430" i="2"/>
  <c r="Y430" i="2" s="1"/>
  <c r="V430" i="2"/>
  <c r="X429" i="2"/>
  <c r="Y429" i="2" s="1"/>
  <c r="V429" i="2"/>
  <c r="X428" i="2"/>
  <c r="Y428" i="2" s="1"/>
  <c r="V428" i="2"/>
  <c r="X427" i="2"/>
  <c r="Y427" i="2" s="1"/>
  <c r="V427" i="2"/>
  <c r="X426" i="2"/>
  <c r="Y426" i="2" s="1"/>
  <c r="V426" i="2"/>
  <c r="V425" i="2"/>
  <c r="W424" i="2"/>
  <c r="Z426" i="2" s="1"/>
  <c r="S418" i="2"/>
  <c r="K418" i="2"/>
  <c r="T418" i="2" s="1"/>
  <c r="W416" i="2"/>
  <c r="X415" i="2"/>
  <c r="X416" i="2" s="1"/>
  <c r="X409" i="2"/>
  <c r="Y409" i="2" s="1"/>
  <c r="V409" i="2"/>
  <c r="X408" i="2"/>
  <c r="Y408" i="2" s="1"/>
  <c r="V408" i="2"/>
  <c r="X407" i="2"/>
  <c r="Y407" i="2" s="1"/>
  <c r="V407" i="2"/>
  <c r="X406" i="2"/>
  <c r="Y406" i="2" s="1"/>
  <c r="V406" i="2"/>
  <c r="X405" i="2"/>
  <c r="Y405" i="2" s="1"/>
  <c r="V405" i="2"/>
  <c r="X404" i="2"/>
  <c r="Y404" i="2" s="1"/>
  <c r="V404" i="2"/>
  <c r="X403" i="2"/>
  <c r="Y403" i="2" s="1"/>
  <c r="V403" i="2"/>
  <c r="V402" i="2"/>
  <c r="W401" i="2"/>
  <c r="Z403" i="2" s="1"/>
  <c r="S395" i="2"/>
  <c r="K395" i="2"/>
  <c r="T395" i="2" s="1"/>
  <c r="U395" i="2" s="1"/>
  <c r="W393" i="2"/>
  <c r="X392" i="2"/>
  <c r="X393" i="2" s="1"/>
  <c r="X386" i="2"/>
  <c r="Y386" i="2" s="1"/>
  <c r="V386" i="2"/>
  <c r="X385" i="2"/>
  <c r="Y385" i="2" s="1"/>
  <c r="V385" i="2"/>
  <c r="X384" i="2"/>
  <c r="Y384" i="2" s="1"/>
  <c r="V384" i="2"/>
  <c r="X383" i="2"/>
  <c r="Y383" i="2" s="1"/>
  <c r="V383" i="2"/>
  <c r="X382" i="2"/>
  <c r="Y382" i="2" s="1"/>
  <c r="V382" i="2"/>
  <c r="X381" i="2"/>
  <c r="Y381" i="2" s="1"/>
  <c r="V381" i="2"/>
  <c r="X380" i="2"/>
  <c r="Y380" i="2" s="1"/>
  <c r="V380" i="2"/>
  <c r="V379" i="2"/>
  <c r="W378" i="2"/>
  <c r="Z380" i="2" s="1"/>
  <c r="S372" i="2"/>
  <c r="K372" i="2"/>
  <c r="T372" i="2" s="1"/>
  <c r="W370" i="2"/>
  <c r="X369" i="2"/>
  <c r="X370" i="2" s="1"/>
  <c r="X363" i="2"/>
  <c r="Y363" i="2" s="1"/>
  <c r="V363" i="2"/>
  <c r="X362" i="2"/>
  <c r="Y362" i="2" s="1"/>
  <c r="V362" i="2"/>
  <c r="X361" i="2"/>
  <c r="Y361" i="2" s="1"/>
  <c r="V361" i="2"/>
  <c r="X360" i="2"/>
  <c r="Y360" i="2" s="1"/>
  <c r="V360" i="2"/>
  <c r="X359" i="2"/>
  <c r="Y359" i="2" s="1"/>
  <c r="V359" i="2"/>
  <c r="X358" i="2"/>
  <c r="Y358" i="2" s="1"/>
  <c r="V358" i="2"/>
  <c r="X357" i="2"/>
  <c r="Y357" i="2" s="1"/>
  <c r="V357" i="2"/>
  <c r="V356" i="2"/>
  <c r="W355" i="2"/>
  <c r="Z357" i="2" s="1"/>
  <c r="S349" i="2"/>
  <c r="K349" i="2"/>
  <c r="T349" i="2" s="1"/>
  <c r="W347" i="2"/>
  <c r="X346" i="2"/>
  <c r="X347" i="2" s="1"/>
  <c r="X340" i="2"/>
  <c r="Y340" i="2" s="1"/>
  <c r="V340" i="2"/>
  <c r="X339" i="2"/>
  <c r="Y339" i="2" s="1"/>
  <c r="V339" i="2"/>
  <c r="X338" i="2"/>
  <c r="Y338" i="2" s="1"/>
  <c r="V338" i="2"/>
  <c r="Y337" i="2"/>
  <c r="X337" i="2"/>
  <c r="V337" i="2"/>
  <c r="X336" i="2"/>
  <c r="Y336" i="2" s="1"/>
  <c r="V336" i="2"/>
  <c r="X335" i="2"/>
  <c r="Y335" i="2" s="1"/>
  <c r="V335" i="2"/>
  <c r="X334" i="2"/>
  <c r="Y334" i="2" s="1"/>
  <c r="V334" i="2"/>
  <c r="V333" i="2"/>
  <c r="W332" i="2"/>
  <c r="Z334" i="2" s="1"/>
  <c r="S326" i="2"/>
  <c r="R326" i="2"/>
  <c r="T326" i="2" s="1"/>
  <c r="AA324" i="2"/>
  <c r="AB323" i="2"/>
  <c r="AB324" i="2" s="1"/>
  <c r="X322" i="2"/>
  <c r="Y322" i="2" s="1"/>
  <c r="V322" i="2"/>
  <c r="X321" i="2"/>
  <c r="Y321" i="2" s="1"/>
  <c r="V321" i="2"/>
  <c r="X320" i="2"/>
  <c r="Y320" i="2" s="1"/>
  <c r="V320" i="2"/>
  <c r="X319" i="2"/>
  <c r="Y319" i="2" s="1"/>
  <c r="V319" i="2"/>
  <c r="X318" i="2"/>
  <c r="Y318" i="2" s="1"/>
  <c r="V318" i="2"/>
  <c r="X317" i="2"/>
  <c r="Y317" i="2" s="1"/>
  <c r="V317" i="2"/>
  <c r="V316" i="2"/>
  <c r="W315" i="2"/>
  <c r="X316" i="2" s="1"/>
  <c r="Y316" i="2" s="1"/>
  <c r="AA311" i="2"/>
  <c r="R310" i="2"/>
  <c r="R309" i="2"/>
  <c r="S311" i="2" s="1"/>
  <c r="X308" i="2"/>
  <c r="Y308" i="2" s="1"/>
  <c r="V308" i="2"/>
  <c r="X307" i="2"/>
  <c r="Y307" i="2" s="1"/>
  <c r="V307" i="2"/>
  <c r="X306" i="2"/>
  <c r="Y306" i="2" s="1"/>
  <c r="V306" i="2"/>
  <c r="X305" i="2"/>
  <c r="Y305" i="2" s="1"/>
  <c r="V305" i="2"/>
  <c r="X304" i="2"/>
  <c r="Y304" i="2" s="1"/>
  <c r="V304" i="2"/>
  <c r="X303" i="2"/>
  <c r="Y303" i="2" s="1"/>
  <c r="V303" i="2"/>
  <c r="V302" i="2"/>
  <c r="W301" i="2"/>
  <c r="X302" i="2" s="1"/>
  <c r="Y302" i="2" s="1"/>
  <c r="AA297" i="2"/>
  <c r="R295" i="2"/>
  <c r="X294" i="2"/>
  <c r="Y294" i="2" s="1"/>
  <c r="V294" i="2"/>
  <c r="X293" i="2"/>
  <c r="Y293" i="2" s="1"/>
  <c r="V293" i="2"/>
  <c r="X292" i="2"/>
  <c r="Y292" i="2" s="1"/>
  <c r="V292" i="2"/>
  <c r="X291" i="2"/>
  <c r="Y291" i="2" s="1"/>
  <c r="V291" i="2"/>
  <c r="X290" i="2"/>
  <c r="Y290" i="2" s="1"/>
  <c r="V290" i="2"/>
  <c r="X289" i="2"/>
  <c r="Y289" i="2" s="1"/>
  <c r="V289" i="2"/>
  <c r="V288" i="2"/>
  <c r="W287" i="2"/>
  <c r="X288" i="2" s="1"/>
  <c r="Y288" i="2" s="1"/>
  <c r="AA283" i="2"/>
  <c r="R282" i="2"/>
  <c r="S283" i="2" s="1"/>
  <c r="X280" i="2"/>
  <c r="Y280" i="2" s="1"/>
  <c r="V280" i="2"/>
  <c r="X279" i="2"/>
  <c r="Y279" i="2" s="1"/>
  <c r="V279" i="2"/>
  <c r="X278" i="2"/>
  <c r="Y278" i="2" s="1"/>
  <c r="V278" i="2"/>
  <c r="X277" i="2"/>
  <c r="Y277" i="2" s="1"/>
  <c r="V277" i="2"/>
  <c r="X276" i="2"/>
  <c r="Y276" i="2" s="1"/>
  <c r="V276" i="2"/>
  <c r="X275" i="2"/>
  <c r="Y275" i="2" s="1"/>
  <c r="V275" i="2"/>
  <c r="V274" i="2"/>
  <c r="W273" i="2"/>
  <c r="AS96" i="2" s="1"/>
  <c r="S269" i="2"/>
  <c r="R267" i="2"/>
  <c r="AA266" i="2"/>
  <c r="R266" i="2"/>
  <c r="R265" i="2"/>
  <c r="X263" i="2"/>
  <c r="Y263" i="2" s="1"/>
  <c r="V263" i="2"/>
  <c r="X262" i="2"/>
  <c r="Y262" i="2" s="1"/>
  <c r="V262" i="2"/>
  <c r="X261" i="2"/>
  <c r="Y261" i="2" s="1"/>
  <c r="V261" i="2"/>
  <c r="X260" i="2"/>
  <c r="Y260" i="2" s="1"/>
  <c r="V260" i="2"/>
  <c r="X259" i="2"/>
  <c r="Y259" i="2" s="1"/>
  <c r="V259" i="2"/>
  <c r="X258" i="2"/>
  <c r="Y258" i="2" s="1"/>
  <c r="V258" i="2"/>
  <c r="V257" i="2"/>
  <c r="W256" i="2"/>
  <c r="AA252" i="2"/>
  <c r="R251" i="2"/>
  <c r="R250" i="2"/>
  <c r="S252" i="2" s="1"/>
  <c r="X249" i="2"/>
  <c r="Y249" i="2" s="1"/>
  <c r="V249" i="2"/>
  <c r="X248" i="2"/>
  <c r="Y248" i="2" s="1"/>
  <c r="V248" i="2"/>
  <c r="X247" i="2"/>
  <c r="Y247" i="2" s="1"/>
  <c r="V247" i="2"/>
  <c r="X246" i="2"/>
  <c r="Y246" i="2" s="1"/>
  <c r="V246" i="2"/>
  <c r="X245" i="2"/>
  <c r="Y245" i="2" s="1"/>
  <c r="V245" i="2"/>
  <c r="X244" i="2"/>
  <c r="Y244" i="2" s="1"/>
  <c r="V244" i="2"/>
  <c r="V243" i="2"/>
  <c r="W242" i="2"/>
  <c r="X243" i="2" s="1"/>
  <c r="Y243" i="2" s="1"/>
  <c r="R237" i="2"/>
  <c r="R236" i="2"/>
  <c r="R235" i="2"/>
  <c r="S238" i="2" s="1"/>
  <c r="X234" i="2"/>
  <c r="Y234" i="2" s="1"/>
  <c r="V234" i="2"/>
  <c r="X233" i="2"/>
  <c r="Y233" i="2" s="1"/>
  <c r="V233" i="2"/>
  <c r="X232" i="2"/>
  <c r="Y232" i="2" s="1"/>
  <c r="V232" i="2"/>
  <c r="X231" i="2"/>
  <c r="Y231" i="2" s="1"/>
  <c r="V231" i="2"/>
  <c r="X230" i="2"/>
  <c r="Y230" i="2" s="1"/>
  <c r="V230" i="2"/>
  <c r="X229" i="2"/>
  <c r="Y229" i="2" s="1"/>
  <c r="V229" i="2"/>
  <c r="V228" i="2"/>
  <c r="W227" i="2"/>
  <c r="X216" i="2"/>
  <c r="Y216" i="2" s="1"/>
  <c r="X215" i="2"/>
  <c r="Y215" i="2" s="1"/>
  <c r="V215" i="2"/>
  <c r="R215" i="2"/>
  <c r="S223" i="2" s="1"/>
  <c r="X214" i="2"/>
  <c r="Y214" i="2" s="1"/>
  <c r="V214" i="2"/>
  <c r="X213" i="2"/>
  <c r="Y213" i="2" s="1"/>
  <c r="V213" i="2"/>
  <c r="X212" i="2"/>
  <c r="Y212" i="2" s="1"/>
  <c r="V212" i="2"/>
  <c r="X211" i="2"/>
  <c r="Y211" i="2" s="1"/>
  <c r="V211" i="2"/>
  <c r="X210" i="2"/>
  <c r="Y210" i="2" s="1"/>
  <c r="V210" i="2"/>
  <c r="V209" i="2"/>
  <c r="W208" i="2"/>
  <c r="X209" i="2" s="1"/>
  <c r="Y209" i="2" s="1"/>
  <c r="R201" i="2"/>
  <c r="R200" i="2"/>
  <c r="R199" i="2"/>
  <c r="X198" i="2"/>
  <c r="Y198" i="2" s="1"/>
  <c r="V198" i="2"/>
  <c r="X197" i="2"/>
  <c r="Y197" i="2" s="1"/>
  <c r="V197" i="2"/>
  <c r="X196" i="2"/>
  <c r="Y196" i="2" s="1"/>
  <c r="V196" i="2"/>
  <c r="X195" i="2"/>
  <c r="Y195" i="2" s="1"/>
  <c r="V195" i="2"/>
  <c r="X194" i="2"/>
  <c r="Y194" i="2" s="1"/>
  <c r="V194" i="2"/>
  <c r="X193" i="2"/>
  <c r="Y193" i="2" s="1"/>
  <c r="V193" i="2"/>
  <c r="V192" i="2"/>
  <c r="W191" i="2"/>
  <c r="X192" i="2" s="1"/>
  <c r="Y192" i="2" s="1"/>
  <c r="R186" i="2"/>
  <c r="R183" i="2"/>
  <c r="R182" i="2"/>
  <c r="S187" i="2" s="1"/>
  <c r="X181" i="2"/>
  <c r="Y181" i="2" s="1"/>
  <c r="V181" i="2"/>
  <c r="X180" i="2"/>
  <c r="Y180" i="2" s="1"/>
  <c r="V180" i="2"/>
  <c r="X179" i="2"/>
  <c r="Y179" i="2" s="1"/>
  <c r="V179" i="2"/>
  <c r="X178" i="2"/>
  <c r="Y178" i="2" s="1"/>
  <c r="V178" i="2"/>
  <c r="X177" i="2"/>
  <c r="Y177" i="2" s="1"/>
  <c r="V177" i="2"/>
  <c r="X176" i="2"/>
  <c r="Y176" i="2" s="1"/>
  <c r="V176" i="2"/>
  <c r="V175" i="2"/>
  <c r="W174" i="2"/>
  <c r="X175" i="2" s="1"/>
  <c r="Y175" i="2" s="1"/>
  <c r="R168" i="2"/>
  <c r="R167" i="2"/>
  <c r="S170" i="2" s="1"/>
  <c r="X166" i="2"/>
  <c r="Y166" i="2" s="1"/>
  <c r="V166" i="2"/>
  <c r="X165" i="2"/>
  <c r="Y165" i="2" s="1"/>
  <c r="V165" i="2"/>
  <c r="X164" i="2"/>
  <c r="Y164" i="2" s="1"/>
  <c r="V164" i="2"/>
  <c r="X163" i="2"/>
  <c r="Y163" i="2" s="1"/>
  <c r="V163" i="2"/>
  <c r="X162" i="2"/>
  <c r="Y162" i="2" s="1"/>
  <c r="V162" i="2"/>
  <c r="X161" i="2"/>
  <c r="Y161" i="2" s="1"/>
  <c r="V161" i="2"/>
  <c r="V160" i="2"/>
  <c r="W159" i="2"/>
  <c r="X160" i="2" s="1"/>
  <c r="Y160" i="2" s="1"/>
  <c r="R151" i="2"/>
  <c r="R150" i="2"/>
  <c r="X149" i="2"/>
  <c r="Y149" i="2" s="1"/>
  <c r="V149" i="2"/>
  <c r="X148" i="2"/>
  <c r="Y148" i="2" s="1"/>
  <c r="V148" i="2"/>
  <c r="X147" i="2"/>
  <c r="Y147" i="2" s="1"/>
  <c r="V147" i="2"/>
  <c r="X146" i="2"/>
  <c r="Y146" i="2" s="1"/>
  <c r="V146" i="2"/>
  <c r="X145" i="2"/>
  <c r="Y145" i="2" s="1"/>
  <c r="V145" i="2"/>
  <c r="V144" i="2"/>
  <c r="W143" i="2"/>
  <c r="X144" i="2" s="1"/>
  <c r="Y144" i="2" s="1"/>
  <c r="R136" i="2"/>
  <c r="R135" i="2"/>
  <c r="X134" i="2"/>
  <c r="Y134" i="2" s="1"/>
  <c r="V134" i="2"/>
  <c r="R134" i="2"/>
  <c r="X133" i="2"/>
  <c r="Y133" i="2" s="1"/>
  <c r="V133" i="2"/>
  <c r="R133" i="2"/>
  <c r="X132" i="2"/>
  <c r="Y132" i="2" s="1"/>
  <c r="V132" i="2"/>
  <c r="X131" i="2"/>
  <c r="Y131" i="2" s="1"/>
  <c r="V131" i="2"/>
  <c r="X130" i="2"/>
  <c r="Y130" i="2" s="1"/>
  <c r="V130" i="2"/>
  <c r="Y129" i="2"/>
  <c r="X129" i="2"/>
  <c r="V129" i="2"/>
  <c r="V128" i="2"/>
  <c r="W127" i="2"/>
  <c r="X128" i="2" s="1"/>
  <c r="Y128" i="2" s="1"/>
  <c r="R120" i="2"/>
  <c r="S123" i="2" s="1"/>
  <c r="X119" i="2"/>
  <c r="Y119" i="2" s="1"/>
  <c r="V119" i="2"/>
  <c r="R119" i="2"/>
  <c r="X118" i="2"/>
  <c r="Y118" i="2" s="1"/>
  <c r="V118" i="2"/>
  <c r="X117" i="2"/>
  <c r="Y117" i="2" s="1"/>
  <c r="V117" i="2"/>
  <c r="X116" i="2"/>
  <c r="Y116" i="2" s="1"/>
  <c r="V116" i="2"/>
  <c r="X115" i="2"/>
  <c r="Y115" i="2" s="1"/>
  <c r="V115" i="2"/>
  <c r="X114" i="2"/>
  <c r="Y114" i="2" s="1"/>
  <c r="V114" i="2"/>
  <c r="V113" i="2"/>
  <c r="AH19" i="2" s="1"/>
  <c r="W112" i="2"/>
  <c r="X113" i="2" s="1"/>
  <c r="Y113" i="2" s="1"/>
  <c r="AH70" i="2" s="1"/>
  <c r="R107" i="2"/>
  <c r="R105" i="2"/>
  <c r="R104" i="2"/>
  <c r="X103" i="2"/>
  <c r="Y103" i="2" s="1"/>
  <c r="V103" i="2"/>
  <c r="X102" i="2"/>
  <c r="Y102" i="2" s="1"/>
  <c r="AG77" i="2" s="1"/>
  <c r="V102" i="2"/>
  <c r="X101" i="2"/>
  <c r="Y101" i="2" s="1"/>
  <c r="V101" i="2"/>
  <c r="X100" i="2"/>
  <c r="Y100" i="2" s="1"/>
  <c r="V100" i="2"/>
  <c r="X99" i="2"/>
  <c r="Y99" i="2" s="1"/>
  <c r="V99" i="2"/>
  <c r="X98" i="2"/>
  <c r="Y98" i="2" s="1"/>
  <c r="V98" i="2"/>
  <c r="AG20" i="2" s="1"/>
  <c r="V97" i="2"/>
  <c r="AG19" i="2" s="1"/>
  <c r="AN96" i="2"/>
  <c r="W96" i="2"/>
  <c r="AG96" i="2" s="1"/>
  <c r="R89" i="2"/>
  <c r="S92" i="2" s="1"/>
  <c r="X88" i="2"/>
  <c r="Y88" i="2" s="1"/>
  <c r="V88" i="2"/>
  <c r="X87" i="2"/>
  <c r="Y87" i="2" s="1"/>
  <c r="V87" i="2"/>
  <c r="X86" i="2"/>
  <c r="Y86" i="2" s="1"/>
  <c r="V86" i="2"/>
  <c r="X85" i="2"/>
  <c r="Y85" i="2" s="1"/>
  <c r="V85" i="2"/>
  <c r="X84" i="2"/>
  <c r="Y84" i="2" s="1"/>
  <c r="AF78" i="2" s="1"/>
  <c r="V84" i="2"/>
  <c r="AF21" i="2" s="1"/>
  <c r="X83" i="2"/>
  <c r="Y83" i="2" s="1"/>
  <c r="AF77" i="2" s="1"/>
  <c r="V83" i="2"/>
  <c r="AF20" i="2" s="1"/>
  <c r="V82" i="2"/>
  <c r="AF19" i="2" s="1"/>
  <c r="W81" i="2"/>
  <c r="AF96" i="2" s="1"/>
  <c r="R75" i="2"/>
  <c r="S77" i="2" s="1"/>
  <c r="X74" i="2"/>
  <c r="Y74" i="2" s="1"/>
  <c r="V74" i="2"/>
  <c r="X73" i="2"/>
  <c r="Y73" i="2" s="1"/>
  <c r="V73" i="2"/>
  <c r="X72" i="2"/>
  <c r="Y72" i="2" s="1"/>
  <c r="V72" i="2"/>
  <c r="X71" i="2"/>
  <c r="Y71" i="2" s="1"/>
  <c r="V71" i="2"/>
  <c r="X70" i="2"/>
  <c r="Y70" i="2" s="1"/>
  <c r="AE79" i="2" s="1"/>
  <c r="V70" i="2"/>
  <c r="AE22" i="2" s="1"/>
  <c r="X69" i="2"/>
  <c r="AE49" i="2" s="1"/>
  <c r="V69" i="2"/>
  <c r="AE21" i="2" s="1"/>
  <c r="X68" i="2"/>
  <c r="Y68" i="2" s="1"/>
  <c r="AE77" i="2" s="1"/>
  <c r="V68" i="2"/>
  <c r="V67" i="2"/>
  <c r="AE19" i="2" s="1"/>
  <c r="W66" i="2"/>
  <c r="AE96" i="2" s="1"/>
  <c r="R60" i="2"/>
  <c r="S62" i="2" s="1"/>
  <c r="X59" i="2"/>
  <c r="Y59" i="2" s="1"/>
  <c r="V59" i="2"/>
  <c r="X58" i="2"/>
  <c r="Y58" i="2" s="1"/>
  <c r="V58" i="2"/>
  <c r="X57" i="2"/>
  <c r="Y57" i="2" s="1"/>
  <c r="V57" i="2"/>
  <c r="X56" i="2"/>
  <c r="AD51" i="2" s="1"/>
  <c r="V56" i="2"/>
  <c r="AD23" i="2" s="1"/>
  <c r="X55" i="2"/>
  <c r="Y55" i="2" s="1"/>
  <c r="AD79" i="2" s="1"/>
  <c r="V55" i="2"/>
  <c r="AD22" i="2" s="1"/>
  <c r="X54" i="2"/>
  <c r="Y54" i="2" s="1"/>
  <c r="AD78" i="2" s="1"/>
  <c r="V54" i="2"/>
  <c r="AD21" i="2" s="1"/>
  <c r="X53" i="2"/>
  <c r="Y53" i="2" s="1"/>
  <c r="AD77" i="2" s="1"/>
  <c r="V53" i="2"/>
  <c r="AD20" i="2" s="1"/>
  <c r="V52" i="2"/>
  <c r="AD19" i="2" s="1"/>
  <c r="W51" i="2"/>
  <c r="AD96" i="2" s="1"/>
  <c r="AG48" i="2"/>
  <c r="R45" i="2"/>
  <c r="R44" i="2"/>
  <c r="X43" i="2"/>
  <c r="Y43" i="2" s="1"/>
  <c r="V43" i="2"/>
  <c r="X42" i="2"/>
  <c r="Y42" i="2" s="1"/>
  <c r="V42" i="2"/>
  <c r="Y41" i="2"/>
  <c r="AC81" i="2" s="1"/>
  <c r="X41" i="2"/>
  <c r="AC52" i="2" s="1"/>
  <c r="V41" i="2"/>
  <c r="AC24" i="2" s="1"/>
  <c r="X40" i="2"/>
  <c r="V40" i="2"/>
  <c r="AC23" i="2" s="1"/>
  <c r="X39" i="2"/>
  <c r="Y39" i="2" s="1"/>
  <c r="AC79" i="2" s="1"/>
  <c r="V39" i="2"/>
  <c r="AC22" i="2" s="1"/>
  <c r="X38" i="2"/>
  <c r="AC49" i="2" s="1"/>
  <c r="V38" i="2"/>
  <c r="AC21" i="2" s="1"/>
  <c r="X37" i="2"/>
  <c r="AC48" i="2" s="1"/>
  <c r="V37" i="2"/>
  <c r="AC20" i="2" s="1"/>
  <c r="V36" i="2"/>
  <c r="AC19" i="2" s="1"/>
  <c r="W35" i="2"/>
  <c r="AC96" i="2" s="1"/>
  <c r="R29" i="2"/>
  <c r="R28" i="2"/>
  <c r="R27" i="2"/>
  <c r="S31" i="2" s="1"/>
  <c r="X26" i="2"/>
  <c r="Y26" i="2" s="1"/>
  <c r="V26" i="2"/>
  <c r="R26" i="2"/>
  <c r="X25" i="2"/>
  <c r="Y25" i="2" s="1"/>
  <c r="AB82" i="2" s="1"/>
  <c r="V25" i="2"/>
  <c r="AB25" i="2" s="1"/>
  <c r="X24" i="2"/>
  <c r="AB52" i="2" s="1"/>
  <c r="V24" i="2"/>
  <c r="AB24" i="2" s="1"/>
  <c r="X23" i="2"/>
  <c r="Y23" i="2" s="1"/>
  <c r="AB80" i="2" s="1"/>
  <c r="V23" i="2"/>
  <c r="AB23" i="2" s="1"/>
  <c r="X22" i="2"/>
  <c r="AB50" i="2" s="1"/>
  <c r="V22" i="2"/>
  <c r="AB22" i="2" s="1"/>
  <c r="X21" i="2"/>
  <c r="AB49" i="2" s="1"/>
  <c r="V21" i="2"/>
  <c r="AB21" i="2" s="1"/>
  <c r="AE20" i="2"/>
  <c r="X20" i="2"/>
  <c r="Y20" i="2" s="1"/>
  <c r="AB77" i="2" s="1"/>
  <c r="V20" i="2"/>
  <c r="AB20" i="2" s="1"/>
  <c r="V19" i="2"/>
  <c r="AB19" i="2" s="1"/>
  <c r="W18" i="2"/>
  <c r="AB96" i="2" s="1"/>
  <c r="N900" i="1"/>
  <c r="L900" i="1"/>
  <c r="K900" i="1"/>
  <c r="M900" i="1" s="1"/>
  <c r="P898" i="1"/>
  <c r="Q897" i="1"/>
  <c r="Q898" i="1" s="1"/>
  <c r="R892" i="1"/>
  <c r="Q892" i="1"/>
  <c r="O892" i="1"/>
  <c r="R891" i="1"/>
  <c r="Q891" i="1"/>
  <c r="O891" i="1"/>
  <c r="Q890" i="1"/>
  <c r="R890" i="1" s="1"/>
  <c r="O890" i="1"/>
  <c r="Q889" i="1"/>
  <c r="R889" i="1" s="1"/>
  <c r="O889" i="1"/>
  <c r="Q888" i="1"/>
  <c r="R888" i="1" s="1"/>
  <c r="O888" i="1"/>
  <c r="Q887" i="1"/>
  <c r="R887" i="1" s="1"/>
  <c r="O887" i="1"/>
  <c r="Q886" i="1"/>
  <c r="R886" i="1" s="1"/>
  <c r="O886" i="1"/>
  <c r="O885" i="1"/>
  <c r="P884" i="1"/>
  <c r="S886" i="1" s="1"/>
  <c r="N878" i="1"/>
  <c r="L878" i="1"/>
  <c r="K878" i="1"/>
  <c r="M878" i="1" s="1"/>
  <c r="P876" i="1"/>
  <c r="Q875" i="1"/>
  <c r="Q876" i="1" s="1"/>
  <c r="R870" i="1"/>
  <c r="Q870" i="1"/>
  <c r="O870" i="1"/>
  <c r="R869" i="1"/>
  <c r="Q869" i="1"/>
  <c r="O869" i="1"/>
  <c r="Q868" i="1"/>
  <c r="R868" i="1" s="1"/>
  <c r="O868" i="1"/>
  <c r="Q867" i="1"/>
  <c r="R867" i="1" s="1"/>
  <c r="O867" i="1"/>
  <c r="Q866" i="1"/>
  <c r="R866" i="1" s="1"/>
  <c r="O866" i="1"/>
  <c r="Q865" i="1"/>
  <c r="R865" i="1" s="1"/>
  <c r="O865" i="1"/>
  <c r="Q864" i="1"/>
  <c r="R864" i="1" s="1"/>
  <c r="O864" i="1"/>
  <c r="O863" i="1"/>
  <c r="P862" i="1"/>
  <c r="S864" i="1" s="1"/>
  <c r="L856" i="1"/>
  <c r="M856" i="1"/>
  <c r="N856" i="1" s="1"/>
  <c r="P854" i="1"/>
  <c r="Q853" i="1"/>
  <c r="Q854" i="1" s="1"/>
  <c r="Q848" i="1"/>
  <c r="R848" i="1" s="1"/>
  <c r="O848" i="1"/>
  <c r="Q847" i="1"/>
  <c r="R847" i="1" s="1"/>
  <c r="O847" i="1"/>
  <c r="Q846" i="1"/>
  <c r="R846" i="1" s="1"/>
  <c r="O846" i="1"/>
  <c r="Q845" i="1"/>
  <c r="R845" i="1" s="1"/>
  <c r="O845" i="1"/>
  <c r="Q844" i="1"/>
  <c r="R844" i="1" s="1"/>
  <c r="O844" i="1"/>
  <c r="Q843" i="1"/>
  <c r="R843" i="1" s="1"/>
  <c r="O843" i="1"/>
  <c r="Q842" i="1"/>
  <c r="R842" i="1" s="1"/>
  <c r="O842" i="1"/>
  <c r="O841" i="1"/>
  <c r="P840" i="1"/>
  <c r="Q841" i="1" s="1"/>
  <c r="R841" i="1" s="1"/>
  <c r="L834" i="1"/>
  <c r="K834" i="1"/>
  <c r="M834" i="1" s="1"/>
  <c r="P832" i="1"/>
  <c r="Q831" i="1"/>
  <c r="Q832" i="1" s="1"/>
  <c r="Q826" i="1"/>
  <c r="R826" i="1" s="1"/>
  <c r="O826" i="1"/>
  <c r="Q825" i="1"/>
  <c r="R825" i="1" s="1"/>
  <c r="O825" i="1"/>
  <c r="Q824" i="1"/>
  <c r="R824" i="1" s="1"/>
  <c r="O824" i="1"/>
  <c r="Q823" i="1"/>
  <c r="R823" i="1" s="1"/>
  <c r="O823" i="1"/>
  <c r="Q822" i="1"/>
  <c r="R822" i="1" s="1"/>
  <c r="O822" i="1"/>
  <c r="Q821" i="1"/>
  <c r="R821" i="1" s="1"/>
  <c r="O821" i="1"/>
  <c r="Q820" i="1"/>
  <c r="R820" i="1" s="1"/>
  <c r="O820" i="1"/>
  <c r="O819" i="1"/>
  <c r="P818" i="1"/>
  <c r="S820" i="1" s="1"/>
  <c r="L812" i="1"/>
  <c r="K812" i="1"/>
  <c r="M812" i="1" s="1"/>
  <c r="P810" i="1"/>
  <c r="Q809" i="1"/>
  <c r="Q810" i="1" s="1"/>
  <c r="Q804" i="1"/>
  <c r="R804" i="1" s="1"/>
  <c r="O804" i="1"/>
  <c r="Q803" i="1"/>
  <c r="R803" i="1" s="1"/>
  <c r="O803" i="1"/>
  <c r="Q802" i="1"/>
  <c r="R802" i="1" s="1"/>
  <c r="O802" i="1"/>
  <c r="Q801" i="1"/>
  <c r="R801" i="1" s="1"/>
  <c r="O801" i="1"/>
  <c r="Q800" i="1"/>
  <c r="R800" i="1" s="1"/>
  <c r="O800" i="1"/>
  <c r="Q799" i="1"/>
  <c r="R799" i="1" s="1"/>
  <c r="O799" i="1"/>
  <c r="Q798" i="1"/>
  <c r="R798" i="1" s="1"/>
  <c r="O798" i="1"/>
  <c r="O797" i="1"/>
  <c r="P796" i="1"/>
  <c r="M790" i="1"/>
  <c r="N790" i="1" s="1"/>
  <c r="P788" i="1"/>
  <c r="Q788" i="1"/>
  <c r="Q782" i="1"/>
  <c r="R782" i="1" s="1"/>
  <c r="O782" i="1"/>
  <c r="Q781" i="1"/>
  <c r="R781" i="1" s="1"/>
  <c r="O781" i="1"/>
  <c r="Q780" i="1"/>
  <c r="R780" i="1" s="1"/>
  <c r="O780" i="1"/>
  <c r="Q779" i="1"/>
  <c r="R779" i="1" s="1"/>
  <c r="O779" i="1"/>
  <c r="Q778" i="1"/>
  <c r="R778" i="1" s="1"/>
  <c r="O778" i="1"/>
  <c r="Q777" i="1"/>
  <c r="R777" i="1" s="1"/>
  <c r="O777" i="1"/>
  <c r="Q776" i="1"/>
  <c r="R776" i="1" s="1"/>
  <c r="O776" i="1"/>
  <c r="O775" i="1"/>
  <c r="P774" i="1"/>
  <c r="S776" i="1" s="1"/>
  <c r="L768" i="1"/>
  <c r="K768" i="1"/>
  <c r="P766" i="1"/>
  <c r="Q760" i="1"/>
  <c r="R760" i="1" s="1"/>
  <c r="O760" i="1"/>
  <c r="Q759" i="1"/>
  <c r="R759" i="1" s="1"/>
  <c r="O759" i="1"/>
  <c r="Q758" i="1"/>
  <c r="R758" i="1" s="1"/>
  <c r="O758" i="1"/>
  <c r="Q757" i="1"/>
  <c r="R757" i="1" s="1"/>
  <c r="O757" i="1"/>
  <c r="Q756" i="1"/>
  <c r="R756" i="1" s="1"/>
  <c r="O756" i="1"/>
  <c r="Q755" i="1"/>
  <c r="R755" i="1" s="1"/>
  <c r="O755" i="1"/>
  <c r="Q754" i="1"/>
  <c r="R754" i="1" s="1"/>
  <c r="O754" i="1"/>
  <c r="O753" i="1"/>
  <c r="P752" i="1"/>
  <c r="Q753" i="1" s="1"/>
  <c r="R753" i="1" s="1"/>
  <c r="L746" i="1"/>
  <c r="P744" i="1"/>
  <c r="Q738" i="1"/>
  <c r="R738" i="1" s="1"/>
  <c r="O738" i="1"/>
  <c r="Q737" i="1"/>
  <c r="R737" i="1" s="1"/>
  <c r="O737" i="1"/>
  <c r="Q736" i="1"/>
  <c r="R736" i="1" s="1"/>
  <c r="O736" i="1"/>
  <c r="Q735" i="1"/>
  <c r="R735" i="1" s="1"/>
  <c r="O735" i="1"/>
  <c r="Q734" i="1"/>
  <c r="R734" i="1" s="1"/>
  <c r="O734" i="1"/>
  <c r="Q733" i="1"/>
  <c r="R733" i="1" s="1"/>
  <c r="O733" i="1"/>
  <c r="Q732" i="1"/>
  <c r="R732" i="1" s="1"/>
  <c r="O732" i="1"/>
  <c r="O731" i="1"/>
  <c r="P730" i="1"/>
  <c r="Q731" i="1" s="1"/>
  <c r="R731" i="1" s="1"/>
  <c r="L724" i="1"/>
  <c r="K724" i="1"/>
  <c r="M724" i="1" s="1"/>
  <c r="P722" i="1"/>
  <c r="Q721" i="1"/>
  <c r="Q722" i="1" s="1"/>
  <c r="Q716" i="1"/>
  <c r="R716" i="1" s="1"/>
  <c r="O716" i="1"/>
  <c r="Q715" i="1"/>
  <c r="R715" i="1" s="1"/>
  <c r="O715" i="1"/>
  <c r="Q714" i="1"/>
  <c r="R714" i="1" s="1"/>
  <c r="O714" i="1"/>
  <c r="Q713" i="1"/>
  <c r="R713" i="1" s="1"/>
  <c r="O713" i="1"/>
  <c r="Q712" i="1"/>
  <c r="R712" i="1" s="1"/>
  <c r="O712" i="1"/>
  <c r="Q711" i="1"/>
  <c r="R711" i="1" s="1"/>
  <c r="O711" i="1"/>
  <c r="Q710" i="1"/>
  <c r="R710" i="1" s="1"/>
  <c r="O710" i="1"/>
  <c r="O709" i="1"/>
  <c r="P708" i="1"/>
  <c r="L702" i="1"/>
  <c r="K702" i="1"/>
  <c r="M702" i="1" s="1"/>
  <c r="P700" i="1"/>
  <c r="Q699" i="1"/>
  <c r="Q700" i="1" s="1"/>
  <c r="Q693" i="1"/>
  <c r="R693" i="1" s="1"/>
  <c r="O693" i="1"/>
  <c r="Q692" i="1"/>
  <c r="R692" i="1" s="1"/>
  <c r="O692" i="1"/>
  <c r="Q691" i="1"/>
  <c r="R691" i="1" s="1"/>
  <c r="O691" i="1"/>
  <c r="Q690" i="1"/>
  <c r="R690" i="1" s="1"/>
  <c r="O690" i="1"/>
  <c r="Q689" i="1"/>
  <c r="R689" i="1" s="1"/>
  <c r="O689" i="1"/>
  <c r="Q688" i="1"/>
  <c r="R688" i="1" s="1"/>
  <c r="O688" i="1"/>
  <c r="Q687" i="1"/>
  <c r="R687" i="1" s="1"/>
  <c r="O687" i="1"/>
  <c r="O686" i="1"/>
  <c r="P685" i="1"/>
  <c r="S687" i="1" s="1"/>
  <c r="L679" i="1"/>
  <c r="K679" i="1"/>
  <c r="M679" i="1" s="1"/>
  <c r="N679" i="1" s="1"/>
  <c r="P677" i="1"/>
  <c r="Q676" i="1"/>
  <c r="Q677" i="1" s="1"/>
  <c r="Q670" i="1"/>
  <c r="R670" i="1" s="1"/>
  <c r="O670" i="1"/>
  <c r="Q669" i="1"/>
  <c r="R669" i="1" s="1"/>
  <c r="O669" i="1"/>
  <c r="Q668" i="1"/>
  <c r="R668" i="1" s="1"/>
  <c r="O668" i="1"/>
  <c r="Q667" i="1"/>
  <c r="R667" i="1" s="1"/>
  <c r="O667" i="1"/>
  <c r="Q666" i="1"/>
  <c r="R666" i="1" s="1"/>
  <c r="O666" i="1"/>
  <c r="Q665" i="1"/>
  <c r="R665" i="1" s="1"/>
  <c r="O665" i="1"/>
  <c r="Q664" i="1"/>
  <c r="R664" i="1" s="1"/>
  <c r="O664" i="1"/>
  <c r="O663" i="1"/>
  <c r="P662" i="1"/>
  <c r="Q663" i="1" s="1"/>
  <c r="R663" i="1" s="1"/>
  <c r="L656" i="1"/>
  <c r="K656" i="1"/>
  <c r="M656" i="1" s="1"/>
  <c r="N656" i="1" s="1"/>
  <c r="P654" i="1"/>
  <c r="Q653" i="1"/>
  <c r="Q654" i="1" s="1"/>
  <c r="Q647" i="1"/>
  <c r="R647" i="1" s="1"/>
  <c r="O647" i="1"/>
  <c r="Q646" i="1"/>
  <c r="R646" i="1" s="1"/>
  <c r="O646" i="1"/>
  <c r="Q645" i="1"/>
  <c r="R645" i="1" s="1"/>
  <c r="O645" i="1"/>
  <c r="Q644" i="1"/>
  <c r="R644" i="1" s="1"/>
  <c r="O644" i="1"/>
  <c r="Q643" i="1"/>
  <c r="R643" i="1" s="1"/>
  <c r="O643" i="1"/>
  <c r="Q642" i="1"/>
  <c r="R642" i="1" s="1"/>
  <c r="O642" i="1"/>
  <c r="Q641" i="1"/>
  <c r="R641" i="1" s="1"/>
  <c r="O641" i="1"/>
  <c r="O640" i="1"/>
  <c r="P639" i="1"/>
  <c r="T641" i="1" s="1"/>
  <c r="L633" i="1"/>
  <c r="K633" i="1"/>
  <c r="M633" i="1" s="1"/>
  <c r="P631" i="1"/>
  <c r="Q630" i="1"/>
  <c r="Q631" i="1" s="1"/>
  <c r="Q624" i="1"/>
  <c r="R624" i="1" s="1"/>
  <c r="O624" i="1"/>
  <c r="Q623" i="1"/>
  <c r="R623" i="1" s="1"/>
  <c r="O623" i="1"/>
  <c r="Q622" i="1"/>
  <c r="R622" i="1" s="1"/>
  <c r="O622" i="1"/>
  <c r="Q621" i="1"/>
  <c r="R621" i="1" s="1"/>
  <c r="O621" i="1"/>
  <c r="Q620" i="1"/>
  <c r="R620" i="1" s="1"/>
  <c r="O620" i="1"/>
  <c r="Q619" i="1"/>
  <c r="R619" i="1" s="1"/>
  <c r="O619" i="1"/>
  <c r="Q618" i="1"/>
  <c r="R618" i="1" s="1"/>
  <c r="O618" i="1"/>
  <c r="O617" i="1"/>
  <c r="P616" i="1"/>
  <c r="L610" i="1"/>
  <c r="K610" i="1"/>
  <c r="M610" i="1" s="1"/>
  <c r="N610" i="1" s="1"/>
  <c r="P608" i="1"/>
  <c r="Q607" i="1"/>
  <c r="Q608" i="1" s="1"/>
  <c r="Q601" i="1"/>
  <c r="R601" i="1" s="1"/>
  <c r="O601" i="1"/>
  <c r="Q600" i="1"/>
  <c r="R600" i="1" s="1"/>
  <c r="O600" i="1"/>
  <c r="Q599" i="1"/>
  <c r="R599" i="1" s="1"/>
  <c r="O599" i="1"/>
  <c r="Q598" i="1"/>
  <c r="R598" i="1" s="1"/>
  <c r="O598" i="1"/>
  <c r="Q597" i="1"/>
  <c r="R597" i="1" s="1"/>
  <c r="O597" i="1"/>
  <c r="Q596" i="1"/>
  <c r="R596" i="1" s="1"/>
  <c r="O596" i="1"/>
  <c r="Q595" i="1"/>
  <c r="R595" i="1" s="1"/>
  <c r="O595" i="1"/>
  <c r="O594" i="1"/>
  <c r="P593" i="1"/>
  <c r="T595" i="1" s="1"/>
  <c r="L587" i="1"/>
  <c r="K587" i="1"/>
  <c r="P585" i="1"/>
  <c r="Q578" i="1"/>
  <c r="R578" i="1" s="1"/>
  <c r="O578" i="1"/>
  <c r="Q577" i="1"/>
  <c r="R577" i="1" s="1"/>
  <c r="O577" i="1"/>
  <c r="Q576" i="1"/>
  <c r="R576" i="1" s="1"/>
  <c r="O576" i="1"/>
  <c r="Q575" i="1"/>
  <c r="R575" i="1" s="1"/>
  <c r="O575" i="1"/>
  <c r="Q574" i="1"/>
  <c r="R574" i="1" s="1"/>
  <c r="O574" i="1"/>
  <c r="Q573" i="1"/>
  <c r="R573" i="1" s="1"/>
  <c r="O573" i="1"/>
  <c r="Q572" i="1"/>
  <c r="R572" i="1" s="1"/>
  <c r="O572" i="1"/>
  <c r="O571" i="1"/>
  <c r="P570" i="1"/>
  <c r="S572" i="1" s="1"/>
  <c r="L564" i="1"/>
  <c r="K564" i="1"/>
  <c r="M564" i="1" s="1"/>
  <c r="P562" i="1"/>
  <c r="Q561" i="1"/>
  <c r="Q562" i="1" s="1"/>
  <c r="Q555" i="1"/>
  <c r="R555" i="1" s="1"/>
  <c r="O555" i="1"/>
  <c r="Q554" i="1"/>
  <c r="R554" i="1" s="1"/>
  <c r="O554" i="1"/>
  <c r="Q553" i="1"/>
  <c r="R553" i="1" s="1"/>
  <c r="O553" i="1"/>
  <c r="Q552" i="1"/>
  <c r="R552" i="1" s="1"/>
  <c r="O552" i="1"/>
  <c r="Q551" i="1"/>
  <c r="R551" i="1" s="1"/>
  <c r="O551" i="1"/>
  <c r="Q550" i="1"/>
  <c r="R550" i="1" s="1"/>
  <c r="O550" i="1"/>
  <c r="Q549" i="1"/>
  <c r="R549" i="1" s="1"/>
  <c r="O549" i="1"/>
  <c r="O548" i="1"/>
  <c r="P547" i="1"/>
  <c r="Q548" i="1" s="1"/>
  <c r="R548" i="1" s="1"/>
  <c r="L541" i="1"/>
  <c r="K541" i="1"/>
  <c r="M541" i="1" s="1"/>
  <c r="P539" i="1"/>
  <c r="Q538" i="1"/>
  <c r="Q539" i="1" s="1"/>
  <c r="Q532" i="1"/>
  <c r="R532" i="1" s="1"/>
  <c r="O532" i="1"/>
  <c r="Q531" i="1"/>
  <c r="R531" i="1" s="1"/>
  <c r="O531" i="1"/>
  <c r="Q530" i="1"/>
  <c r="R530" i="1" s="1"/>
  <c r="O530" i="1"/>
  <c r="Q529" i="1"/>
  <c r="R529" i="1" s="1"/>
  <c r="O529" i="1"/>
  <c r="Q528" i="1"/>
  <c r="R528" i="1" s="1"/>
  <c r="O528" i="1"/>
  <c r="Q527" i="1"/>
  <c r="R527" i="1" s="1"/>
  <c r="O527" i="1"/>
  <c r="Q526" i="1"/>
  <c r="R526" i="1" s="1"/>
  <c r="O526" i="1"/>
  <c r="O525" i="1"/>
  <c r="P524" i="1"/>
  <c r="L518" i="1"/>
  <c r="K518" i="1"/>
  <c r="M518" i="1" s="1"/>
  <c r="P516" i="1"/>
  <c r="Q515" i="1"/>
  <c r="Q516" i="1" s="1"/>
  <c r="Q509" i="1"/>
  <c r="R509" i="1" s="1"/>
  <c r="O509" i="1"/>
  <c r="Q508" i="1"/>
  <c r="R508" i="1" s="1"/>
  <c r="O508" i="1"/>
  <c r="Q507" i="1"/>
  <c r="R507" i="1" s="1"/>
  <c r="O507" i="1"/>
  <c r="Q506" i="1"/>
  <c r="R506" i="1" s="1"/>
  <c r="O506" i="1"/>
  <c r="Q505" i="1"/>
  <c r="R505" i="1" s="1"/>
  <c r="O505" i="1"/>
  <c r="Q504" i="1"/>
  <c r="R504" i="1" s="1"/>
  <c r="O504" i="1"/>
  <c r="Q503" i="1"/>
  <c r="R503" i="1" s="1"/>
  <c r="O503" i="1"/>
  <c r="O502" i="1"/>
  <c r="P501" i="1"/>
  <c r="S503" i="1" s="1"/>
  <c r="L495" i="1"/>
  <c r="K495" i="1"/>
  <c r="M495" i="1" s="1"/>
  <c r="P493" i="1"/>
  <c r="Q492" i="1"/>
  <c r="Q493" i="1" s="1"/>
  <c r="Q486" i="1"/>
  <c r="R486" i="1" s="1"/>
  <c r="O486" i="1"/>
  <c r="Q485" i="1"/>
  <c r="R485" i="1" s="1"/>
  <c r="O485" i="1"/>
  <c r="Q484" i="1"/>
  <c r="R484" i="1" s="1"/>
  <c r="O484" i="1"/>
  <c r="Q483" i="1"/>
  <c r="R483" i="1" s="1"/>
  <c r="O483" i="1"/>
  <c r="Q482" i="1"/>
  <c r="R482" i="1" s="1"/>
  <c r="O482" i="1"/>
  <c r="Q481" i="1"/>
  <c r="R481" i="1" s="1"/>
  <c r="O481" i="1"/>
  <c r="Q480" i="1"/>
  <c r="R480" i="1" s="1"/>
  <c r="O480" i="1"/>
  <c r="O479" i="1"/>
  <c r="P478" i="1"/>
  <c r="S480" i="1" s="1"/>
  <c r="L472" i="1"/>
  <c r="K472" i="1"/>
  <c r="M472" i="1" s="1"/>
  <c r="P470" i="1"/>
  <c r="Q469" i="1"/>
  <c r="Q470" i="1" s="1"/>
  <c r="Q463" i="1"/>
  <c r="R463" i="1" s="1"/>
  <c r="O463" i="1"/>
  <c r="Q462" i="1"/>
  <c r="R462" i="1" s="1"/>
  <c r="O462" i="1"/>
  <c r="Q461" i="1"/>
  <c r="R461" i="1" s="1"/>
  <c r="O461" i="1"/>
  <c r="Q460" i="1"/>
  <c r="R460" i="1" s="1"/>
  <c r="O460" i="1"/>
  <c r="Q459" i="1"/>
  <c r="R459" i="1" s="1"/>
  <c r="O459" i="1"/>
  <c r="Q458" i="1"/>
  <c r="R458" i="1" s="1"/>
  <c r="O458" i="1"/>
  <c r="Q457" i="1"/>
  <c r="R457" i="1" s="1"/>
  <c r="O457" i="1"/>
  <c r="O456" i="1"/>
  <c r="P455" i="1"/>
  <c r="S457" i="1" s="1"/>
  <c r="L449" i="1"/>
  <c r="K449" i="1"/>
  <c r="M449" i="1" s="1"/>
  <c r="P447" i="1"/>
  <c r="Q446" i="1"/>
  <c r="Q447" i="1" s="1"/>
  <c r="Q440" i="1"/>
  <c r="R440" i="1" s="1"/>
  <c r="O440" i="1"/>
  <c r="Q439" i="1"/>
  <c r="R439" i="1" s="1"/>
  <c r="O439" i="1"/>
  <c r="Q438" i="1"/>
  <c r="R438" i="1" s="1"/>
  <c r="O438" i="1"/>
  <c r="Q437" i="1"/>
  <c r="R437" i="1" s="1"/>
  <c r="O437" i="1"/>
  <c r="Q436" i="1"/>
  <c r="R436" i="1" s="1"/>
  <c r="O436" i="1"/>
  <c r="Q435" i="1"/>
  <c r="R435" i="1" s="1"/>
  <c r="O435" i="1"/>
  <c r="Q434" i="1"/>
  <c r="R434" i="1" s="1"/>
  <c r="O434" i="1"/>
  <c r="O433" i="1"/>
  <c r="P432" i="1"/>
  <c r="L426" i="1"/>
  <c r="K426" i="1"/>
  <c r="M426" i="1" s="1"/>
  <c r="P424" i="1"/>
  <c r="Q423" i="1"/>
  <c r="Q424" i="1" s="1"/>
  <c r="Q417" i="1"/>
  <c r="R417" i="1" s="1"/>
  <c r="O417" i="1"/>
  <c r="Q416" i="1"/>
  <c r="R416" i="1" s="1"/>
  <c r="O416" i="1"/>
  <c r="Q415" i="1"/>
  <c r="R415" i="1" s="1"/>
  <c r="O415" i="1"/>
  <c r="Q414" i="1"/>
  <c r="R414" i="1" s="1"/>
  <c r="O414" i="1"/>
  <c r="Q413" i="1"/>
  <c r="R413" i="1" s="1"/>
  <c r="O413" i="1"/>
  <c r="Q412" i="1"/>
  <c r="R412" i="1" s="1"/>
  <c r="O412" i="1"/>
  <c r="Q411" i="1"/>
  <c r="R411" i="1" s="1"/>
  <c r="O411" i="1"/>
  <c r="O410" i="1"/>
  <c r="P409" i="1"/>
  <c r="S411" i="1" s="1"/>
  <c r="L403" i="1"/>
  <c r="K403" i="1"/>
  <c r="P401" i="1"/>
  <c r="Q394" i="1"/>
  <c r="R394" i="1" s="1"/>
  <c r="O394" i="1"/>
  <c r="Q393" i="1"/>
  <c r="R393" i="1" s="1"/>
  <c r="O393" i="1"/>
  <c r="Q392" i="1"/>
  <c r="R392" i="1" s="1"/>
  <c r="O392" i="1"/>
  <c r="Q391" i="1"/>
  <c r="R391" i="1" s="1"/>
  <c r="O391" i="1"/>
  <c r="Q390" i="1"/>
  <c r="R390" i="1" s="1"/>
  <c r="O390" i="1"/>
  <c r="Q389" i="1"/>
  <c r="R389" i="1" s="1"/>
  <c r="O389" i="1"/>
  <c r="Q388" i="1"/>
  <c r="R388" i="1" s="1"/>
  <c r="O388" i="1"/>
  <c r="O387" i="1"/>
  <c r="P386" i="1"/>
  <c r="S388" i="1" s="1"/>
  <c r="L380" i="1"/>
  <c r="K380" i="1"/>
  <c r="M380" i="1" s="1"/>
  <c r="P378" i="1"/>
  <c r="Q377" i="1"/>
  <c r="Q378" i="1" s="1"/>
  <c r="Q371" i="1"/>
  <c r="R371" i="1" s="1"/>
  <c r="O371" i="1"/>
  <c r="Q370" i="1"/>
  <c r="R370" i="1" s="1"/>
  <c r="O370" i="1"/>
  <c r="Q369" i="1"/>
  <c r="R369" i="1" s="1"/>
  <c r="O369" i="1"/>
  <c r="Q368" i="1"/>
  <c r="R368" i="1" s="1"/>
  <c r="O368" i="1"/>
  <c r="Q367" i="1"/>
  <c r="R367" i="1" s="1"/>
  <c r="O367" i="1"/>
  <c r="Q366" i="1"/>
  <c r="R366" i="1" s="1"/>
  <c r="O366" i="1"/>
  <c r="Q365" i="1"/>
  <c r="R365" i="1" s="1"/>
  <c r="O365" i="1"/>
  <c r="O364" i="1"/>
  <c r="P363" i="1"/>
  <c r="Q364" i="1" s="1"/>
  <c r="R364" i="1" s="1"/>
  <c r="L357" i="1"/>
  <c r="K357" i="1"/>
  <c r="Q354" i="1" s="1"/>
  <c r="Q355" i="1" s="1"/>
  <c r="P355" i="1"/>
  <c r="Q348" i="1"/>
  <c r="R348" i="1" s="1"/>
  <c r="O348" i="1"/>
  <c r="Q347" i="1"/>
  <c r="R347" i="1" s="1"/>
  <c r="O347" i="1"/>
  <c r="Q346" i="1"/>
  <c r="R346" i="1" s="1"/>
  <c r="O346" i="1"/>
  <c r="Q345" i="1"/>
  <c r="R345" i="1" s="1"/>
  <c r="O345" i="1"/>
  <c r="Q344" i="1"/>
  <c r="R344" i="1" s="1"/>
  <c r="O344" i="1"/>
  <c r="Q343" i="1"/>
  <c r="R343" i="1" s="1"/>
  <c r="O343" i="1"/>
  <c r="Q342" i="1"/>
  <c r="R342" i="1" s="1"/>
  <c r="O342" i="1"/>
  <c r="O341" i="1"/>
  <c r="P340" i="1"/>
  <c r="L334" i="1"/>
  <c r="K334" i="1"/>
  <c r="M334" i="1" s="1"/>
  <c r="T332" i="1"/>
  <c r="Q329" i="1"/>
  <c r="R329" i="1" s="1"/>
  <c r="O329" i="1"/>
  <c r="Q328" i="1"/>
  <c r="R328" i="1" s="1"/>
  <c r="O328" i="1"/>
  <c r="Q327" i="1"/>
  <c r="R327" i="1" s="1"/>
  <c r="O327" i="1"/>
  <c r="Q326" i="1"/>
  <c r="R326" i="1" s="1"/>
  <c r="O326" i="1"/>
  <c r="Q325" i="1"/>
  <c r="R325" i="1" s="1"/>
  <c r="O325" i="1"/>
  <c r="Q324" i="1"/>
  <c r="R324" i="1" s="1"/>
  <c r="O324" i="1"/>
  <c r="Q323" i="1"/>
  <c r="R323" i="1" s="1"/>
  <c r="O323" i="1"/>
  <c r="O322" i="1"/>
  <c r="P321" i="1"/>
  <c r="Q322" i="1" s="1"/>
  <c r="R322" i="1" s="1"/>
  <c r="L315" i="1"/>
  <c r="K315" i="1"/>
  <c r="T314" i="1"/>
  <c r="Q311" i="1"/>
  <c r="R311" i="1" s="1"/>
  <c r="O311" i="1"/>
  <c r="Q310" i="1"/>
  <c r="R310" i="1" s="1"/>
  <c r="O310" i="1"/>
  <c r="Q309" i="1"/>
  <c r="R309" i="1" s="1"/>
  <c r="O309" i="1"/>
  <c r="Q308" i="1"/>
  <c r="R308" i="1" s="1"/>
  <c r="O308" i="1"/>
  <c r="Q307" i="1"/>
  <c r="R307" i="1" s="1"/>
  <c r="O307" i="1"/>
  <c r="Q306" i="1"/>
  <c r="R306" i="1" s="1"/>
  <c r="O306" i="1"/>
  <c r="Q305" i="1"/>
  <c r="R305" i="1" s="1"/>
  <c r="O305" i="1"/>
  <c r="O304" i="1"/>
  <c r="P303" i="1"/>
  <c r="Q304" i="1" s="1"/>
  <c r="R304" i="1" s="1"/>
  <c r="L298" i="1"/>
  <c r="K298" i="1"/>
  <c r="M298" i="1" s="1"/>
  <c r="T296" i="1"/>
  <c r="U295" i="1"/>
  <c r="U296" i="1" s="1"/>
  <c r="Q293" i="1"/>
  <c r="R293" i="1" s="1"/>
  <c r="O293" i="1"/>
  <c r="Q292" i="1"/>
  <c r="R292" i="1" s="1"/>
  <c r="O292" i="1"/>
  <c r="Q291" i="1"/>
  <c r="R291" i="1" s="1"/>
  <c r="O291" i="1"/>
  <c r="Q290" i="1"/>
  <c r="R290" i="1" s="1"/>
  <c r="O290" i="1"/>
  <c r="Q289" i="1"/>
  <c r="R289" i="1" s="1"/>
  <c r="O289" i="1"/>
  <c r="Q288" i="1"/>
  <c r="R288" i="1" s="1"/>
  <c r="O288" i="1"/>
  <c r="Q287" i="1"/>
  <c r="R287" i="1" s="1"/>
  <c r="O287" i="1"/>
  <c r="O286" i="1"/>
  <c r="P285" i="1"/>
  <c r="Q286" i="1" s="1"/>
  <c r="R286" i="1" s="1"/>
  <c r="T279" i="1"/>
  <c r="L279" i="1"/>
  <c r="K279" i="1"/>
  <c r="M279" i="1" s="1"/>
  <c r="U278" i="1"/>
  <c r="U279" i="1" s="1"/>
  <c r="Q276" i="1"/>
  <c r="R276" i="1" s="1"/>
  <c r="O276" i="1"/>
  <c r="Q275" i="1"/>
  <c r="R275" i="1" s="1"/>
  <c r="O275" i="1"/>
  <c r="Q274" i="1"/>
  <c r="R274" i="1" s="1"/>
  <c r="O274" i="1"/>
  <c r="Q273" i="1"/>
  <c r="R273" i="1" s="1"/>
  <c r="O273" i="1"/>
  <c r="Q272" i="1"/>
  <c r="R272" i="1" s="1"/>
  <c r="O272" i="1"/>
  <c r="Q271" i="1"/>
  <c r="R271" i="1" s="1"/>
  <c r="O271" i="1"/>
  <c r="Q270" i="1"/>
  <c r="R270" i="1" s="1"/>
  <c r="O270" i="1"/>
  <c r="O269" i="1"/>
  <c r="P268" i="1"/>
  <c r="Q269" i="1" s="1"/>
  <c r="R269" i="1" s="1"/>
  <c r="T263" i="1"/>
  <c r="U262" i="1"/>
  <c r="U263" i="1" s="1"/>
  <c r="L261" i="1"/>
  <c r="K261" i="1"/>
  <c r="M261" i="1" s="1"/>
  <c r="Q259" i="1"/>
  <c r="R259" i="1" s="1"/>
  <c r="O259" i="1"/>
  <c r="Q258" i="1"/>
  <c r="R258" i="1" s="1"/>
  <c r="O258" i="1"/>
  <c r="Q257" i="1"/>
  <c r="R257" i="1" s="1"/>
  <c r="O257" i="1"/>
  <c r="Q256" i="1"/>
  <c r="R256" i="1" s="1"/>
  <c r="O256" i="1"/>
  <c r="Q255" i="1"/>
  <c r="R255" i="1" s="1"/>
  <c r="O255" i="1"/>
  <c r="Q254" i="1"/>
  <c r="R254" i="1" s="1"/>
  <c r="O254" i="1"/>
  <c r="O253" i="1"/>
  <c r="P252" i="1"/>
  <c r="Q253" i="1" s="1"/>
  <c r="R253" i="1" s="1"/>
  <c r="L247" i="1"/>
  <c r="K247" i="1"/>
  <c r="M247" i="1" s="1"/>
  <c r="T246" i="1"/>
  <c r="Q243" i="1"/>
  <c r="R243" i="1" s="1"/>
  <c r="O243" i="1"/>
  <c r="Q242" i="1"/>
  <c r="R242" i="1" s="1"/>
  <c r="O242" i="1"/>
  <c r="Q241" i="1"/>
  <c r="R241" i="1" s="1"/>
  <c r="O241" i="1"/>
  <c r="Q240" i="1"/>
  <c r="R240" i="1" s="1"/>
  <c r="O240" i="1"/>
  <c r="Q239" i="1"/>
  <c r="R239" i="1" s="1"/>
  <c r="O239" i="1"/>
  <c r="Q238" i="1"/>
  <c r="R238" i="1" s="1"/>
  <c r="O238" i="1"/>
  <c r="Q237" i="1"/>
  <c r="R237" i="1" s="1"/>
  <c r="O237" i="1"/>
  <c r="O236" i="1"/>
  <c r="P235" i="1"/>
  <c r="Q236" i="1" s="1"/>
  <c r="R236" i="1" s="1"/>
  <c r="L230" i="1"/>
  <c r="K230" i="1"/>
  <c r="M230" i="1" s="1"/>
  <c r="Q226" i="1"/>
  <c r="R226" i="1" s="1"/>
  <c r="O226" i="1"/>
  <c r="Q225" i="1"/>
  <c r="R225" i="1" s="1"/>
  <c r="O225" i="1"/>
  <c r="Q224" i="1"/>
  <c r="R224" i="1" s="1"/>
  <c r="O224" i="1"/>
  <c r="Q223" i="1"/>
  <c r="R223" i="1" s="1"/>
  <c r="O223" i="1"/>
  <c r="Q222" i="1"/>
  <c r="R222" i="1" s="1"/>
  <c r="O222" i="1"/>
  <c r="Q221" i="1"/>
  <c r="R221" i="1" s="1"/>
  <c r="O221" i="1"/>
  <c r="Q220" i="1"/>
  <c r="R220" i="1" s="1"/>
  <c r="O220" i="1"/>
  <c r="O219" i="1"/>
  <c r="P218" i="1"/>
  <c r="AG99" i="1" s="1"/>
  <c r="P213" i="1"/>
  <c r="L209" i="1"/>
  <c r="K209" i="1"/>
  <c r="M209" i="1" s="1"/>
  <c r="Q207" i="1"/>
  <c r="R207" i="1" s="1"/>
  <c r="O207" i="1"/>
  <c r="Q206" i="1"/>
  <c r="R206" i="1" s="1"/>
  <c r="O206" i="1"/>
  <c r="Q205" i="1"/>
  <c r="R205" i="1" s="1"/>
  <c r="O205" i="1"/>
  <c r="Q204" i="1"/>
  <c r="R204" i="1" s="1"/>
  <c r="O204" i="1"/>
  <c r="Q203" i="1"/>
  <c r="R203" i="1" s="1"/>
  <c r="O203" i="1"/>
  <c r="Q202" i="1"/>
  <c r="R202" i="1" s="1"/>
  <c r="O202" i="1"/>
  <c r="Q201" i="1"/>
  <c r="R201" i="1" s="1"/>
  <c r="O201" i="1"/>
  <c r="O200" i="1"/>
  <c r="P199" i="1"/>
  <c r="Q200" i="1" s="1"/>
  <c r="R200" i="1" s="1"/>
  <c r="L195" i="1"/>
  <c r="K195" i="1"/>
  <c r="M195" i="1" s="1"/>
  <c r="Q191" i="1"/>
  <c r="R191" i="1" s="1"/>
  <c r="O191" i="1"/>
  <c r="Q190" i="1"/>
  <c r="R190" i="1" s="1"/>
  <c r="O190" i="1"/>
  <c r="Q189" i="1"/>
  <c r="R189" i="1" s="1"/>
  <c r="O189" i="1"/>
  <c r="Q188" i="1"/>
  <c r="R188" i="1" s="1"/>
  <c r="O188" i="1"/>
  <c r="Q187" i="1"/>
  <c r="R187" i="1" s="1"/>
  <c r="O187" i="1"/>
  <c r="Q186" i="1"/>
  <c r="R186" i="1" s="1"/>
  <c r="O186" i="1"/>
  <c r="Q185" i="1"/>
  <c r="R185" i="1" s="1"/>
  <c r="O185" i="1"/>
  <c r="O184" i="1"/>
  <c r="P183" i="1"/>
  <c r="Q184" i="1" s="1"/>
  <c r="R184" i="1" s="1"/>
  <c r="L179" i="1"/>
  <c r="K179" i="1"/>
  <c r="M179" i="1" s="1"/>
  <c r="Q174" i="1"/>
  <c r="R174" i="1" s="1"/>
  <c r="Q173" i="1"/>
  <c r="R173" i="1" s="1"/>
  <c r="O173" i="1"/>
  <c r="Q172" i="1"/>
  <c r="R172" i="1" s="1"/>
  <c r="O172" i="1"/>
  <c r="Q171" i="1"/>
  <c r="R171" i="1" s="1"/>
  <c r="O171" i="1"/>
  <c r="Q170" i="1"/>
  <c r="R170" i="1" s="1"/>
  <c r="O170" i="1"/>
  <c r="Q169" i="1"/>
  <c r="R169" i="1" s="1"/>
  <c r="O169" i="1"/>
  <c r="Q168" i="1"/>
  <c r="R168" i="1" s="1"/>
  <c r="O168" i="1"/>
  <c r="O167" i="1"/>
  <c r="P166" i="1"/>
  <c r="Q167" i="1" s="1"/>
  <c r="R167" i="1" s="1"/>
  <c r="L162" i="1"/>
  <c r="K162" i="1"/>
  <c r="M162" i="1" s="1"/>
  <c r="Q158" i="1"/>
  <c r="R158" i="1" s="1"/>
  <c r="O158" i="1"/>
  <c r="Q157" i="1"/>
  <c r="R157" i="1" s="1"/>
  <c r="O157" i="1"/>
  <c r="Q156" i="1"/>
  <c r="R156" i="1" s="1"/>
  <c r="O156" i="1"/>
  <c r="Q155" i="1"/>
  <c r="R155" i="1" s="1"/>
  <c r="O155" i="1"/>
  <c r="Q154" i="1"/>
  <c r="R154" i="1" s="1"/>
  <c r="O154" i="1"/>
  <c r="Q153" i="1"/>
  <c r="R153" i="1" s="1"/>
  <c r="O153" i="1"/>
  <c r="Q152" i="1"/>
  <c r="R152" i="1" s="1"/>
  <c r="O152" i="1"/>
  <c r="O151" i="1"/>
  <c r="P150" i="1"/>
  <c r="Q151" i="1" s="1"/>
  <c r="R151" i="1" s="1"/>
  <c r="L146" i="1"/>
  <c r="K146" i="1"/>
  <c r="M146" i="1" s="1"/>
  <c r="Q142" i="1"/>
  <c r="R142" i="1" s="1"/>
  <c r="O142" i="1"/>
  <c r="Q141" i="1"/>
  <c r="R141" i="1" s="1"/>
  <c r="O141" i="1"/>
  <c r="Q140" i="1"/>
  <c r="R140" i="1" s="1"/>
  <c r="O140" i="1"/>
  <c r="Q139" i="1"/>
  <c r="R139" i="1" s="1"/>
  <c r="O139" i="1"/>
  <c r="Q138" i="1"/>
  <c r="R138" i="1" s="1"/>
  <c r="O138" i="1"/>
  <c r="Q137" i="1"/>
  <c r="R137" i="1" s="1"/>
  <c r="O137" i="1"/>
  <c r="Q136" i="1"/>
  <c r="R136" i="1" s="1"/>
  <c r="O136" i="1"/>
  <c r="O135" i="1"/>
  <c r="P134" i="1"/>
  <c r="Q135" i="1" s="1"/>
  <c r="R135" i="1" s="1"/>
  <c r="L130" i="1"/>
  <c r="K130" i="1"/>
  <c r="M130" i="1" s="1"/>
  <c r="Q125" i="1"/>
  <c r="R125" i="1" s="1"/>
  <c r="O125" i="1"/>
  <c r="Q124" i="1"/>
  <c r="R124" i="1" s="1"/>
  <c r="O124" i="1"/>
  <c r="Q123" i="1"/>
  <c r="R123" i="1" s="1"/>
  <c r="O123" i="1"/>
  <c r="Q122" i="1"/>
  <c r="R122" i="1" s="1"/>
  <c r="O122" i="1"/>
  <c r="Q121" i="1"/>
  <c r="R121" i="1" s="1"/>
  <c r="O121" i="1"/>
  <c r="Q120" i="1"/>
  <c r="R120" i="1" s="1"/>
  <c r="O120" i="1"/>
  <c r="Q119" i="1"/>
  <c r="R119" i="1" s="1"/>
  <c r="O119" i="1"/>
  <c r="O118" i="1"/>
  <c r="AA19" i="1" s="1"/>
  <c r="P117" i="1"/>
  <c r="Q118" i="1" s="1"/>
  <c r="L113" i="1"/>
  <c r="K113" i="1"/>
  <c r="M113" i="1" s="1"/>
  <c r="Q108" i="1"/>
  <c r="R108" i="1" s="1"/>
  <c r="O108" i="1"/>
  <c r="Q107" i="1"/>
  <c r="R107" i="1" s="1"/>
  <c r="O107" i="1"/>
  <c r="Q106" i="1"/>
  <c r="R106" i="1" s="1"/>
  <c r="O106" i="1"/>
  <c r="Q105" i="1"/>
  <c r="R105" i="1" s="1"/>
  <c r="Z80" i="1" s="1"/>
  <c r="O105" i="1"/>
  <c r="Q104" i="1"/>
  <c r="R104" i="1" s="1"/>
  <c r="O104" i="1"/>
  <c r="Q103" i="1"/>
  <c r="R103" i="1" s="1"/>
  <c r="O103" i="1"/>
  <c r="Q102" i="1"/>
  <c r="R102" i="1" s="1"/>
  <c r="O102" i="1"/>
  <c r="Q101" i="1"/>
  <c r="R101" i="1" s="1"/>
  <c r="O101" i="1"/>
  <c r="O100" i="1"/>
  <c r="Z19" i="1" s="1"/>
  <c r="P99" i="1"/>
  <c r="Z99" i="1" s="1"/>
  <c r="L95" i="1"/>
  <c r="K95" i="1"/>
  <c r="M95" i="1" s="1"/>
  <c r="Q92" i="1"/>
  <c r="R92" i="1" s="1"/>
  <c r="O92" i="1"/>
  <c r="Q91" i="1"/>
  <c r="R91" i="1" s="1"/>
  <c r="O91" i="1"/>
  <c r="Q90" i="1"/>
  <c r="R90" i="1" s="1"/>
  <c r="O90" i="1"/>
  <c r="Q89" i="1"/>
  <c r="R89" i="1" s="1"/>
  <c r="O89" i="1"/>
  <c r="Q88" i="1"/>
  <c r="R88" i="1" s="1"/>
  <c r="O88" i="1"/>
  <c r="Q87" i="1"/>
  <c r="R87" i="1" s="1"/>
  <c r="Y81" i="1" s="1"/>
  <c r="O87" i="1"/>
  <c r="Q86" i="1"/>
  <c r="R86" i="1" s="1"/>
  <c r="Y80" i="1" s="1"/>
  <c r="O86" i="1"/>
  <c r="O85" i="1"/>
  <c r="Y19" i="1" s="1"/>
  <c r="P84" i="1"/>
  <c r="Q85" i="1" s="1"/>
  <c r="L80" i="1"/>
  <c r="K80" i="1"/>
  <c r="M80" i="1" s="1"/>
  <c r="Q76" i="1"/>
  <c r="R76" i="1" s="1"/>
  <c r="O76" i="1"/>
  <c r="Q75" i="1"/>
  <c r="R75" i="1" s="1"/>
  <c r="O75" i="1"/>
  <c r="Q74" i="1"/>
  <c r="R74" i="1" s="1"/>
  <c r="O74" i="1"/>
  <c r="Q73" i="1"/>
  <c r="R73" i="1" s="1"/>
  <c r="O73" i="1"/>
  <c r="Q72" i="1"/>
  <c r="R72" i="1" s="1"/>
  <c r="X82" i="1" s="1"/>
  <c r="O72" i="1"/>
  <c r="Q71" i="1"/>
  <c r="R71" i="1" s="1"/>
  <c r="X81" i="1" s="1"/>
  <c r="O71" i="1"/>
  <c r="Q70" i="1"/>
  <c r="R70" i="1" s="1"/>
  <c r="X80" i="1" s="1"/>
  <c r="O70" i="1"/>
  <c r="X20" i="1" s="1"/>
  <c r="O69" i="1"/>
  <c r="X19" i="1" s="1"/>
  <c r="P68" i="1"/>
  <c r="X99" i="1" s="1"/>
  <c r="L64" i="1"/>
  <c r="K64" i="1"/>
  <c r="M64" i="1" s="1"/>
  <c r="Q60" i="1"/>
  <c r="R60" i="1" s="1"/>
  <c r="O60" i="1"/>
  <c r="Q59" i="1"/>
  <c r="R59" i="1" s="1"/>
  <c r="O59" i="1"/>
  <c r="Q58" i="1"/>
  <c r="R58" i="1" s="1"/>
  <c r="O58" i="1"/>
  <c r="Q57" i="1"/>
  <c r="R57" i="1" s="1"/>
  <c r="W83" i="1" s="1"/>
  <c r="O57" i="1"/>
  <c r="Q56" i="1"/>
  <c r="R56" i="1" s="1"/>
  <c r="W82" i="1" s="1"/>
  <c r="O56" i="1"/>
  <c r="Q55" i="1"/>
  <c r="R55" i="1" s="1"/>
  <c r="W81" i="1" s="1"/>
  <c r="O55" i="1"/>
  <c r="W21" i="1" s="1"/>
  <c r="Q54" i="1"/>
  <c r="W49" i="1" s="1"/>
  <c r="O54" i="1"/>
  <c r="W20" i="1" s="1"/>
  <c r="O53" i="1"/>
  <c r="P52" i="1"/>
  <c r="W99" i="1" s="1"/>
  <c r="L48" i="1"/>
  <c r="K48" i="1"/>
  <c r="M48" i="1" s="1"/>
  <c r="Q43" i="1"/>
  <c r="R43" i="1" s="1"/>
  <c r="O43" i="1"/>
  <c r="Q42" i="1"/>
  <c r="R42" i="1" s="1"/>
  <c r="O42" i="1"/>
  <c r="Q41" i="1"/>
  <c r="R41" i="1" s="1"/>
  <c r="V84" i="1" s="1"/>
  <c r="O41" i="1"/>
  <c r="Q40" i="1"/>
  <c r="V52" i="1" s="1"/>
  <c r="O40" i="1"/>
  <c r="Q39" i="1"/>
  <c r="R39" i="1" s="1"/>
  <c r="V82" i="1" s="1"/>
  <c r="O39" i="1"/>
  <c r="V22" i="1" s="1"/>
  <c r="Q38" i="1"/>
  <c r="V50" i="1" s="1"/>
  <c r="O38" i="1"/>
  <c r="V21" i="1" s="1"/>
  <c r="Q37" i="1"/>
  <c r="V49" i="1" s="1"/>
  <c r="O37" i="1"/>
  <c r="V20" i="1" s="1"/>
  <c r="O36" i="1"/>
  <c r="V19" i="1" s="1"/>
  <c r="P35" i="1"/>
  <c r="Q36" i="1" s="1"/>
  <c r="L31" i="1"/>
  <c r="K31" i="1"/>
  <c r="M31" i="1" s="1"/>
  <c r="Q26" i="1"/>
  <c r="R26" i="1" s="1"/>
  <c r="O26" i="1"/>
  <c r="Q25" i="1"/>
  <c r="R25" i="1" s="1"/>
  <c r="U85" i="1" s="1"/>
  <c r="O25" i="1"/>
  <c r="Q24" i="1"/>
  <c r="U53" i="1" s="1"/>
  <c r="O24" i="1"/>
  <c r="Q23" i="1"/>
  <c r="U52" i="1" s="1"/>
  <c r="O23" i="1"/>
  <c r="U23" i="1" s="1"/>
  <c r="Q22" i="1"/>
  <c r="R22" i="1" s="1"/>
  <c r="U82" i="1" s="1"/>
  <c r="O22" i="1"/>
  <c r="U22" i="1" s="1"/>
  <c r="Q21" i="1"/>
  <c r="U50" i="1" s="1"/>
  <c r="O21" i="1"/>
  <c r="U21" i="1" s="1"/>
  <c r="Q20" i="1"/>
  <c r="R20" i="1" s="1"/>
  <c r="U80" i="1" s="1"/>
  <c r="O20" i="1"/>
  <c r="U20" i="1" s="1"/>
  <c r="W19" i="1"/>
  <c r="O19" i="1"/>
  <c r="U19" i="1" s="1"/>
  <c r="P18" i="1"/>
  <c r="Q19" i="1" s="1"/>
  <c r="K92" i="5" l="1"/>
  <c r="L61" i="4"/>
  <c r="M61" i="4" s="1"/>
  <c r="K25" i="4"/>
  <c r="S83" i="4"/>
  <c r="N150" i="3"/>
  <c r="N219" i="3"/>
  <c r="N444" i="3"/>
  <c r="M400" i="3"/>
  <c r="N400" i="3" s="1"/>
  <c r="Q397" i="3"/>
  <c r="Q398" i="3" s="1"/>
  <c r="N288" i="3"/>
  <c r="T851" i="2"/>
  <c r="U851" i="2" s="1"/>
  <c r="X848" i="2"/>
  <c r="X849" i="2" s="1"/>
  <c r="U418" i="2"/>
  <c r="AM96" i="2"/>
  <c r="U441" i="2"/>
  <c r="R31" i="2"/>
  <c r="T31" i="2" s="1"/>
  <c r="U31" i="2" s="1"/>
  <c r="AE48" i="2"/>
  <c r="N702" i="1"/>
  <c r="N31" i="1"/>
  <c r="N449" i="1"/>
  <c r="N518" i="1"/>
  <c r="AA99" i="1"/>
  <c r="AJ99" i="1"/>
  <c r="N113" i="1"/>
  <c r="N179" i="1"/>
  <c r="N298" i="1"/>
  <c r="N541" i="1"/>
  <c r="N247" i="1"/>
  <c r="N334" i="1"/>
  <c r="AI99" i="1"/>
  <c r="Q479" i="1"/>
  <c r="R479" i="1" s="1"/>
  <c r="S549" i="1"/>
  <c r="AE99" i="1"/>
  <c r="AL99" i="1"/>
  <c r="Z49" i="1"/>
  <c r="X50" i="1"/>
  <c r="M357" i="1"/>
  <c r="N357" i="1" s="1"/>
  <c r="N195" i="1"/>
  <c r="N279" i="1"/>
  <c r="N472" i="1"/>
  <c r="N564" i="1"/>
  <c r="N834" i="1"/>
  <c r="Q53" i="1"/>
  <c r="W48" i="1" s="1"/>
  <c r="Q502" i="1"/>
  <c r="R502" i="1" s="1"/>
  <c r="M768" i="1"/>
  <c r="N768" i="1" s="1"/>
  <c r="Q765" i="1"/>
  <c r="Q766" i="1" s="1"/>
  <c r="N380" i="1"/>
  <c r="N812" i="1"/>
  <c r="K124" i="5"/>
  <c r="K140" i="5"/>
  <c r="K188" i="5"/>
  <c r="N19" i="5"/>
  <c r="O19" i="5" s="1"/>
  <c r="Q55" i="3"/>
  <c r="Q56" i="3" s="1"/>
  <c r="N58" i="3"/>
  <c r="Q318" i="3"/>
  <c r="R318" i="3" s="1"/>
  <c r="Q363" i="3"/>
  <c r="R363" i="3" s="1"/>
  <c r="N196" i="3"/>
  <c r="Q42" i="3"/>
  <c r="R42" i="3" s="1"/>
  <c r="Q239" i="3"/>
  <c r="Q240" i="3" s="1"/>
  <c r="Q134" i="3"/>
  <c r="R134" i="3" s="1"/>
  <c r="Q451" i="3"/>
  <c r="R451" i="3" s="1"/>
  <c r="X425" i="2"/>
  <c r="Y425" i="2" s="1"/>
  <c r="AK96" i="2"/>
  <c r="AD48" i="2"/>
  <c r="AQ96" i="2"/>
  <c r="X880" i="2"/>
  <c r="Y880" i="2" s="1"/>
  <c r="AV96" i="2"/>
  <c r="AD722" i="2"/>
  <c r="AF49" i="2"/>
  <c r="U326" i="2"/>
  <c r="T650" i="2"/>
  <c r="AT96" i="2"/>
  <c r="AU96" i="2"/>
  <c r="S139" i="2"/>
  <c r="U372" i="2"/>
  <c r="X52" i="2"/>
  <c r="AB48" i="2"/>
  <c r="R269" i="2"/>
  <c r="T269" i="2" s="1"/>
  <c r="U269" i="2" s="1"/>
  <c r="X402" i="2"/>
  <c r="Y402" i="2" s="1"/>
  <c r="U604" i="2"/>
  <c r="X634" i="2"/>
  <c r="Y634" i="2" s="1"/>
  <c r="X792" i="2"/>
  <c r="Y792" i="2" s="1"/>
  <c r="X902" i="2"/>
  <c r="Y902" i="2" s="1"/>
  <c r="AI96" i="2"/>
  <c r="X379" i="2"/>
  <c r="Y379" i="2" s="1"/>
  <c r="AE850" i="2"/>
  <c r="AD49" i="2"/>
  <c r="X67" i="2"/>
  <c r="Y67" i="2" s="1"/>
  <c r="AE70" i="2" s="1"/>
  <c r="AJ96" i="2"/>
  <c r="U581" i="2"/>
  <c r="Z771" i="2"/>
  <c r="AC50" i="2"/>
  <c r="AL96" i="2"/>
  <c r="R187" i="2"/>
  <c r="T187" i="2" s="1"/>
  <c r="U187" i="2" s="1"/>
  <c r="X333" i="2"/>
  <c r="Y333" i="2" s="1"/>
  <c r="AE50" i="2"/>
  <c r="R123" i="2"/>
  <c r="T123" i="2" s="1"/>
  <c r="U123" i="2" s="1"/>
  <c r="R139" i="2"/>
  <c r="T139" i="2" s="1"/>
  <c r="U139" i="2" s="1"/>
  <c r="U464" i="2"/>
  <c r="U558" i="2"/>
  <c r="N724" i="1"/>
  <c r="N261" i="1"/>
  <c r="AH99" i="1"/>
  <c r="N64" i="1"/>
  <c r="S732" i="1"/>
  <c r="W50" i="1"/>
  <c r="AM99" i="1"/>
  <c r="W705" i="1"/>
  <c r="Q594" i="1"/>
  <c r="R594" i="1" s="1"/>
  <c r="W659" i="1"/>
  <c r="W51" i="1"/>
  <c r="Q863" i="1"/>
  <c r="R863" i="1" s="1"/>
  <c r="Q885" i="1"/>
  <c r="R885" i="1" s="1"/>
  <c r="Y49" i="1"/>
  <c r="AK99" i="1"/>
  <c r="N80" i="1"/>
  <c r="Q473" i="3"/>
  <c r="R473" i="3" s="1"/>
  <c r="S474" i="3"/>
  <c r="Y465" i="3" s="1"/>
  <c r="R38" i="1"/>
  <c r="V81" i="1" s="1"/>
  <c r="Q495" i="3"/>
  <c r="R495" i="3" s="1"/>
  <c r="S496" i="3"/>
  <c r="N48" i="1"/>
  <c r="N130" i="1"/>
  <c r="N426" i="1"/>
  <c r="Y22" i="2"/>
  <c r="AB79" i="2" s="1"/>
  <c r="X82" i="2"/>
  <c r="X274" i="2"/>
  <c r="Y274" i="2" s="1"/>
  <c r="X555" i="2"/>
  <c r="X556" i="2" s="1"/>
  <c r="T696" i="2"/>
  <c r="U696" i="2" s="1"/>
  <c r="X693" i="2"/>
  <c r="X694" i="2" s="1"/>
  <c r="X726" i="2"/>
  <c r="Y726" i="2" s="1"/>
  <c r="P44" i="4"/>
  <c r="N35" i="5"/>
  <c r="O35" i="5" s="1"/>
  <c r="X19" i="2"/>
  <c r="X36" i="2"/>
  <c r="AC47" i="2" s="1"/>
  <c r="AH47" i="2"/>
  <c r="U349" i="2"/>
  <c r="U510" i="2"/>
  <c r="X680" i="2"/>
  <c r="Y680" i="2" s="1"/>
  <c r="N242" i="3"/>
  <c r="Q272" i="3"/>
  <c r="R272" i="3" s="1"/>
  <c r="Q44" i="4"/>
  <c r="R83" i="4"/>
  <c r="L92" i="4"/>
  <c r="M92" i="4" s="1"/>
  <c r="N95" i="1"/>
  <c r="AB99" i="1"/>
  <c r="Q100" i="1"/>
  <c r="Q219" i="1"/>
  <c r="R219" i="1" s="1"/>
  <c r="Q387" i="1"/>
  <c r="R387" i="1" s="1"/>
  <c r="Q410" i="1"/>
  <c r="R410" i="1" s="1"/>
  <c r="R92" i="2"/>
  <c r="T92" i="2" s="1"/>
  <c r="U92" i="2" s="1"/>
  <c r="X601" i="2"/>
  <c r="X602" i="2" s="1"/>
  <c r="N378" i="3"/>
  <c r="Y24" i="2"/>
  <c r="AB81" i="2" s="1"/>
  <c r="AC99" i="1"/>
  <c r="S365" i="1"/>
  <c r="Q456" i="1"/>
  <c r="R456" i="1" s="1"/>
  <c r="Q819" i="1"/>
  <c r="R819" i="1" s="1"/>
  <c r="Y37" i="2"/>
  <c r="AC77" i="2" s="1"/>
  <c r="Y69" i="2"/>
  <c r="AE78" i="2" s="1"/>
  <c r="X471" i="2"/>
  <c r="Y471" i="2" s="1"/>
  <c r="X494" i="2"/>
  <c r="Y494" i="2" s="1"/>
  <c r="Q88" i="3"/>
  <c r="R88" i="3" s="1"/>
  <c r="Q407" i="3"/>
  <c r="R407" i="3" s="1"/>
  <c r="Q517" i="3"/>
  <c r="R517" i="3" s="1"/>
  <c r="N51" i="5"/>
  <c r="O51" i="5" s="1"/>
  <c r="M334" i="3"/>
  <c r="N334" i="3" s="1"/>
  <c r="Q331" i="3"/>
  <c r="Q332" i="3" s="1"/>
  <c r="R23" i="1"/>
  <c r="U83" i="1" s="1"/>
  <c r="AD99" i="1"/>
  <c r="U245" i="1"/>
  <c r="U246" i="1" s="1"/>
  <c r="Q640" i="1"/>
  <c r="R640" i="1" s="1"/>
  <c r="Y21" i="2"/>
  <c r="AB78" i="2" s="1"/>
  <c r="AF48" i="2"/>
  <c r="AH96" i="2"/>
  <c r="X356" i="2"/>
  <c r="Y356" i="2" s="1"/>
  <c r="Z83" i="4"/>
  <c r="T829" i="2"/>
  <c r="U829" i="2" s="1"/>
  <c r="X826" i="2"/>
  <c r="X827" i="2" s="1"/>
  <c r="M746" i="1"/>
  <c r="N746" i="1" s="1"/>
  <c r="Q743" i="1"/>
  <c r="Q744" i="1" s="1"/>
  <c r="X588" i="2"/>
  <c r="Y588" i="2" s="1"/>
  <c r="X836" i="2"/>
  <c r="Y836" i="2" s="1"/>
  <c r="X858" i="2"/>
  <c r="Y858" i="2" s="1"/>
  <c r="AA83" i="4"/>
  <c r="N83" i="5"/>
  <c r="O83" i="5" s="1"/>
  <c r="AE47" i="2"/>
  <c r="Q686" i="1"/>
  <c r="R686" i="1" s="1"/>
  <c r="Q775" i="1"/>
  <c r="R775" i="1" s="1"/>
  <c r="Y38" i="2"/>
  <c r="AC78" i="2" s="1"/>
  <c r="R62" i="2"/>
  <c r="T62" i="2" s="1"/>
  <c r="AB83" i="4"/>
  <c r="K172" i="5"/>
  <c r="N227" i="5"/>
  <c r="O227" i="5" s="1"/>
  <c r="N209" i="1"/>
  <c r="N633" i="1"/>
  <c r="R24" i="1"/>
  <c r="U84" i="1" s="1"/>
  <c r="R37" i="1"/>
  <c r="V80" i="1" s="1"/>
  <c r="U331" i="1"/>
  <c r="U332" i="1" s="1"/>
  <c r="Q226" i="3"/>
  <c r="R226" i="3" s="1"/>
  <c r="N243" i="5"/>
  <c r="O243" i="5" s="1"/>
  <c r="U650" i="2"/>
  <c r="Q571" i="1"/>
  <c r="R571" i="1" s="1"/>
  <c r="N146" i="1"/>
  <c r="U673" i="2"/>
  <c r="AD83" i="4"/>
  <c r="V337" i="3"/>
  <c r="M356" i="3"/>
  <c r="N356" i="3" s="1"/>
  <c r="Q353" i="3"/>
  <c r="Q354" i="3" s="1"/>
  <c r="T807" i="2"/>
  <c r="U807" i="2" s="1"/>
  <c r="X804" i="2"/>
  <c r="X805" i="2" s="1"/>
  <c r="T763" i="2"/>
  <c r="U763" i="2" s="1"/>
  <c r="T785" i="2"/>
  <c r="U785" i="2" s="1"/>
  <c r="X782" i="2"/>
  <c r="X783" i="2" s="1"/>
  <c r="K28" i="5"/>
  <c r="N67" i="5"/>
  <c r="O67" i="5" s="1"/>
  <c r="P116" i="5"/>
  <c r="N211" i="5"/>
  <c r="O211" i="5" s="1"/>
  <c r="P180" i="5"/>
  <c r="N131" i="5"/>
  <c r="O131" i="5" s="1"/>
  <c r="N99" i="5"/>
  <c r="O99" i="5" s="1"/>
  <c r="K108" i="5"/>
  <c r="N147" i="5"/>
  <c r="O147" i="5" s="1"/>
  <c r="K156" i="5"/>
  <c r="T741" i="2"/>
  <c r="U741" i="2" s="1"/>
  <c r="X738" i="2"/>
  <c r="X739" i="2" s="1"/>
  <c r="V291" i="3"/>
  <c r="AC676" i="2"/>
  <c r="N311" i="3"/>
  <c r="R85" i="1"/>
  <c r="Y72" i="1" s="1"/>
  <c r="Y48" i="1"/>
  <c r="R118" i="1"/>
  <c r="AA72" i="1" s="1"/>
  <c r="AA48" i="1"/>
  <c r="V48" i="1"/>
  <c r="R36" i="1"/>
  <c r="V72" i="1" s="1"/>
  <c r="U48" i="1"/>
  <c r="R19" i="1"/>
  <c r="U72" i="1" s="1"/>
  <c r="R21" i="1"/>
  <c r="U81" i="1" s="1"/>
  <c r="U51" i="1"/>
  <c r="R54" i="1"/>
  <c r="W80" i="1" s="1"/>
  <c r="S798" i="1"/>
  <c r="Q797" i="1"/>
  <c r="R797" i="1" s="1"/>
  <c r="X624" i="2"/>
  <c r="X625" i="2" s="1"/>
  <c r="T627" i="2"/>
  <c r="U627" i="2" s="1"/>
  <c r="Z815" i="2"/>
  <c r="X814" i="2"/>
  <c r="Y814" i="2" s="1"/>
  <c r="Q400" i="1"/>
  <c r="Q401" i="1" s="1"/>
  <c r="M403" i="1"/>
  <c r="N403" i="1" s="1"/>
  <c r="V51" i="1"/>
  <c r="Q69" i="1"/>
  <c r="AF99" i="1"/>
  <c r="Q584" i="1"/>
  <c r="Q585" i="1" s="1"/>
  <c r="M587" i="1"/>
  <c r="N587" i="1" s="1"/>
  <c r="R77" i="2"/>
  <c r="T77" i="2" s="1"/>
  <c r="U77" i="2" s="1"/>
  <c r="AP96" i="2"/>
  <c r="AO96" i="2"/>
  <c r="X228" i="2"/>
  <c r="Y228" i="2" s="1"/>
  <c r="U49" i="1"/>
  <c r="U99" i="1"/>
  <c r="N162" i="1"/>
  <c r="S710" i="1"/>
  <c r="Q709" i="1"/>
  <c r="R709" i="1" s="1"/>
  <c r="S47" i="2"/>
  <c r="R47" i="2"/>
  <c r="T47" i="2" s="1"/>
  <c r="U47" i="2" s="1"/>
  <c r="U62" i="2"/>
  <c r="S155" i="2"/>
  <c r="R155" i="2"/>
  <c r="T155" i="2" s="1"/>
  <c r="V99" i="1"/>
  <c r="N230" i="1"/>
  <c r="S434" i="1"/>
  <c r="Q433" i="1"/>
  <c r="R433" i="1" s="1"/>
  <c r="S108" i="2"/>
  <c r="R108" i="2"/>
  <c r="T108" i="2" s="1"/>
  <c r="S342" i="1"/>
  <c r="Q341" i="1"/>
  <c r="R341" i="1" s="1"/>
  <c r="S203" i="2"/>
  <c r="R203" i="2"/>
  <c r="T203" i="2" s="1"/>
  <c r="U203" i="2" s="1"/>
  <c r="AR96" i="2"/>
  <c r="X257" i="2"/>
  <c r="Y257" i="2" s="1"/>
  <c r="R40" i="1"/>
  <c r="V83" i="1" s="1"/>
  <c r="X49" i="1"/>
  <c r="T618" i="1"/>
  <c r="Q617" i="1"/>
  <c r="R617" i="1" s="1"/>
  <c r="AC51" i="2"/>
  <c r="Y40" i="2"/>
  <c r="AC80" i="2" s="1"/>
  <c r="Y99" i="1"/>
  <c r="N495" i="1"/>
  <c r="Y56" i="2"/>
  <c r="AD80" i="2" s="1"/>
  <c r="Y36" i="2"/>
  <c r="AC70" i="2" s="1"/>
  <c r="U313" i="1"/>
  <c r="U314" i="1" s="1"/>
  <c r="M315" i="1"/>
  <c r="N315" i="1" s="1"/>
  <c r="AB265" i="2"/>
  <c r="AB266" i="2" s="1"/>
  <c r="S526" i="1"/>
  <c r="Q525" i="1"/>
  <c r="R525" i="1" s="1"/>
  <c r="S664" i="1"/>
  <c r="S754" i="1"/>
  <c r="S842" i="1"/>
  <c r="W832" i="1" s="1"/>
  <c r="AD50" i="2"/>
  <c r="R238" i="2"/>
  <c r="T238" i="2" s="1"/>
  <c r="U238" i="2" s="1"/>
  <c r="X716" i="2"/>
  <c r="X717" i="2" s="1"/>
  <c r="T719" i="2"/>
  <c r="U719" i="2" s="1"/>
  <c r="S20" i="3"/>
  <c r="Q19" i="3"/>
  <c r="R19" i="3" s="1"/>
  <c r="Z749" i="2"/>
  <c r="X748" i="2"/>
  <c r="Y748" i="2" s="1"/>
  <c r="AB53" i="2"/>
  <c r="X97" i="2"/>
  <c r="X530" i="2"/>
  <c r="X531" i="2" s="1"/>
  <c r="T533" i="2"/>
  <c r="U533" i="2" s="1"/>
  <c r="S204" i="3"/>
  <c r="Q203" i="3"/>
  <c r="R203" i="3" s="1"/>
  <c r="S41" i="4"/>
  <c r="M50" i="4"/>
  <c r="S66" i="4" s="1"/>
  <c r="AB51" i="2"/>
  <c r="S297" i="2"/>
  <c r="R297" i="2"/>
  <c r="T297" i="2" s="1"/>
  <c r="Q78" i="3"/>
  <c r="Q79" i="3" s="1"/>
  <c r="M81" i="3"/>
  <c r="N81" i="3" s="1"/>
  <c r="Q262" i="3"/>
  <c r="Q263" i="3" s="1"/>
  <c r="M265" i="3"/>
  <c r="N265" i="3" s="1"/>
  <c r="S296" i="3"/>
  <c r="Q295" i="3"/>
  <c r="R295" i="3" s="1"/>
  <c r="R170" i="2"/>
  <c r="T170" i="2" s="1"/>
  <c r="U170" i="2" s="1"/>
  <c r="AB251" i="2"/>
  <c r="AB252" i="2" s="1"/>
  <c r="AB296" i="2"/>
  <c r="AB297" i="2" s="1"/>
  <c r="S112" i="3"/>
  <c r="Q111" i="3"/>
  <c r="R111" i="3" s="1"/>
  <c r="Q170" i="3"/>
  <c r="Q171" i="3" s="1"/>
  <c r="M173" i="3"/>
  <c r="N173" i="3" s="1"/>
  <c r="P83" i="4"/>
  <c r="L19" i="4"/>
  <c r="R252" i="2"/>
  <c r="T252" i="2" s="1"/>
  <c r="U252" i="2" s="1"/>
  <c r="S386" i="3"/>
  <c r="Q385" i="3"/>
  <c r="R385" i="3" s="1"/>
  <c r="M40" i="4"/>
  <c r="R66" i="4" s="1"/>
  <c r="R223" i="2"/>
  <c r="T223" i="2" s="1"/>
  <c r="U223" i="2" s="1"/>
  <c r="X83" i="4"/>
  <c r="L102" i="4"/>
  <c r="M102" i="4" s="1"/>
  <c r="Q41" i="4"/>
  <c r="M30" i="4"/>
  <c r="Q66" i="4" s="1"/>
  <c r="Z704" i="2"/>
  <c r="S66" i="3"/>
  <c r="S158" i="3"/>
  <c r="S250" i="3"/>
  <c r="S342" i="3"/>
  <c r="S430" i="3"/>
  <c r="Z518" i="2"/>
  <c r="AA612" i="2"/>
  <c r="Q124" i="3"/>
  <c r="Q125" i="3" s="1"/>
  <c r="Q308" i="3"/>
  <c r="Q309" i="3" s="1"/>
  <c r="M21" i="4"/>
  <c r="P68" i="4" s="1"/>
  <c r="U83" i="4"/>
  <c r="P164" i="5"/>
  <c r="X565" i="2"/>
  <c r="Y565" i="2" s="1"/>
  <c r="X578" i="2"/>
  <c r="X579" i="2" s="1"/>
  <c r="X657" i="2"/>
  <c r="Y657" i="2" s="1"/>
  <c r="X670" i="2"/>
  <c r="X671" i="2" s="1"/>
  <c r="Q180" i="3"/>
  <c r="R180" i="3" s="1"/>
  <c r="Q193" i="3"/>
  <c r="Q194" i="3" s="1"/>
  <c r="Q285" i="3"/>
  <c r="Q286" i="3" s="1"/>
  <c r="AB282" i="2"/>
  <c r="AB283" i="2" s="1"/>
  <c r="R283" i="2"/>
  <c r="T283" i="2" s="1"/>
  <c r="U283" i="2" s="1"/>
  <c r="AB310" i="2"/>
  <c r="AB311" i="2" s="1"/>
  <c r="R311" i="2"/>
  <c r="T311" i="2" s="1"/>
  <c r="U311" i="2" s="1"/>
  <c r="R53" i="1" l="1"/>
  <c r="W72" i="1" s="1"/>
  <c r="Y52" i="2"/>
  <c r="AD70" i="2" s="1"/>
  <c r="AD47" i="2"/>
  <c r="Y82" i="2"/>
  <c r="AF70" i="2" s="1"/>
  <c r="AF47" i="2"/>
  <c r="Z48" i="1"/>
  <c r="R100" i="1"/>
  <c r="Z72" i="1" s="1"/>
  <c r="U297" i="2"/>
  <c r="AB47" i="2"/>
  <c r="Y19" i="2"/>
  <c r="AB70" i="2" s="1"/>
  <c r="P41" i="4"/>
  <c r="M19" i="4"/>
  <c r="P66" i="4" s="1"/>
  <c r="AG47" i="2"/>
  <c r="Y97" i="2"/>
  <c r="AG70" i="2" s="1"/>
  <c r="X48" i="1"/>
  <c r="R69" i="1"/>
  <c r="X72" i="1" s="1"/>
  <c r="U108" i="2"/>
  <c r="U155" i="2"/>
</calcChain>
</file>

<file path=xl/sharedStrings.xml><?xml version="1.0" encoding="utf-8"?>
<sst xmlns="http://schemas.openxmlformats.org/spreadsheetml/2006/main" count="4202" uniqueCount="125">
  <si>
    <t>Generación 0001</t>
  </si>
  <si>
    <t>Semestres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</si>
  <si>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</si>
  <si>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</si>
  <si>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</si>
  <si>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</si>
  <si>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</si>
  <si>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</si>
  <si>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</si>
  <si>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Ciclo</t>
  </si>
  <si>
    <t>Egresados</t>
  </si>
  <si>
    <t>Generación</t>
  </si>
  <si>
    <t>0001</t>
  </si>
  <si>
    <t>Ciclos</t>
  </si>
  <si>
    <t>0002</t>
  </si>
  <si>
    <t>0101</t>
  </si>
  <si>
    <t>0102</t>
  </si>
  <si>
    <t>0201</t>
  </si>
  <si>
    <t>0202</t>
  </si>
  <si>
    <t>0301</t>
  </si>
  <si>
    <t>1 a 2</t>
  </si>
  <si>
    <t>2 a 3</t>
  </si>
  <si>
    <t>3 a 4</t>
  </si>
  <si>
    <t>4 a 5</t>
  </si>
  <si>
    <t>5 a 6</t>
  </si>
  <si>
    <t>6 a 7</t>
  </si>
  <si>
    <t>0302</t>
  </si>
  <si>
    <t>7 a 8</t>
  </si>
  <si>
    <t>0401</t>
  </si>
  <si>
    <t>0402</t>
  </si>
  <si>
    <t>0501</t>
  </si>
  <si>
    <t>0502</t>
  </si>
  <si>
    <t>0601</t>
  </si>
  <si>
    <t>8 a 9</t>
  </si>
  <si>
    <t>Generación 0002</t>
  </si>
  <si>
    <t>Índice de Retención</t>
  </si>
  <si>
    <t>0602</t>
  </si>
  <si>
    <t>Generación 0101</t>
  </si>
  <si>
    <t>Generación 0102</t>
  </si>
  <si>
    <t>Índice de Deserción</t>
  </si>
  <si>
    <t>0701</t>
  </si>
  <si>
    <t>Generación 0201</t>
  </si>
  <si>
    <t>Generación 0202</t>
  </si>
  <si>
    <t>Índice de retencion del 1º al 2º Ciclo (Año)</t>
  </si>
  <si>
    <t>0702</t>
  </si>
  <si>
    <t>0801</t>
  </si>
  <si>
    <t>0802</t>
  </si>
  <si>
    <t>0901</t>
  </si>
  <si>
    <t>0902</t>
  </si>
  <si>
    <t>Generación 0301</t>
  </si>
  <si>
    <t>Generación 0302</t>
  </si>
  <si>
    <t>Generación 0401</t>
  </si>
  <si>
    <t>Generación 0402</t>
  </si>
  <si>
    <t>1001</t>
  </si>
  <si>
    <t>1002</t>
  </si>
  <si>
    <t>Generación 0501</t>
  </si>
  <si>
    <t>Generación 0502</t>
  </si>
  <si>
    <t>Generación 0601</t>
  </si>
  <si>
    <t>NO HUBO INGRESOS</t>
  </si>
  <si>
    <t>Generación 0602</t>
  </si>
  <si>
    <t>1101</t>
  </si>
  <si>
    <t>1102</t>
  </si>
  <si>
    <t>1201</t>
  </si>
  <si>
    <t>Generación 0701</t>
  </si>
  <si>
    <t>Titulados</t>
  </si>
  <si>
    <t>1202</t>
  </si>
  <si>
    <t>Tit. Terminal</t>
  </si>
  <si>
    <t>Tit. Egreso</t>
  </si>
  <si>
    <t>Generación 0702</t>
  </si>
  <si>
    <t>Generación 0801</t>
  </si>
  <si>
    <t>1301</t>
  </si>
  <si>
    <t>Generación 0802</t>
  </si>
  <si>
    <t>1302</t>
  </si>
  <si>
    <t>1401</t>
  </si>
  <si>
    <t>1402</t>
  </si>
  <si>
    <t>Generación 0901</t>
  </si>
  <si>
    <t>Generación 0902</t>
  </si>
  <si>
    <t>1601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</si>
  <si>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</si>
  <si>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</si>
  <si>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</si>
  <si>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</si>
  <si>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</si>
  <si>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</si>
  <si>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</si>
  <si>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</si>
  <si>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</si>
  <si>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</si>
  <si>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</si>
  <si>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</si>
  <si>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1501</t>
  </si>
  <si>
    <t>1502</t>
  </si>
  <si>
    <t xml:space="preserve"> 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</si>
  <si>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</si>
  <si>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</si>
  <si>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</si>
  <si>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</si>
  <si>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</si>
  <si>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</si>
  <si>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</si>
  <si>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</si>
  <si>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</si>
  <si>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</si>
  <si>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</si>
  <si>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</si>
  <si>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</si>
  <si>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AUDITORIA</t>
  </si>
  <si>
    <t>FINANZAS</t>
  </si>
  <si>
    <t>IMPUESTOS</t>
  </si>
  <si>
    <t>Total</t>
  </si>
  <si>
    <t>No tuvo ingresos 0901</t>
  </si>
  <si>
    <t>No hubo ingresos</t>
  </si>
  <si>
    <t>2402</t>
  </si>
  <si>
    <t>2501</t>
  </si>
  <si>
    <t>2502</t>
  </si>
  <si>
    <t>2601</t>
  </si>
  <si>
    <t>2602</t>
  </si>
  <si>
    <t>2301</t>
  </si>
  <si>
    <t>2302</t>
  </si>
  <si>
    <t>2701</t>
  </si>
  <si>
    <t>2702</t>
  </si>
  <si>
    <t>2401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</si>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</sst>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_-;\-* #,##0_-;_-* &quot;-&quot;??_-;_-@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6">
    <xf numFmtId="0" fontId="0" fillId="0" borderId="0" xfId="0" applyFont="1" applyAlignment="1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3" xfId="0" applyFont="1" applyBorder="1"/>
    <xf numFmtId="0" fontId="1" fillId="0" borderId="3" xfId="0" applyFont="1" applyBorder="1"/>
    <xf numFmtId="0" fontId="3" fillId="2" borderId="4" xfId="0" applyFont="1" applyFill="1" applyBorder="1"/>
    <xf numFmtId="10" fontId="1" fillId="0" borderId="5" xfId="0" applyNumberFormat="1" applyFont="1" applyBorder="1"/>
    <xf numFmtId="0" fontId="1" fillId="0" borderId="5" xfId="0" applyFont="1" applyBorder="1"/>
    <xf numFmtId="10" fontId="1" fillId="0" borderId="6" xfId="0" applyNumberFormat="1" applyFont="1" applyBorder="1"/>
    <xf numFmtId="1" fontId="1" fillId="0" borderId="0" xfId="0" applyNumberFormat="1" applyFont="1"/>
    <xf numFmtId="9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1" fontId="3" fillId="3" borderId="8" xfId="0" applyNumberFormat="1" applyFont="1" applyFill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3" borderId="8" xfId="0" applyFont="1" applyFill="1" applyBorder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2" borderId="8" xfId="0" applyFont="1" applyFill="1" applyBorder="1"/>
    <xf numFmtId="0" fontId="3" fillId="0" borderId="0" xfId="0" applyFont="1"/>
    <xf numFmtId="49" fontId="5" fillId="0" borderId="0" xfId="0" applyNumberFormat="1" applyFont="1" applyAlignment="1">
      <alignment horizontal="center"/>
    </xf>
    <xf numFmtId="9" fontId="6" fillId="0" borderId="0" xfId="0" applyNumberFormat="1" applyFont="1"/>
    <xf numFmtId="49" fontId="1" fillId="0" borderId="9" xfId="0" applyNumberFormat="1" applyFont="1" applyBorder="1" applyAlignment="1">
      <alignment horizontal="right"/>
    </xf>
    <xf numFmtId="9" fontId="1" fillId="0" borderId="0" xfId="0" applyNumberFormat="1" applyFont="1"/>
    <xf numFmtId="9" fontId="1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3" borderId="8" xfId="0" applyFont="1" applyFill="1" applyBorder="1"/>
    <xf numFmtId="0" fontId="1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" fontId="13" fillId="4" borderId="15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0" fontId="8" fillId="0" borderId="0" xfId="0" applyNumberFormat="1" applyFont="1"/>
    <xf numFmtId="0" fontId="8" fillId="0" borderId="0" xfId="0" applyFont="1"/>
    <xf numFmtId="10" fontId="3" fillId="0" borderId="13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1" fillId="0" borderId="10" xfId="0" applyNumberFormat="1" applyFont="1" applyBorder="1"/>
    <xf numFmtId="0" fontId="1" fillId="0" borderId="10" xfId="0" applyFont="1" applyBorder="1"/>
    <xf numFmtId="0" fontId="1" fillId="0" borderId="17" xfId="0" applyFont="1" applyBorder="1"/>
    <xf numFmtId="0" fontId="11" fillId="0" borderId="2" xfId="0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/>
    </xf>
    <xf numFmtId="10" fontId="8" fillId="0" borderId="13" xfId="0" applyNumberFormat="1" applyFont="1" applyBorder="1"/>
    <xf numFmtId="10" fontId="8" fillId="0" borderId="14" xfId="0" applyNumberFormat="1" applyFont="1" applyBorder="1"/>
    <xf numFmtId="0" fontId="8" fillId="0" borderId="14" xfId="0" applyFont="1" applyBorder="1"/>
    <xf numFmtId="10" fontId="8" fillId="0" borderId="7" xfId="0" applyNumberFormat="1" applyFont="1" applyBorder="1"/>
    <xf numFmtId="0" fontId="8" fillId="0" borderId="16" xfId="0" applyFont="1" applyBorder="1"/>
    <xf numFmtId="10" fontId="8" fillId="0" borderId="0" xfId="0" applyNumberFormat="1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9" fontId="13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/>
    </xf>
    <xf numFmtId="0" fontId="15" fillId="0" borderId="0" xfId="0" applyFont="1" applyAlignment="1">
      <alignment textRotation="255"/>
    </xf>
    <xf numFmtId="0" fontId="16" fillId="0" borderId="0" xfId="0" applyFont="1" applyAlignment="1">
      <alignment textRotation="255"/>
    </xf>
    <xf numFmtId="0" fontId="16" fillId="2" borderId="8" xfId="0" applyFont="1" applyFill="1" applyBorder="1" applyAlignment="1">
      <alignment textRotation="255"/>
    </xf>
    <xf numFmtId="0" fontId="3" fillId="2" borderId="8" xfId="0" applyFont="1" applyFill="1" applyBorder="1"/>
    <xf numFmtId="0" fontId="1" fillId="0" borderId="11" xfId="0" applyFont="1" applyBorder="1"/>
    <xf numFmtId="0" fontId="1" fillId="2" borderId="15" xfId="0" applyFont="1" applyFill="1" applyBorder="1"/>
    <xf numFmtId="165" fontId="1" fillId="0" borderId="0" xfId="0" applyNumberFormat="1" applyFont="1"/>
    <xf numFmtId="0" fontId="3" fillId="2" borderId="23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" fillId="5" borderId="8" xfId="0" applyFont="1" applyFill="1" applyBorder="1"/>
    <xf numFmtId="2" fontId="1" fillId="5" borderId="8" xfId="0" applyNumberFormat="1" applyFont="1" applyFill="1" applyBorder="1"/>
    <xf numFmtId="9" fontId="1" fillId="5" borderId="8" xfId="0" applyNumberFormat="1" applyFont="1" applyFill="1" applyBorder="1"/>
    <xf numFmtId="0" fontId="3" fillId="0" borderId="1" xfId="0" applyFont="1" applyBorder="1"/>
    <xf numFmtId="0" fontId="17" fillId="0" borderId="0" xfId="0" applyFont="1"/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49" fontId="12" fillId="0" borderId="2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7" fillId="0" borderId="10" xfId="0" applyFont="1" applyBorder="1"/>
    <xf numFmtId="9" fontId="19" fillId="0" borderId="0" xfId="1" applyFont="1" applyAlignment="1"/>
    <xf numFmtId="9" fontId="20" fillId="0" borderId="0" xfId="1" applyFont="1" applyAlignment="1"/>
    <xf numFmtId="9" fontId="13" fillId="0" borderId="0" xfId="1" applyFont="1"/>
    <xf numFmtId="9" fontId="0" fillId="0" borderId="0" xfId="0" applyNumberFormat="1" applyFont="1" applyAlignment="1"/>
    <xf numFmtId="10" fontId="0" fillId="0" borderId="0" xfId="0" applyNumberFormat="1" applyFont="1" applyAlignment="1"/>
    <xf numFmtId="0" fontId="0" fillId="0" borderId="0" xfId="0" applyFont="1" applyAlignment="1"/>
    <xf numFmtId="0" fontId="1" fillId="0" borderId="0" xfId="0" applyFont="1"/>
    <xf numFmtId="164" fontId="0" fillId="0" borderId="0" xfId="0" applyNumberFormat="1" applyFont="1" applyAlignme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10" fontId="8" fillId="0" borderId="19" xfId="0" applyNumberFormat="1" applyFont="1" applyBorder="1"/>
    <xf numFmtId="10" fontId="8" fillId="0" borderId="10" xfId="0" applyNumberFormat="1" applyFont="1" applyBorder="1"/>
    <xf numFmtId="0" fontId="8" fillId="0" borderId="10" xfId="0" applyFont="1" applyBorder="1"/>
    <xf numFmtId="10" fontId="14" fillId="0" borderId="0" xfId="0" applyNumberFormat="1" applyFont="1" applyAlignment="1">
      <alignment horizontal="center" vertical="center"/>
    </xf>
    <xf numFmtId="0" fontId="8" fillId="0" borderId="17" xfId="0" applyFont="1" applyBorder="1"/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10" fontId="14" fillId="0" borderId="8" xfId="0" applyNumberFormat="1" applyFont="1" applyBorder="1" applyAlignment="1">
      <alignment horizontal="center" vertical="center"/>
    </xf>
    <xf numFmtId="10" fontId="1" fillId="0" borderId="23" xfId="0" applyNumberFormat="1" applyFont="1" applyBorder="1"/>
    <xf numFmtId="10" fontId="11" fillId="0" borderId="27" xfId="0" applyNumberFormat="1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10" fontId="8" fillId="0" borderId="27" xfId="0" applyNumberFormat="1" applyFont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10" fontId="3" fillId="0" borderId="29" xfId="0" applyNumberFormat="1" applyFont="1" applyBorder="1" applyAlignment="1">
      <alignment horizontal="center"/>
    </xf>
    <xf numFmtId="10" fontId="3" fillId="0" borderId="30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49" fontId="9" fillId="0" borderId="10" xfId="0" applyNumberFormat="1" applyFont="1" applyBorder="1" applyAlignment="1">
      <alignment horizontal="center" vertical="center"/>
    </xf>
    <xf numFmtId="0" fontId="1" fillId="0" borderId="0" xfId="0" applyFont="1"/>
    <xf numFmtId="0" fontId="11" fillId="0" borderId="6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0" fontId="14" fillId="0" borderId="18" xfId="0" applyNumberFormat="1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4" borderId="27" xfId="0" applyFont="1" applyFill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0" fillId="0" borderId="0" xfId="0" applyFont="1" applyAlignment="1"/>
    <xf numFmtId="10" fontId="8" fillId="0" borderId="1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/>
    <xf numFmtId="0" fontId="12" fillId="0" borderId="2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/>
    <xf numFmtId="10" fontId="3" fillId="0" borderId="9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4" fillId="0" borderId="10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1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/>
    <xf numFmtId="0" fontId="3" fillId="0" borderId="27" xfId="0" applyFont="1" applyBorder="1" applyAlignment="1">
      <alignment horizontal="center" vertical="center" wrapText="1"/>
    </xf>
    <xf numFmtId="10" fontId="3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9" fontId="3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3" fillId="2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9" fillId="0" borderId="23" xfId="0" applyFont="1" applyBorder="1" applyAlignment="1">
      <alignment horizontal="center"/>
    </xf>
    <xf numFmtId="0" fontId="23" fillId="0" borderId="10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C7447-DF5D-4403-96DF-77E37870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3ED2C-7F8A-4974-BFEB-D2CF6CA0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CD26F3-833F-4FBE-9769-756F2017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248971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A96C9-B4F8-4D52-B2E2-8979E74A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706171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7A89BF-0E76-4669-9C39-AA940B2A5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M22628"/>
  <sheetViews>
    <sheetView tabSelected="1" topLeftCell="A787" workbookViewId="0">
      <selection activeCell="P814" sqref="P814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73" bestFit="1" customWidth="1"/>
    <col min="12" max="18" width="12.85546875" customWidth="1"/>
    <col min="19" max="19" width="8.85546875" customWidth="1"/>
    <col min="20" max="21" width="7.42578125" customWidth="1"/>
    <col min="22" max="39" width="10" customWidth="1"/>
  </cols>
  <sheetData>
    <row r="1" spans="1:29" s="188" customFormat="1" ht="15" customHeight="1" x14ac:dyDescent="0.2">
      <c r="K1" s="173"/>
    </row>
    <row r="2" spans="1:29" s="188" customFormat="1" ht="15" customHeight="1" x14ac:dyDescent="0.2">
      <c r="K2" s="173"/>
    </row>
    <row r="3" spans="1:29" s="188" customFormat="1" ht="15" customHeight="1" x14ac:dyDescent="0.2">
      <c r="K3" s="173"/>
    </row>
    <row r="4" spans="1:29" s="188" customFormat="1" ht="15" customHeight="1" x14ac:dyDescent="0.2">
      <c r="K4" s="173"/>
    </row>
    <row r="5" spans="1:29" s="188" customFormat="1" ht="15" customHeight="1" x14ac:dyDescent="0.2">
      <c r="K5" s="173"/>
    </row>
    <row r="6" spans="1:29" s="188" customFormat="1" ht="15" customHeight="1" x14ac:dyDescent="0.2">
      <c r="K6" s="173"/>
    </row>
    <row r="7" spans="1:29" s="188" customFormat="1" ht="15" customHeight="1" x14ac:dyDescent="0.2">
      <c r="K7" s="173"/>
    </row>
    <row r="8" spans="1:29" s="188" customFormat="1" ht="15" customHeight="1" x14ac:dyDescent="0.2">
      <c r="K8" s="173"/>
    </row>
    <row r="9" spans="1:29" s="188" customFormat="1" ht="15" customHeight="1" x14ac:dyDescent="0.2">
      <c r="K9" s="173"/>
    </row>
    <row r="10" spans="1:29" s="188" customFormat="1" ht="15" customHeight="1" x14ac:dyDescent="0.2">
      <c r="K10" s="173"/>
    </row>
    <row r="11" spans="1:29" s="188" customFormat="1" ht="15" customHeight="1" x14ac:dyDescent="0.2">
      <c r="K11" s="173"/>
    </row>
    <row r="12" spans="1:29" s="188" customFormat="1" ht="12.75" x14ac:dyDescent="0.2">
      <c r="K12" s="173"/>
    </row>
    <row r="13" spans="1:29" s="188" customFormat="1" ht="12.75" x14ac:dyDescent="0.2">
      <c r="K13" s="173"/>
    </row>
    <row r="14" spans="1:29" ht="12.75" customHeight="1" x14ac:dyDescent="0.2">
      <c r="K14" s="172"/>
      <c r="L14" s="2"/>
      <c r="M14" s="2"/>
      <c r="O14" s="2"/>
    </row>
    <row r="15" spans="1:29" ht="12.75" customHeight="1" x14ac:dyDescent="0.3">
      <c r="A15" s="3" t="s">
        <v>0</v>
      </c>
      <c r="L15" s="2"/>
      <c r="M15" s="2"/>
      <c r="O15" s="2"/>
    </row>
    <row r="16" spans="1:29" ht="25.5" customHeight="1" x14ac:dyDescent="0.2">
      <c r="B16" s="216" t="s">
        <v>1</v>
      </c>
      <c r="C16" s="217"/>
      <c r="D16" s="217"/>
      <c r="E16" s="217"/>
      <c r="F16" s="217"/>
      <c r="G16" s="217"/>
      <c r="H16" s="217"/>
      <c r="I16" s="217"/>
      <c r="J16" s="217"/>
      <c r="L16" s="4" t="s">
        <v>2</v>
      </c>
      <c r="M16" s="4" t="s">
        <v>3</v>
      </c>
      <c r="N16" s="5" t="s">
        <v>4</v>
      </c>
      <c r="O16" s="4" t="s">
        <v>5</v>
      </c>
      <c r="P16" s="6" t="s">
        <v>6</v>
      </c>
      <c r="Q16" s="6" t="s">
        <v>7</v>
      </c>
      <c r="R16" s="7" t="s">
        <v>8</v>
      </c>
      <c r="U16" s="8" t="s">
        <v>5</v>
      </c>
      <c r="V16" s="8"/>
      <c r="W16" s="8"/>
      <c r="X16" s="8"/>
      <c r="Y16" s="8"/>
      <c r="Z16" s="8"/>
      <c r="AA16" s="8"/>
      <c r="AB16" s="8"/>
      <c r="AC16" s="8"/>
    </row>
    <row r="17" spans="1:29" ht="12.7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74" t="s">
        <v>10</v>
      </c>
      <c r="L17" s="12"/>
      <c r="M17" s="12"/>
      <c r="N17" s="13"/>
      <c r="O17" s="14"/>
      <c r="P17" s="15"/>
      <c r="Q17" s="15"/>
      <c r="R17" s="2"/>
      <c r="U17" s="16" t="s">
        <v>11</v>
      </c>
      <c r="V17" s="17"/>
      <c r="W17" s="17"/>
      <c r="X17" s="17"/>
      <c r="Y17" s="17"/>
      <c r="Z17" s="17"/>
      <c r="AA17" s="17"/>
      <c r="AB17" s="17"/>
      <c r="AC17" s="17"/>
    </row>
    <row r="18" spans="1:29" ht="12.75" customHeight="1" x14ac:dyDescent="0.2">
      <c r="A18" s="18" t="s">
        <v>12</v>
      </c>
      <c r="B18" s="19">
        <v>82</v>
      </c>
      <c r="C18" s="19"/>
      <c r="D18" s="19"/>
      <c r="E18" s="19"/>
      <c r="F18" s="19"/>
      <c r="G18" s="19"/>
      <c r="H18" s="19"/>
      <c r="I18" s="19"/>
      <c r="J18" s="19"/>
      <c r="K18" s="175"/>
      <c r="L18" s="12"/>
      <c r="M18" s="12"/>
      <c r="N18" s="13"/>
      <c r="O18" s="14"/>
      <c r="P18" s="21">
        <f>B18</f>
        <v>82</v>
      </c>
      <c r="Q18" s="15"/>
      <c r="R18" s="2"/>
      <c r="T18" s="22" t="s">
        <v>13</v>
      </c>
      <c r="U18" s="23" t="s">
        <v>12</v>
      </c>
      <c r="V18" s="23" t="s">
        <v>14</v>
      </c>
      <c r="W18" s="23" t="s">
        <v>15</v>
      </c>
      <c r="X18" s="23" t="s">
        <v>16</v>
      </c>
      <c r="Y18" s="23" t="s">
        <v>17</v>
      </c>
      <c r="Z18" s="23" t="s">
        <v>18</v>
      </c>
      <c r="AA18" s="23" t="s">
        <v>19</v>
      </c>
    </row>
    <row r="19" spans="1:29" ht="12.75" customHeight="1" x14ac:dyDescent="0.2">
      <c r="A19" s="18" t="s">
        <v>14</v>
      </c>
      <c r="B19" s="19"/>
      <c r="C19" s="19">
        <v>50</v>
      </c>
      <c r="D19" s="19"/>
      <c r="E19" s="19"/>
      <c r="F19" s="19"/>
      <c r="G19" s="19"/>
      <c r="H19" s="19"/>
      <c r="I19" s="19"/>
      <c r="J19" s="19"/>
      <c r="K19" s="175"/>
      <c r="L19" s="12"/>
      <c r="M19" s="12"/>
      <c r="N19" s="13"/>
      <c r="O19" s="14">
        <f>C19/B18</f>
        <v>0.6097560975609756</v>
      </c>
      <c r="P19" s="24">
        <v>50</v>
      </c>
      <c r="Q19" s="25">
        <f t="shared" ref="Q19:Q26" si="0">P19/P18</f>
        <v>0.6097560975609756</v>
      </c>
      <c r="R19" s="2">
        <f t="shared" ref="R19:R26" si="1">100%-Q19</f>
        <v>0.3902439024390244</v>
      </c>
      <c r="T19" s="26" t="s">
        <v>20</v>
      </c>
      <c r="U19" s="27">
        <f t="shared" ref="U19:U23" si="2">O19</f>
        <v>0.6097560975609756</v>
      </c>
      <c r="V19" s="27">
        <f t="shared" ref="V19:V22" si="3">O36</f>
        <v>0.74358974358974361</v>
      </c>
      <c r="W19" s="27">
        <f t="shared" ref="W19:W21" si="4">O53</f>
        <v>0.34375</v>
      </c>
      <c r="X19" s="27">
        <f t="shared" ref="X19:X20" si="5">O69</f>
        <v>0.74468085106382975</v>
      </c>
      <c r="Y19" s="2">
        <f>O85</f>
        <v>0.48</v>
      </c>
      <c r="Z19" s="2">
        <f>O100</f>
        <v>0.8125</v>
      </c>
      <c r="AA19" s="2">
        <f>O118</f>
        <v>0.6875</v>
      </c>
    </row>
    <row r="20" spans="1:29" ht="12.75" customHeight="1" x14ac:dyDescent="0.2">
      <c r="A20" s="18" t="s">
        <v>15</v>
      </c>
      <c r="B20" s="19"/>
      <c r="C20" s="19"/>
      <c r="D20" s="19">
        <v>18</v>
      </c>
      <c r="E20" s="19"/>
      <c r="F20" s="19"/>
      <c r="G20" s="19"/>
      <c r="H20" s="19"/>
      <c r="I20" s="19"/>
      <c r="J20" s="19"/>
      <c r="K20" s="175"/>
      <c r="L20" s="12"/>
      <c r="M20" s="12"/>
      <c r="N20" s="13"/>
      <c r="O20" s="14">
        <f>D20/C19</f>
        <v>0.36</v>
      </c>
      <c r="P20" s="24">
        <v>49</v>
      </c>
      <c r="Q20" s="25">
        <f t="shared" si="0"/>
        <v>0.98</v>
      </c>
      <c r="R20" s="2">
        <f t="shared" si="1"/>
        <v>2.0000000000000018E-2</v>
      </c>
      <c r="T20" s="26" t="s">
        <v>21</v>
      </c>
      <c r="U20" s="27">
        <f t="shared" si="2"/>
        <v>0.36</v>
      </c>
      <c r="V20" s="27">
        <f t="shared" si="3"/>
        <v>0.7931034482758621</v>
      </c>
      <c r="W20" s="27">
        <f t="shared" si="4"/>
        <v>0.72727272727272729</v>
      </c>
      <c r="X20" s="27">
        <f t="shared" si="5"/>
        <v>0.54285714285714282</v>
      </c>
      <c r="Y20" s="2"/>
      <c r="Z20" s="2"/>
    </row>
    <row r="21" spans="1:29" ht="12.75" customHeight="1" x14ac:dyDescent="0.2">
      <c r="A21" s="18" t="s">
        <v>16</v>
      </c>
      <c r="B21" s="19"/>
      <c r="C21" s="19"/>
      <c r="D21" s="19"/>
      <c r="E21" s="19">
        <v>14</v>
      </c>
      <c r="F21" s="19"/>
      <c r="G21" s="19"/>
      <c r="H21" s="19"/>
      <c r="I21" s="19"/>
      <c r="J21" s="19"/>
      <c r="K21" s="175"/>
      <c r="L21" s="12"/>
      <c r="M21" s="12"/>
      <c r="N21" s="13"/>
      <c r="O21" s="14">
        <f>E21/D20</f>
        <v>0.77777777777777779</v>
      </c>
      <c r="P21" s="24">
        <v>38</v>
      </c>
      <c r="Q21" s="25">
        <f t="shared" si="0"/>
        <v>0.77551020408163263</v>
      </c>
      <c r="R21" s="2">
        <f t="shared" si="1"/>
        <v>0.22448979591836737</v>
      </c>
      <c r="T21" s="26" t="s">
        <v>22</v>
      </c>
      <c r="U21" s="27">
        <f t="shared" si="2"/>
        <v>0.77777777777777779</v>
      </c>
      <c r="V21" s="27">
        <f t="shared" si="3"/>
        <v>0.67391304347826086</v>
      </c>
      <c r="W21" s="27">
        <f t="shared" si="4"/>
        <v>0.625</v>
      </c>
      <c r="X21" s="27"/>
      <c r="Y21" s="2"/>
    </row>
    <row r="22" spans="1:29" ht="12.75" customHeight="1" x14ac:dyDescent="0.2">
      <c r="A22" s="18" t="s">
        <v>17</v>
      </c>
      <c r="B22" s="19"/>
      <c r="C22" s="19"/>
      <c r="D22" s="19"/>
      <c r="E22" s="19"/>
      <c r="F22" s="19">
        <v>13</v>
      </c>
      <c r="G22" s="19"/>
      <c r="H22" s="19"/>
      <c r="I22" s="19"/>
      <c r="J22" s="19"/>
      <c r="K22" s="175"/>
      <c r="L22" s="12"/>
      <c r="M22" s="12"/>
      <c r="N22" s="13"/>
      <c r="O22" s="14">
        <f>F22/E21</f>
        <v>0.9285714285714286</v>
      </c>
      <c r="P22" s="24">
        <v>34</v>
      </c>
      <c r="Q22" s="25">
        <f t="shared" si="0"/>
        <v>0.89473684210526316</v>
      </c>
      <c r="R22" s="2">
        <f t="shared" si="1"/>
        <v>0.10526315789473684</v>
      </c>
      <c r="T22" s="26" t="s">
        <v>23</v>
      </c>
      <c r="U22" s="27">
        <f t="shared" si="2"/>
        <v>0.9285714285714286</v>
      </c>
      <c r="V22" s="27">
        <f t="shared" si="3"/>
        <v>0.87096774193548387</v>
      </c>
      <c r="W22" s="27"/>
      <c r="X22" s="27"/>
    </row>
    <row r="23" spans="1:29" ht="12.75" customHeight="1" x14ac:dyDescent="0.2">
      <c r="A23" s="18" t="s">
        <v>18</v>
      </c>
      <c r="B23" s="19"/>
      <c r="C23" s="19"/>
      <c r="D23" s="19"/>
      <c r="E23" s="19"/>
      <c r="F23" s="19"/>
      <c r="G23" s="19">
        <v>12</v>
      </c>
      <c r="H23" s="19"/>
      <c r="I23" s="19"/>
      <c r="J23" s="19"/>
      <c r="K23" s="175"/>
      <c r="L23" s="12"/>
      <c r="M23" s="12"/>
      <c r="N23" s="13"/>
      <c r="O23" s="14">
        <f>G23/F22</f>
        <v>0.92307692307692313</v>
      </c>
      <c r="P23" s="24">
        <v>29</v>
      </c>
      <c r="Q23" s="25">
        <f t="shared" si="0"/>
        <v>0.8529411764705882</v>
      </c>
      <c r="R23" s="2">
        <f t="shared" si="1"/>
        <v>0.1470588235294118</v>
      </c>
      <c r="T23" s="26" t="s">
        <v>24</v>
      </c>
      <c r="U23" s="27">
        <f t="shared" si="2"/>
        <v>0.92307692307692313</v>
      </c>
      <c r="V23" s="27"/>
      <c r="W23" s="27"/>
      <c r="X23" s="27"/>
    </row>
    <row r="24" spans="1:29" ht="12.75" customHeight="1" x14ac:dyDescent="0.2">
      <c r="A24" s="28" t="s">
        <v>19</v>
      </c>
      <c r="B24" s="1"/>
      <c r="C24" s="1"/>
      <c r="D24" s="1"/>
      <c r="E24" s="1"/>
      <c r="F24" s="1"/>
      <c r="G24" s="1"/>
      <c r="H24" s="1">
        <v>12</v>
      </c>
      <c r="I24" s="1"/>
      <c r="J24" s="1"/>
      <c r="K24" s="176"/>
      <c r="L24" s="2"/>
      <c r="M24" s="2"/>
      <c r="N24" s="1"/>
      <c r="O24" s="14">
        <f>H24/G23</f>
        <v>1</v>
      </c>
      <c r="P24" s="24">
        <v>30</v>
      </c>
      <c r="Q24" s="25">
        <f t="shared" si="0"/>
        <v>1.0344827586206897</v>
      </c>
      <c r="R24" s="2">
        <f t="shared" si="1"/>
        <v>-3.4482758620689724E-2</v>
      </c>
      <c r="T24" s="18" t="s">
        <v>25</v>
      </c>
      <c r="U24" s="27"/>
      <c r="V24" s="27"/>
      <c r="W24" s="27"/>
      <c r="X24" s="27"/>
    </row>
    <row r="25" spans="1:29" ht="12.75" customHeight="1" x14ac:dyDescent="0.2">
      <c r="A25" s="28" t="s">
        <v>26</v>
      </c>
      <c r="B25" s="1"/>
      <c r="C25" s="1"/>
      <c r="D25" s="1"/>
      <c r="E25" s="1"/>
      <c r="F25" s="1"/>
      <c r="G25" s="1"/>
      <c r="H25" s="1"/>
      <c r="I25" s="1">
        <v>11</v>
      </c>
      <c r="J25" s="1"/>
      <c r="K25" s="176"/>
      <c r="L25" s="2"/>
      <c r="M25" s="2"/>
      <c r="N25" s="1"/>
      <c r="O25" s="2">
        <f>I25/H24</f>
        <v>0.91666666666666663</v>
      </c>
      <c r="P25" s="24">
        <v>27</v>
      </c>
      <c r="Q25" s="25">
        <f t="shared" si="0"/>
        <v>0.9</v>
      </c>
      <c r="R25" s="2">
        <f t="shared" si="1"/>
        <v>9.9999999999999978E-2</v>
      </c>
      <c r="T25" s="18" t="s">
        <v>27</v>
      </c>
      <c r="U25" s="27"/>
      <c r="V25" s="27"/>
      <c r="W25" s="27"/>
      <c r="X25" s="27"/>
    </row>
    <row r="26" spans="1:29" ht="12.75" customHeight="1" x14ac:dyDescent="0.2">
      <c r="A26" s="28" t="s">
        <v>28</v>
      </c>
      <c r="B26" s="1"/>
      <c r="C26" s="1"/>
      <c r="D26" s="1"/>
      <c r="E26" s="1"/>
      <c r="F26" s="1"/>
      <c r="G26" s="1"/>
      <c r="H26" s="1"/>
      <c r="I26" s="1"/>
      <c r="J26" s="1">
        <v>11</v>
      </c>
      <c r="K26" s="176">
        <v>10</v>
      </c>
      <c r="L26" s="2"/>
      <c r="M26" s="2"/>
      <c r="N26" s="1"/>
      <c r="O26" s="2">
        <f>J26/I25</f>
        <v>1</v>
      </c>
      <c r="P26" s="24">
        <v>26</v>
      </c>
      <c r="Q26" s="25">
        <f t="shared" si="0"/>
        <v>0.96296296296296291</v>
      </c>
      <c r="R26" s="2">
        <f t="shared" si="1"/>
        <v>3.703703703703709E-2</v>
      </c>
      <c r="T26" s="18"/>
      <c r="U26" s="27"/>
      <c r="V26" s="27"/>
      <c r="W26" s="27"/>
      <c r="X26" s="27"/>
    </row>
    <row r="27" spans="1:29" ht="12.75" customHeight="1" x14ac:dyDescent="0.2">
      <c r="A27" s="28" t="s">
        <v>29</v>
      </c>
      <c r="B27" s="1"/>
      <c r="C27" s="1"/>
      <c r="D27" s="1"/>
      <c r="E27" s="1"/>
      <c r="F27" s="1"/>
      <c r="G27" s="1"/>
      <c r="H27" s="1"/>
      <c r="I27" s="1"/>
      <c r="J27" s="1">
        <v>7</v>
      </c>
      <c r="K27" s="176">
        <v>7</v>
      </c>
      <c r="L27" s="2"/>
      <c r="M27" s="2"/>
      <c r="N27" s="1"/>
      <c r="O27" s="2"/>
      <c r="P27" s="24">
        <v>16</v>
      </c>
      <c r="Q27" s="25"/>
      <c r="R27" s="2"/>
      <c r="T27" s="18"/>
      <c r="U27" s="27"/>
      <c r="V27" s="27"/>
      <c r="W27" s="27"/>
      <c r="X27" s="27"/>
    </row>
    <row r="28" spans="1:29" ht="12.75" customHeight="1" x14ac:dyDescent="0.2">
      <c r="A28" s="28" t="s">
        <v>30</v>
      </c>
      <c r="B28" s="1"/>
      <c r="C28" s="1"/>
      <c r="D28" s="1"/>
      <c r="E28" s="1"/>
      <c r="F28" s="1"/>
      <c r="G28" s="1"/>
      <c r="H28" s="1"/>
      <c r="I28" s="1"/>
      <c r="J28" s="1">
        <v>4</v>
      </c>
      <c r="K28" s="176">
        <v>3</v>
      </c>
      <c r="L28" s="2"/>
      <c r="M28" s="2"/>
      <c r="N28" s="1"/>
      <c r="O28" s="2"/>
      <c r="P28" s="24">
        <v>4</v>
      </c>
      <c r="Q28" s="25"/>
      <c r="R28" s="2"/>
      <c r="T28" s="18"/>
      <c r="U28" s="27"/>
      <c r="V28" s="27"/>
      <c r="W28" s="27"/>
      <c r="X28" s="27"/>
    </row>
    <row r="29" spans="1:29" ht="12.75" customHeight="1" x14ac:dyDescent="0.2">
      <c r="A29" s="28" t="s">
        <v>31</v>
      </c>
      <c r="B29" s="1"/>
      <c r="C29" s="1"/>
      <c r="D29" s="1"/>
      <c r="E29" s="1"/>
      <c r="F29" s="1"/>
      <c r="G29" s="1"/>
      <c r="H29" s="1"/>
      <c r="I29" s="1"/>
      <c r="J29" s="1">
        <v>2</v>
      </c>
      <c r="K29" s="176">
        <v>1</v>
      </c>
      <c r="L29" s="2"/>
      <c r="M29" s="2"/>
      <c r="N29" s="1"/>
      <c r="O29" s="2"/>
      <c r="P29" s="24">
        <v>3</v>
      </c>
      <c r="Q29" s="25"/>
      <c r="R29" s="2"/>
      <c r="T29" s="18"/>
      <c r="U29" s="27"/>
      <c r="V29" s="27"/>
      <c r="W29" s="27"/>
      <c r="X29" s="27"/>
    </row>
    <row r="30" spans="1:29" ht="12.75" customHeight="1" x14ac:dyDescent="0.2">
      <c r="A30" s="28" t="s">
        <v>32</v>
      </c>
      <c r="B30" s="1"/>
      <c r="C30" s="1"/>
      <c r="D30" s="1"/>
      <c r="E30" s="1"/>
      <c r="F30" s="1"/>
      <c r="G30" s="1"/>
      <c r="H30" s="1"/>
      <c r="I30" s="1"/>
      <c r="J30" s="1">
        <v>1</v>
      </c>
      <c r="K30" s="176">
        <v>1</v>
      </c>
      <c r="L30" s="2"/>
      <c r="M30" s="2"/>
      <c r="N30" s="1"/>
      <c r="O30" s="2"/>
      <c r="P30" s="24">
        <v>2</v>
      </c>
      <c r="Q30" s="25"/>
      <c r="R30" s="2"/>
      <c r="T30" s="18"/>
      <c r="U30" s="27"/>
      <c r="V30" s="27"/>
      <c r="W30" s="27"/>
      <c r="X30" s="27"/>
    </row>
    <row r="31" spans="1:29" ht="12.75" customHeight="1" x14ac:dyDescent="0.2">
      <c r="K31" s="172">
        <f>SUM(K26:K30)</f>
        <v>22</v>
      </c>
      <c r="L31" s="2">
        <f>K26/B18</f>
        <v>0.12195121951219512</v>
      </c>
      <c r="M31" s="2">
        <f>K31/B18</f>
        <v>0.26829268292682928</v>
      </c>
      <c r="N31" s="2">
        <f>M31-L31</f>
        <v>0.14634146341463417</v>
      </c>
      <c r="O31" s="2"/>
      <c r="T31" s="18" t="s">
        <v>33</v>
      </c>
      <c r="U31" s="27"/>
      <c r="V31" s="27"/>
      <c r="W31" s="27"/>
      <c r="X31" s="27"/>
    </row>
    <row r="32" spans="1:29" ht="12.75" customHeight="1" x14ac:dyDescent="0.3">
      <c r="A32" s="3" t="s">
        <v>34</v>
      </c>
      <c r="L32" s="2"/>
      <c r="M32" s="2"/>
      <c r="O32" s="2"/>
    </row>
    <row r="33" spans="1:29" ht="25.5" customHeight="1" x14ac:dyDescent="0.2">
      <c r="B33" s="216" t="s">
        <v>1</v>
      </c>
      <c r="C33" s="217"/>
      <c r="D33" s="217"/>
      <c r="E33" s="217"/>
      <c r="F33" s="217"/>
      <c r="G33" s="217"/>
      <c r="H33" s="217"/>
      <c r="I33" s="217"/>
      <c r="J33" s="217"/>
      <c r="L33" s="4" t="s">
        <v>2</v>
      </c>
      <c r="M33" s="4" t="s">
        <v>3</v>
      </c>
      <c r="N33" s="5" t="s">
        <v>4</v>
      </c>
      <c r="O33" s="4" t="s">
        <v>5</v>
      </c>
      <c r="P33" s="6" t="s">
        <v>6</v>
      </c>
      <c r="Q33" s="6" t="s">
        <v>7</v>
      </c>
      <c r="R33" s="7" t="s">
        <v>8</v>
      </c>
    </row>
    <row r="34" spans="1:29" ht="12.75" customHeight="1" x14ac:dyDescent="0.2">
      <c r="A34" s="9" t="s">
        <v>9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74" t="s">
        <v>10</v>
      </c>
      <c r="L34" s="12"/>
      <c r="M34" s="12"/>
      <c r="N34" s="13"/>
      <c r="O34" s="14"/>
      <c r="P34" s="15"/>
      <c r="Q34" s="15"/>
      <c r="R34" s="2"/>
    </row>
    <row r="35" spans="1:29" ht="12.75" customHeight="1" x14ac:dyDescent="0.2">
      <c r="A35" s="18" t="s">
        <v>14</v>
      </c>
      <c r="B35" s="19">
        <v>78</v>
      </c>
      <c r="C35" s="19"/>
      <c r="D35" s="19"/>
      <c r="E35" s="19"/>
      <c r="F35" s="19"/>
      <c r="G35" s="19"/>
      <c r="H35" s="19"/>
      <c r="I35" s="19"/>
      <c r="J35" s="19"/>
      <c r="K35" s="175"/>
      <c r="L35" s="12"/>
      <c r="M35" s="12"/>
      <c r="N35" s="13"/>
      <c r="O35" s="14"/>
      <c r="P35" s="21">
        <f>B35</f>
        <v>78</v>
      </c>
      <c r="Q35" s="15"/>
      <c r="R35" s="2"/>
    </row>
    <row r="36" spans="1:29" ht="12.75" customHeight="1" x14ac:dyDescent="0.2">
      <c r="A36" s="18" t="s">
        <v>15</v>
      </c>
      <c r="B36" s="19"/>
      <c r="C36" s="19">
        <v>58</v>
      </c>
      <c r="D36" s="19"/>
      <c r="E36" s="19"/>
      <c r="F36" s="19"/>
      <c r="G36" s="19"/>
      <c r="H36" s="19"/>
      <c r="I36" s="19"/>
      <c r="J36" s="19"/>
      <c r="K36" s="175"/>
      <c r="L36" s="12"/>
      <c r="M36" s="12"/>
      <c r="N36" s="13"/>
      <c r="O36" s="14">
        <f>C36/B35</f>
        <v>0.74358974358974361</v>
      </c>
      <c r="P36" s="24">
        <v>58</v>
      </c>
      <c r="Q36" s="25">
        <f t="shared" ref="Q36:Q43" si="6">P36/P35</f>
        <v>0.74358974358974361</v>
      </c>
      <c r="R36" s="2">
        <f t="shared" ref="R36:R43" si="7">100%-Q36</f>
        <v>0.25641025641025639</v>
      </c>
    </row>
    <row r="37" spans="1:29" ht="12.75" customHeight="1" x14ac:dyDescent="0.2">
      <c r="A37" s="18" t="s">
        <v>16</v>
      </c>
      <c r="B37" s="19"/>
      <c r="C37" s="19"/>
      <c r="D37" s="19">
        <v>46</v>
      </c>
      <c r="E37" s="19"/>
      <c r="F37" s="19"/>
      <c r="G37" s="19"/>
      <c r="H37" s="19"/>
      <c r="I37" s="19"/>
      <c r="J37" s="19"/>
      <c r="K37" s="175"/>
      <c r="L37" s="12"/>
      <c r="M37" s="12"/>
      <c r="N37" s="13"/>
      <c r="O37" s="14">
        <f>D37/C36</f>
        <v>0.7931034482758621</v>
      </c>
      <c r="P37" s="24">
        <v>59</v>
      </c>
      <c r="Q37" s="25">
        <f t="shared" si="6"/>
        <v>1.0172413793103448</v>
      </c>
      <c r="R37" s="2">
        <f t="shared" si="7"/>
        <v>-1.7241379310344751E-2</v>
      </c>
    </row>
    <row r="38" spans="1:29" ht="12.75" customHeight="1" x14ac:dyDescent="0.2">
      <c r="A38" s="18" t="s">
        <v>17</v>
      </c>
      <c r="B38" s="19"/>
      <c r="C38" s="19"/>
      <c r="D38" s="19"/>
      <c r="E38" s="19">
        <v>31</v>
      </c>
      <c r="F38" s="19"/>
      <c r="G38" s="19"/>
      <c r="H38" s="19"/>
      <c r="I38" s="19"/>
      <c r="J38" s="19"/>
      <c r="K38" s="175"/>
      <c r="L38" s="12"/>
      <c r="M38" s="12"/>
      <c r="N38" s="13"/>
      <c r="O38" s="14">
        <f>E38/D37</f>
        <v>0.67391304347826086</v>
      </c>
      <c r="P38" s="24">
        <v>51</v>
      </c>
      <c r="Q38" s="25">
        <f t="shared" si="6"/>
        <v>0.86440677966101698</v>
      </c>
      <c r="R38" s="2">
        <f t="shared" si="7"/>
        <v>0.13559322033898302</v>
      </c>
    </row>
    <row r="39" spans="1:29" ht="12.75" customHeight="1" x14ac:dyDescent="0.2">
      <c r="A39" s="18" t="s">
        <v>18</v>
      </c>
      <c r="B39" s="19"/>
      <c r="C39" s="19"/>
      <c r="D39" s="19"/>
      <c r="E39" s="19"/>
      <c r="F39" s="19">
        <v>27</v>
      </c>
      <c r="G39" s="19"/>
      <c r="H39" s="19"/>
      <c r="I39" s="19"/>
      <c r="J39" s="19"/>
      <c r="K39" s="175"/>
      <c r="L39" s="12"/>
      <c r="M39" s="12"/>
      <c r="N39" s="13"/>
      <c r="O39" s="14">
        <f>F39/E38</f>
        <v>0.87096774193548387</v>
      </c>
      <c r="P39" s="24">
        <v>48</v>
      </c>
      <c r="Q39" s="25">
        <f t="shared" si="6"/>
        <v>0.94117647058823528</v>
      </c>
      <c r="R39" s="2">
        <f t="shared" si="7"/>
        <v>5.8823529411764719E-2</v>
      </c>
      <c r="T39" s="30"/>
      <c r="U39" s="8" t="s">
        <v>35</v>
      </c>
      <c r="V39" s="8"/>
      <c r="W39" s="8"/>
      <c r="X39" s="8"/>
      <c r="Y39" s="8"/>
      <c r="Z39" s="8"/>
      <c r="AA39" s="8"/>
      <c r="AB39" s="8"/>
      <c r="AC39" s="8"/>
    </row>
    <row r="40" spans="1:29" ht="12.75" customHeight="1" x14ac:dyDescent="0.2">
      <c r="A40" s="28" t="s">
        <v>19</v>
      </c>
      <c r="B40" s="1"/>
      <c r="C40" s="1"/>
      <c r="D40" s="1"/>
      <c r="E40" s="1"/>
      <c r="F40" s="1"/>
      <c r="G40" s="1">
        <v>23</v>
      </c>
      <c r="H40" s="1"/>
      <c r="I40" s="1"/>
      <c r="J40" s="1"/>
      <c r="K40" s="176"/>
      <c r="L40" s="2"/>
      <c r="M40" s="2"/>
      <c r="N40" s="1"/>
      <c r="O40" s="14">
        <f>G40/F39</f>
        <v>0.85185185185185186</v>
      </c>
      <c r="P40" s="24">
        <v>46</v>
      </c>
      <c r="Q40" s="25">
        <f t="shared" si="6"/>
        <v>0.95833333333333337</v>
      </c>
      <c r="R40" s="2">
        <f t="shared" si="7"/>
        <v>4.166666666666663E-2</v>
      </c>
      <c r="U40" s="218"/>
      <c r="V40" s="219"/>
      <c r="W40" s="219"/>
      <c r="X40" s="219"/>
      <c r="Y40" s="219"/>
      <c r="Z40" s="219"/>
      <c r="AA40" s="219"/>
      <c r="AB40" s="219"/>
      <c r="AC40" s="219"/>
    </row>
    <row r="41" spans="1:29" ht="12.75" customHeight="1" x14ac:dyDescent="0.2">
      <c r="A41" s="28" t="s">
        <v>26</v>
      </c>
      <c r="B41" s="1"/>
      <c r="C41" s="1"/>
      <c r="D41" s="1"/>
      <c r="E41" s="1"/>
      <c r="F41" s="1"/>
      <c r="G41" s="1"/>
      <c r="H41" s="1">
        <v>21</v>
      </c>
      <c r="I41" s="1"/>
      <c r="J41" s="1"/>
      <c r="K41" s="176"/>
      <c r="L41" s="2"/>
      <c r="M41" s="2"/>
      <c r="N41" s="1"/>
      <c r="O41" s="2">
        <f>H41/G40</f>
        <v>0.91304347826086951</v>
      </c>
      <c r="P41" s="24">
        <v>40</v>
      </c>
      <c r="Q41" s="25">
        <f t="shared" si="6"/>
        <v>0.86956521739130432</v>
      </c>
      <c r="R41" s="2">
        <f t="shared" si="7"/>
        <v>0.13043478260869568</v>
      </c>
      <c r="T41" s="22" t="s">
        <v>13</v>
      </c>
      <c r="U41" s="23" t="s">
        <v>12</v>
      </c>
      <c r="V41" s="23" t="s">
        <v>14</v>
      </c>
      <c r="W41" s="23" t="s">
        <v>15</v>
      </c>
      <c r="X41" s="23" t="s">
        <v>16</v>
      </c>
      <c r="Y41" s="23" t="s">
        <v>17</v>
      </c>
      <c r="Z41" s="23" t="s">
        <v>18</v>
      </c>
      <c r="AA41" s="23" t="s">
        <v>19</v>
      </c>
    </row>
    <row r="42" spans="1:29" ht="12.75" customHeight="1" x14ac:dyDescent="0.2">
      <c r="A42" s="28" t="s">
        <v>28</v>
      </c>
      <c r="B42" s="1"/>
      <c r="C42" s="1"/>
      <c r="D42" s="1"/>
      <c r="E42" s="1"/>
      <c r="F42" s="1"/>
      <c r="G42" s="1"/>
      <c r="H42" s="1"/>
      <c r="I42" s="1">
        <v>19</v>
      </c>
      <c r="J42" s="1"/>
      <c r="K42" s="176"/>
      <c r="L42" s="2"/>
      <c r="M42" s="2"/>
      <c r="N42" s="1"/>
      <c r="O42" s="2">
        <f>I42/H41</f>
        <v>0.90476190476190477</v>
      </c>
      <c r="P42" s="24">
        <v>38</v>
      </c>
      <c r="Q42" s="25">
        <f t="shared" si="6"/>
        <v>0.95</v>
      </c>
      <c r="R42" s="2">
        <f t="shared" si="7"/>
        <v>5.0000000000000044E-2</v>
      </c>
      <c r="T42" s="22"/>
      <c r="U42" s="23"/>
      <c r="V42" s="23"/>
      <c r="W42" s="23"/>
      <c r="X42" s="23"/>
      <c r="Y42" s="23"/>
      <c r="Z42" s="23"/>
      <c r="AA42" s="23"/>
    </row>
    <row r="43" spans="1:29" ht="12.75" customHeight="1" x14ac:dyDescent="0.2">
      <c r="A43" s="28" t="s">
        <v>29</v>
      </c>
      <c r="B43" s="1"/>
      <c r="C43" s="1"/>
      <c r="D43" s="1"/>
      <c r="E43" s="1"/>
      <c r="F43" s="1"/>
      <c r="G43" s="1"/>
      <c r="H43" s="1"/>
      <c r="I43" s="1"/>
      <c r="J43" s="1">
        <v>18</v>
      </c>
      <c r="K43" s="176">
        <v>18</v>
      </c>
      <c r="L43" s="2"/>
      <c r="M43" s="2"/>
      <c r="N43" s="1"/>
      <c r="O43" s="2">
        <f>J43/I42</f>
        <v>0.94736842105263153</v>
      </c>
      <c r="P43" s="24">
        <v>38</v>
      </c>
      <c r="Q43" s="25">
        <f t="shared" si="6"/>
        <v>1</v>
      </c>
      <c r="R43" s="2">
        <f t="shared" si="7"/>
        <v>0</v>
      </c>
      <c r="T43" s="22"/>
      <c r="U43" s="23"/>
      <c r="V43" s="23"/>
      <c r="W43" s="23"/>
      <c r="X43" s="23"/>
      <c r="Y43" s="23"/>
      <c r="Z43" s="23"/>
      <c r="AA43" s="23"/>
    </row>
    <row r="44" spans="1:29" ht="12.75" customHeight="1" x14ac:dyDescent="0.2">
      <c r="A44" s="28" t="s">
        <v>30</v>
      </c>
      <c r="B44" s="1"/>
      <c r="C44" s="1"/>
      <c r="D44" s="1"/>
      <c r="E44" s="1"/>
      <c r="F44" s="1"/>
      <c r="G44" s="1"/>
      <c r="H44" s="1"/>
      <c r="I44" s="1"/>
      <c r="J44" s="1">
        <v>11</v>
      </c>
      <c r="K44" s="176">
        <v>6</v>
      </c>
      <c r="L44" s="2"/>
      <c r="M44" s="2"/>
      <c r="N44" s="1"/>
      <c r="O44" s="2"/>
      <c r="P44" s="24">
        <v>17</v>
      </c>
      <c r="Q44" s="25"/>
      <c r="R44" s="2"/>
      <c r="T44" s="22"/>
      <c r="U44" s="23"/>
      <c r="V44" s="23"/>
      <c r="W44" s="23"/>
      <c r="X44" s="23"/>
      <c r="Y44" s="23"/>
      <c r="Z44" s="23"/>
      <c r="AA44" s="23"/>
    </row>
    <row r="45" spans="1:29" ht="12.75" customHeight="1" x14ac:dyDescent="0.2">
      <c r="A45" s="28" t="s">
        <v>31</v>
      </c>
      <c r="B45" s="1"/>
      <c r="C45" s="1"/>
      <c r="D45" s="1"/>
      <c r="E45" s="1"/>
      <c r="F45" s="1"/>
      <c r="G45" s="1"/>
      <c r="H45" s="1"/>
      <c r="I45" s="1"/>
      <c r="J45" s="1">
        <v>7</v>
      </c>
      <c r="K45" s="176">
        <v>5</v>
      </c>
      <c r="L45" s="2"/>
      <c r="M45" s="2"/>
      <c r="N45" s="1"/>
      <c r="O45" s="2"/>
      <c r="P45" s="24">
        <v>7</v>
      </c>
      <c r="Q45" s="25"/>
      <c r="R45" s="2"/>
      <c r="T45" s="22"/>
      <c r="U45" s="23"/>
      <c r="V45" s="23"/>
      <c r="W45" s="23"/>
      <c r="X45" s="23"/>
      <c r="Y45" s="23"/>
      <c r="Z45" s="23"/>
      <c r="AA45" s="23"/>
    </row>
    <row r="46" spans="1:29" ht="12.75" customHeight="1" x14ac:dyDescent="0.2">
      <c r="A46" s="28" t="s">
        <v>32</v>
      </c>
      <c r="B46" s="1"/>
      <c r="C46" s="1"/>
      <c r="D46" s="1"/>
      <c r="E46" s="1"/>
      <c r="F46" s="1"/>
      <c r="G46" s="1"/>
      <c r="H46" s="1"/>
      <c r="I46" s="1"/>
      <c r="J46" s="1">
        <v>3</v>
      </c>
      <c r="K46" s="176">
        <v>3</v>
      </c>
      <c r="L46" s="2"/>
      <c r="M46" s="2"/>
      <c r="N46" s="1"/>
      <c r="O46" s="2"/>
      <c r="P46" s="24">
        <v>3</v>
      </c>
      <c r="Q46" s="25"/>
      <c r="R46" s="2"/>
      <c r="T46" s="22"/>
      <c r="U46" s="23"/>
      <c r="V46" s="23"/>
      <c r="W46" s="23"/>
      <c r="X46" s="23"/>
      <c r="Y46" s="23"/>
      <c r="Z46" s="23"/>
      <c r="AA46" s="23"/>
    </row>
    <row r="47" spans="1:29" ht="12.75" customHeight="1" x14ac:dyDescent="0.2">
      <c r="A47" s="28" t="s">
        <v>36</v>
      </c>
      <c r="B47" s="1"/>
      <c r="C47" s="1"/>
      <c r="D47" s="1"/>
      <c r="E47" s="1"/>
      <c r="F47" s="1">
        <v>1</v>
      </c>
      <c r="G47" s="1"/>
      <c r="H47" s="1"/>
      <c r="I47" s="1"/>
      <c r="J47" s="1"/>
      <c r="K47" s="176"/>
      <c r="L47" s="2"/>
      <c r="M47" s="2"/>
      <c r="N47" s="1"/>
      <c r="O47" s="2"/>
      <c r="P47" s="24">
        <v>1</v>
      </c>
      <c r="Q47" s="25"/>
      <c r="R47" s="2"/>
      <c r="T47" s="22"/>
      <c r="U47" s="23"/>
      <c r="V47" s="23"/>
      <c r="W47" s="23"/>
      <c r="X47" s="23"/>
      <c r="Y47" s="23"/>
      <c r="Z47" s="23"/>
      <c r="AA47" s="23"/>
    </row>
    <row r="48" spans="1:29" ht="12.75" customHeight="1" x14ac:dyDescent="0.2">
      <c r="K48" s="172">
        <f>SUM(K43:K46)</f>
        <v>32</v>
      </c>
      <c r="L48" s="2">
        <f>K43/B35</f>
        <v>0.23076923076923078</v>
      </c>
      <c r="M48" s="2">
        <f>K48/B35</f>
        <v>0.41025641025641024</v>
      </c>
      <c r="N48" s="2">
        <f>M48-L48</f>
        <v>0.17948717948717946</v>
      </c>
      <c r="O48" s="2"/>
      <c r="T48" s="26" t="s">
        <v>20</v>
      </c>
      <c r="U48" s="25">
        <f t="shared" ref="U48:U53" si="8">Q19</f>
        <v>0.6097560975609756</v>
      </c>
      <c r="V48" s="25">
        <f t="shared" ref="V48:V52" si="9">Q36</f>
        <v>0.74358974358974361</v>
      </c>
      <c r="W48" s="25">
        <f t="shared" ref="W48:W51" si="10">Q53</f>
        <v>0.375</v>
      </c>
      <c r="X48" s="25">
        <f t="shared" ref="X48:X50" si="11">Q69</f>
        <v>0.74468085106382975</v>
      </c>
      <c r="Y48" s="25">
        <f t="shared" ref="Y48:Y49" si="12">Q85</f>
        <v>0.48</v>
      </c>
      <c r="Z48" s="25">
        <f>Q100</f>
        <v>0.8125</v>
      </c>
      <c r="AA48" s="25">
        <f>Q118</f>
        <v>0.6875</v>
      </c>
    </row>
    <row r="49" spans="1:26" ht="12.75" customHeight="1" x14ac:dyDescent="0.3">
      <c r="A49" s="3" t="s">
        <v>37</v>
      </c>
      <c r="L49" s="2"/>
      <c r="M49" s="2"/>
      <c r="O49" s="2"/>
      <c r="T49" s="26" t="s">
        <v>21</v>
      </c>
      <c r="U49" s="25">
        <f t="shared" si="8"/>
        <v>0.98</v>
      </c>
      <c r="V49" s="25">
        <f t="shared" si="9"/>
        <v>1.0172413793103448</v>
      </c>
      <c r="W49" s="25">
        <f t="shared" si="10"/>
        <v>0.83333333333333337</v>
      </c>
      <c r="X49" s="25">
        <f t="shared" si="11"/>
        <v>0.94285714285714284</v>
      </c>
      <c r="Y49" s="25">
        <f t="shared" si="12"/>
        <v>0.75</v>
      </c>
      <c r="Z49" s="25">
        <f>Q105</f>
        <v>0.77777777777777779</v>
      </c>
    </row>
    <row r="50" spans="1:26" ht="25.5" customHeight="1" x14ac:dyDescent="0.2">
      <c r="B50" s="216" t="s">
        <v>1</v>
      </c>
      <c r="C50" s="217"/>
      <c r="D50" s="217"/>
      <c r="E50" s="217"/>
      <c r="F50" s="217"/>
      <c r="G50" s="217"/>
      <c r="H50" s="217"/>
      <c r="I50" s="217"/>
      <c r="J50" s="217"/>
      <c r="L50" s="4" t="s">
        <v>2</v>
      </c>
      <c r="M50" s="4" t="s">
        <v>3</v>
      </c>
      <c r="N50" s="5" t="s">
        <v>4</v>
      </c>
      <c r="O50" s="4" t="s">
        <v>5</v>
      </c>
      <c r="P50" s="6" t="s">
        <v>6</v>
      </c>
      <c r="Q50" s="6" t="s">
        <v>7</v>
      </c>
      <c r="R50" s="7" t="s">
        <v>8</v>
      </c>
      <c r="T50" s="26" t="s">
        <v>22</v>
      </c>
      <c r="U50" s="25">
        <f t="shared" si="8"/>
        <v>0.77551020408163263</v>
      </c>
      <c r="V50" s="25">
        <f t="shared" si="9"/>
        <v>0.86440677966101698</v>
      </c>
      <c r="W50" s="25">
        <f t="shared" si="10"/>
        <v>0.8</v>
      </c>
      <c r="X50" s="25">
        <f t="shared" si="11"/>
        <v>0.54545454545454541</v>
      </c>
    </row>
    <row r="51" spans="1:26" ht="12.75" customHeight="1" x14ac:dyDescent="0.2">
      <c r="A51" s="9" t="s">
        <v>9</v>
      </c>
      <c r="B51" s="10">
        <v>1</v>
      </c>
      <c r="C51" s="10">
        <v>2</v>
      </c>
      <c r="D51" s="10">
        <v>3</v>
      </c>
      <c r="E51" s="10">
        <v>4</v>
      </c>
      <c r="F51" s="10">
        <v>5</v>
      </c>
      <c r="G51" s="10">
        <v>6</v>
      </c>
      <c r="H51" s="10">
        <v>7</v>
      </c>
      <c r="I51" s="10">
        <v>8</v>
      </c>
      <c r="J51" s="10">
        <v>9</v>
      </c>
      <c r="K51" s="174" t="s">
        <v>10</v>
      </c>
      <c r="L51" s="12"/>
      <c r="M51" s="12"/>
      <c r="N51" s="13"/>
      <c r="O51" s="14"/>
      <c r="P51" s="15"/>
      <c r="Q51" s="15"/>
      <c r="R51" s="2"/>
      <c r="T51" s="26" t="s">
        <v>23</v>
      </c>
      <c r="U51" s="25">
        <f t="shared" si="8"/>
        <v>0.89473684210526316</v>
      </c>
      <c r="V51" s="25">
        <f t="shared" si="9"/>
        <v>0.94117647058823528</v>
      </c>
      <c r="W51" s="25">
        <f t="shared" si="10"/>
        <v>0.75</v>
      </c>
      <c r="X51" s="25"/>
    </row>
    <row r="52" spans="1:26" ht="12.75" customHeight="1" x14ac:dyDescent="0.2">
      <c r="A52" s="18" t="s">
        <v>15</v>
      </c>
      <c r="B52" s="19">
        <v>32</v>
      </c>
      <c r="C52" s="19"/>
      <c r="D52" s="19"/>
      <c r="E52" s="19"/>
      <c r="F52" s="19"/>
      <c r="G52" s="19"/>
      <c r="H52" s="19"/>
      <c r="I52" s="19"/>
      <c r="J52" s="19"/>
      <c r="K52" s="175"/>
      <c r="L52" s="12"/>
      <c r="M52" s="12"/>
      <c r="N52" s="13"/>
      <c r="O52" s="14"/>
      <c r="P52" s="21">
        <f>B52</f>
        <v>32</v>
      </c>
      <c r="Q52" s="15"/>
      <c r="R52" s="2"/>
      <c r="T52" s="26" t="s">
        <v>24</v>
      </c>
      <c r="U52" s="25">
        <f t="shared" si="8"/>
        <v>0.8529411764705882</v>
      </c>
      <c r="V52" s="25">
        <f t="shared" si="9"/>
        <v>0.95833333333333337</v>
      </c>
      <c r="W52" s="25"/>
      <c r="X52" s="25"/>
    </row>
    <row r="53" spans="1:26" ht="12.75" customHeight="1" x14ac:dyDescent="0.2">
      <c r="A53" s="18" t="s">
        <v>16</v>
      </c>
      <c r="B53" s="19"/>
      <c r="C53" s="19">
        <v>11</v>
      </c>
      <c r="D53" s="19"/>
      <c r="E53" s="19"/>
      <c r="F53" s="19"/>
      <c r="G53" s="19"/>
      <c r="H53" s="19"/>
      <c r="I53" s="19"/>
      <c r="J53" s="19"/>
      <c r="K53" s="175"/>
      <c r="L53" s="12"/>
      <c r="M53" s="12"/>
      <c r="N53" s="13"/>
      <c r="O53" s="14">
        <f>C53/B52</f>
        <v>0.34375</v>
      </c>
      <c r="P53" s="24">
        <v>12</v>
      </c>
      <c r="Q53" s="25">
        <f t="shared" ref="Q53:Q60" si="13">P53/P52</f>
        <v>0.375</v>
      </c>
      <c r="R53" s="2">
        <f t="shared" ref="R53:R60" si="14">100%-Q53</f>
        <v>0.625</v>
      </c>
      <c r="T53" s="18" t="s">
        <v>25</v>
      </c>
      <c r="U53" s="25">
        <f t="shared" si="8"/>
        <v>1.0344827586206897</v>
      </c>
      <c r="V53" s="25"/>
      <c r="W53" s="25"/>
      <c r="X53" s="25"/>
    </row>
    <row r="54" spans="1:26" ht="12.75" customHeight="1" x14ac:dyDescent="0.2">
      <c r="A54" s="18" t="s">
        <v>17</v>
      </c>
      <c r="B54" s="19"/>
      <c r="C54" s="19"/>
      <c r="D54" s="19">
        <v>8</v>
      </c>
      <c r="E54" s="19"/>
      <c r="F54" s="19"/>
      <c r="G54" s="19"/>
      <c r="H54" s="19"/>
      <c r="I54" s="19"/>
      <c r="J54" s="19"/>
      <c r="K54" s="175"/>
      <c r="L54" s="12"/>
      <c r="M54" s="12"/>
      <c r="N54" s="13"/>
      <c r="O54" s="14">
        <f>D54/C53</f>
        <v>0.72727272727272729</v>
      </c>
      <c r="P54" s="24">
        <v>10</v>
      </c>
      <c r="Q54" s="25">
        <f t="shared" si="13"/>
        <v>0.83333333333333337</v>
      </c>
      <c r="R54" s="2">
        <f t="shared" si="14"/>
        <v>0.16666666666666663</v>
      </c>
      <c r="T54" s="18" t="s">
        <v>27</v>
      </c>
      <c r="U54" s="25"/>
      <c r="V54" s="25"/>
      <c r="W54" s="27"/>
      <c r="X54" s="27"/>
    </row>
    <row r="55" spans="1:26" ht="12.75" customHeight="1" x14ac:dyDescent="0.2">
      <c r="A55" s="18" t="s">
        <v>18</v>
      </c>
      <c r="B55" s="19"/>
      <c r="C55" s="19"/>
      <c r="D55" s="19"/>
      <c r="E55" s="19">
        <v>5</v>
      </c>
      <c r="F55" s="19"/>
      <c r="G55" s="19"/>
      <c r="H55" s="19"/>
      <c r="I55" s="19"/>
      <c r="J55" s="19"/>
      <c r="K55" s="175"/>
      <c r="L55" s="12"/>
      <c r="M55" s="12"/>
      <c r="N55" s="13"/>
      <c r="O55" s="14">
        <f>E55/D54</f>
        <v>0.625</v>
      </c>
      <c r="P55" s="24">
        <v>8</v>
      </c>
      <c r="Q55" s="25">
        <f t="shared" si="13"/>
        <v>0.8</v>
      </c>
      <c r="R55" s="2">
        <f t="shared" si="14"/>
        <v>0.19999999999999996</v>
      </c>
      <c r="T55" s="18" t="s">
        <v>33</v>
      </c>
    </row>
    <row r="56" spans="1:26" ht="12.75" customHeight="1" x14ac:dyDescent="0.2">
      <c r="A56" s="28" t="s">
        <v>19</v>
      </c>
      <c r="B56" s="1"/>
      <c r="C56" s="1"/>
      <c r="D56" s="1"/>
      <c r="E56" s="1"/>
      <c r="F56" s="1">
        <v>3</v>
      </c>
      <c r="G56" s="1"/>
      <c r="H56" s="1"/>
      <c r="I56" s="1"/>
      <c r="J56" s="1"/>
      <c r="K56" s="176"/>
      <c r="L56" s="2"/>
      <c r="M56" s="2"/>
      <c r="N56" s="1"/>
      <c r="O56" s="14">
        <f>F56/E55</f>
        <v>0.6</v>
      </c>
      <c r="P56" s="24">
        <v>6</v>
      </c>
      <c r="Q56" s="25">
        <f t="shared" si="13"/>
        <v>0.75</v>
      </c>
      <c r="R56" s="2">
        <f t="shared" si="14"/>
        <v>0.25</v>
      </c>
    </row>
    <row r="57" spans="1:26" ht="12.75" customHeight="1" x14ac:dyDescent="0.2">
      <c r="A57" s="28" t="s">
        <v>26</v>
      </c>
      <c r="B57" s="1"/>
      <c r="C57" s="1"/>
      <c r="D57" s="1"/>
      <c r="E57" s="1"/>
      <c r="F57" s="1"/>
      <c r="G57" s="1">
        <v>3</v>
      </c>
      <c r="H57" s="1"/>
      <c r="I57" s="1"/>
      <c r="J57" s="1"/>
      <c r="K57" s="176"/>
      <c r="L57" s="2"/>
      <c r="M57" s="2"/>
      <c r="N57" s="1"/>
      <c r="O57" s="14">
        <f>G57/F56</f>
        <v>1</v>
      </c>
      <c r="P57" s="24">
        <v>6</v>
      </c>
      <c r="Q57" s="25">
        <f t="shared" si="13"/>
        <v>1</v>
      </c>
      <c r="R57" s="2">
        <f t="shared" si="14"/>
        <v>0</v>
      </c>
    </row>
    <row r="58" spans="1:26" ht="12.75" customHeight="1" x14ac:dyDescent="0.2">
      <c r="A58" s="28" t="s">
        <v>28</v>
      </c>
      <c r="B58" s="1"/>
      <c r="C58" s="1"/>
      <c r="D58" s="1"/>
      <c r="E58" s="1"/>
      <c r="F58" s="1"/>
      <c r="G58" s="1"/>
      <c r="H58" s="1">
        <v>2</v>
      </c>
      <c r="I58" s="1"/>
      <c r="J58" s="1"/>
      <c r="K58" s="176"/>
      <c r="L58" s="2"/>
      <c r="M58" s="2"/>
      <c r="N58" s="1"/>
      <c r="O58" s="2">
        <f>H58/G57</f>
        <v>0.66666666666666663</v>
      </c>
      <c r="P58" s="24">
        <v>4</v>
      </c>
      <c r="Q58" s="25">
        <f t="shared" si="13"/>
        <v>0.66666666666666663</v>
      </c>
      <c r="R58" s="2">
        <f t="shared" si="14"/>
        <v>0.33333333333333337</v>
      </c>
    </row>
    <row r="59" spans="1:26" ht="12.75" customHeight="1" x14ac:dyDescent="0.2">
      <c r="A59" s="28" t="s">
        <v>29</v>
      </c>
      <c r="B59" s="1"/>
      <c r="C59" s="1"/>
      <c r="D59" s="1"/>
      <c r="E59" s="1"/>
      <c r="F59" s="1"/>
      <c r="G59" s="1"/>
      <c r="H59" s="1"/>
      <c r="I59" s="1">
        <v>1</v>
      </c>
      <c r="J59" s="1"/>
      <c r="K59" s="176"/>
      <c r="L59" s="2"/>
      <c r="M59" s="2"/>
      <c r="N59" s="1"/>
      <c r="O59" s="2">
        <f>I59/H58</f>
        <v>0.5</v>
      </c>
      <c r="P59" s="24">
        <v>5</v>
      </c>
      <c r="Q59" s="25">
        <f t="shared" si="13"/>
        <v>1.25</v>
      </c>
      <c r="R59" s="2">
        <f t="shared" si="14"/>
        <v>-0.25</v>
      </c>
    </row>
    <row r="60" spans="1:26" ht="12.75" customHeight="1" x14ac:dyDescent="0.2">
      <c r="A60" s="28" t="s">
        <v>30</v>
      </c>
      <c r="B60" s="1"/>
      <c r="C60" s="1"/>
      <c r="D60" s="1"/>
      <c r="E60" s="1"/>
      <c r="F60" s="1"/>
      <c r="G60" s="1"/>
      <c r="H60" s="1"/>
      <c r="I60" s="1"/>
      <c r="J60" s="1">
        <v>1</v>
      </c>
      <c r="K60" s="176">
        <v>1</v>
      </c>
      <c r="L60" s="2"/>
      <c r="M60" s="2"/>
      <c r="N60" s="1"/>
      <c r="O60" s="2">
        <f>J60/I59</f>
        <v>1</v>
      </c>
      <c r="P60" s="24">
        <v>5</v>
      </c>
      <c r="Q60" s="25">
        <f t="shared" si="13"/>
        <v>1</v>
      </c>
      <c r="R60" s="2">
        <f t="shared" si="14"/>
        <v>0</v>
      </c>
    </row>
    <row r="61" spans="1:26" ht="12.75" customHeight="1" x14ac:dyDescent="0.2">
      <c r="A61" s="28" t="s">
        <v>31</v>
      </c>
      <c r="B61" s="1"/>
      <c r="C61" s="1"/>
      <c r="D61" s="1"/>
      <c r="E61" s="1"/>
      <c r="F61" s="1"/>
      <c r="G61" s="1"/>
      <c r="H61" s="1"/>
      <c r="I61" s="1"/>
      <c r="J61" s="1">
        <v>2</v>
      </c>
      <c r="K61" s="176">
        <v>1</v>
      </c>
      <c r="L61" s="2"/>
      <c r="M61" s="2"/>
      <c r="N61" s="1"/>
      <c r="O61" s="2"/>
      <c r="P61" s="24">
        <v>3</v>
      </c>
      <c r="Q61" s="25"/>
      <c r="R61" s="2"/>
    </row>
    <row r="62" spans="1:26" ht="12.75" customHeight="1" x14ac:dyDescent="0.2">
      <c r="A62" s="28" t="s">
        <v>32</v>
      </c>
      <c r="B62" s="1"/>
      <c r="C62" s="1"/>
      <c r="D62" s="1"/>
      <c r="E62" s="1"/>
      <c r="F62" s="1"/>
      <c r="G62" s="1"/>
      <c r="H62" s="1"/>
      <c r="I62" s="1"/>
      <c r="J62" s="1">
        <v>8</v>
      </c>
      <c r="K62" s="176">
        <v>1</v>
      </c>
      <c r="L62" s="2"/>
      <c r="M62" s="2"/>
      <c r="N62" s="1"/>
      <c r="O62" s="2"/>
      <c r="P62" s="24">
        <v>11</v>
      </c>
      <c r="Q62" s="25"/>
      <c r="R62" s="2"/>
    </row>
    <row r="63" spans="1:26" ht="12.75" customHeight="1" x14ac:dyDescent="0.2">
      <c r="A63" s="28" t="s">
        <v>36</v>
      </c>
      <c r="B63" s="1"/>
      <c r="C63" s="1"/>
      <c r="D63" s="1"/>
      <c r="E63" s="1"/>
      <c r="F63" s="1"/>
      <c r="G63" s="1"/>
      <c r="H63" s="1"/>
      <c r="I63" s="1"/>
      <c r="J63" s="1">
        <v>1</v>
      </c>
      <c r="K63" s="176"/>
      <c r="L63" s="2"/>
      <c r="M63" s="2"/>
      <c r="N63" s="1"/>
      <c r="O63" s="2"/>
      <c r="P63" s="24">
        <v>1</v>
      </c>
      <c r="Q63" s="25"/>
      <c r="R63" s="2"/>
    </row>
    <row r="64" spans="1:26" ht="12.75" customHeight="1" x14ac:dyDescent="0.2">
      <c r="K64" s="172">
        <f>SUM(K60:K62)</f>
        <v>3</v>
      </c>
      <c r="L64" s="2">
        <f>K60/B52</f>
        <v>3.125E-2</v>
      </c>
      <c r="M64" s="2">
        <f>K64/B52</f>
        <v>9.375E-2</v>
      </c>
      <c r="N64" s="2">
        <f>M64-L64</f>
        <v>6.25E-2</v>
      </c>
      <c r="O64" s="2"/>
    </row>
    <row r="65" spans="1:31" ht="12.75" customHeight="1" x14ac:dyDescent="0.3">
      <c r="A65" s="3" t="s">
        <v>38</v>
      </c>
      <c r="L65" s="2"/>
      <c r="M65" s="2"/>
      <c r="O65" s="2"/>
    </row>
    <row r="66" spans="1:31" ht="25.5" customHeight="1" x14ac:dyDescent="0.2">
      <c r="B66" s="216" t="s">
        <v>1</v>
      </c>
      <c r="C66" s="217"/>
      <c r="D66" s="217"/>
      <c r="E66" s="217"/>
      <c r="F66" s="217"/>
      <c r="G66" s="217"/>
      <c r="H66" s="217"/>
      <c r="I66" s="217"/>
      <c r="J66" s="217"/>
      <c r="L66" s="4" t="s">
        <v>2</v>
      </c>
      <c r="M66" s="4" t="s">
        <v>3</v>
      </c>
      <c r="N66" s="5" t="s">
        <v>4</v>
      </c>
      <c r="O66" s="4" t="s">
        <v>5</v>
      </c>
      <c r="P66" s="6" t="s">
        <v>6</v>
      </c>
      <c r="Q66" s="6" t="s">
        <v>7</v>
      </c>
      <c r="R66" s="7" t="s">
        <v>8</v>
      </c>
    </row>
    <row r="67" spans="1:31" ht="12.75" customHeight="1" x14ac:dyDescent="0.2">
      <c r="A67" s="9" t="s">
        <v>9</v>
      </c>
      <c r="B67" s="10">
        <v>1</v>
      </c>
      <c r="C67" s="10">
        <v>2</v>
      </c>
      <c r="D67" s="10">
        <v>3</v>
      </c>
      <c r="E67" s="10">
        <v>4</v>
      </c>
      <c r="F67" s="10">
        <v>5</v>
      </c>
      <c r="G67" s="10">
        <v>6</v>
      </c>
      <c r="H67" s="10">
        <v>7</v>
      </c>
      <c r="I67" s="10">
        <v>8</v>
      </c>
      <c r="J67" s="10">
        <v>9</v>
      </c>
      <c r="K67" s="174" t="s">
        <v>10</v>
      </c>
      <c r="L67" s="12"/>
      <c r="M67" s="12"/>
      <c r="N67" s="13"/>
      <c r="O67" s="14"/>
      <c r="P67" s="15"/>
      <c r="Q67" s="15"/>
      <c r="R67" s="2"/>
    </row>
    <row r="68" spans="1:31" ht="12.75" customHeight="1" x14ac:dyDescent="0.2">
      <c r="A68" s="18" t="s">
        <v>16</v>
      </c>
      <c r="B68" s="19">
        <v>47</v>
      </c>
      <c r="C68" s="19"/>
      <c r="D68" s="19"/>
      <c r="E68" s="19"/>
      <c r="F68" s="19"/>
      <c r="G68" s="19"/>
      <c r="H68" s="19"/>
      <c r="I68" s="19"/>
      <c r="J68" s="19"/>
      <c r="K68" s="175"/>
      <c r="L68" s="12"/>
      <c r="M68" s="12"/>
      <c r="N68" s="13"/>
      <c r="O68" s="14"/>
      <c r="P68" s="21">
        <f>B68</f>
        <v>47</v>
      </c>
      <c r="Q68" s="15"/>
      <c r="R68" s="2"/>
    </row>
    <row r="69" spans="1:31" ht="12.75" customHeight="1" x14ac:dyDescent="0.2">
      <c r="A69" s="18" t="s">
        <v>17</v>
      </c>
      <c r="B69" s="19"/>
      <c r="C69" s="19">
        <v>35</v>
      </c>
      <c r="D69" s="19"/>
      <c r="E69" s="19"/>
      <c r="F69" s="19"/>
      <c r="G69" s="19"/>
      <c r="H69" s="19"/>
      <c r="I69" s="19"/>
      <c r="J69" s="19"/>
      <c r="K69" s="175"/>
      <c r="L69" s="12"/>
      <c r="M69" s="12"/>
      <c r="N69" s="13"/>
      <c r="O69" s="14">
        <f>C69/B68</f>
        <v>0.74468085106382975</v>
      </c>
      <c r="P69" s="24">
        <v>35</v>
      </c>
      <c r="Q69" s="25">
        <f t="shared" ref="Q69:Q76" si="15">P69/P68</f>
        <v>0.74468085106382975</v>
      </c>
      <c r="R69" s="2">
        <f t="shared" ref="R69:R76" si="16">100%-Q69</f>
        <v>0.25531914893617025</v>
      </c>
      <c r="T69" s="30"/>
      <c r="U69" s="8" t="s">
        <v>39</v>
      </c>
      <c r="V69" s="8"/>
      <c r="W69" s="8"/>
      <c r="X69" s="8"/>
      <c r="Y69" s="8"/>
      <c r="Z69" s="8"/>
      <c r="AA69" s="8"/>
      <c r="AB69" s="8"/>
      <c r="AC69" s="8"/>
    </row>
    <row r="70" spans="1:31" ht="12.75" customHeight="1" x14ac:dyDescent="0.2">
      <c r="A70" s="18" t="s">
        <v>18</v>
      </c>
      <c r="B70" s="19"/>
      <c r="C70" s="19"/>
      <c r="D70" s="19">
        <v>19</v>
      </c>
      <c r="E70" s="19"/>
      <c r="F70" s="19"/>
      <c r="G70" s="19"/>
      <c r="H70" s="19"/>
      <c r="I70" s="19"/>
      <c r="J70" s="19"/>
      <c r="K70" s="175"/>
      <c r="L70" s="12"/>
      <c r="M70" s="12"/>
      <c r="N70" s="13"/>
      <c r="O70" s="14">
        <f>D70/C69</f>
        <v>0.54285714285714282</v>
      </c>
      <c r="P70" s="24">
        <v>33</v>
      </c>
      <c r="Q70" s="25">
        <f t="shared" si="15"/>
        <v>0.94285714285714284</v>
      </c>
      <c r="R70" s="2">
        <f t="shared" si="16"/>
        <v>5.7142857142857162E-2</v>
      </c>
      <c r="U70" s="218"/>
      <c r="V70" s="219"/>
      <c r="W70" s="219"/>
      <c r="X70" s="219"/>
      <c r="Y70" s="219"/>
      <c r="Z70" s="219"/>
      <c r="AA70" s="219"/>
      <c r="AB70" s="219"/>
      <c r="AC70" s="219"/>
    </row>
    <row r="71" spans="1:31" ht="12.75" customHeight="1" x14ac:dyDescent="0.2">
      <c r="A71" s="28" t="s">
        <v>19</v>
      </c>
      <c r="B71" s="1"/>
      <c r="C71" s="1"/>
      <c r="D71" s="1"/>
      <c r="E71" s="1">
        <v>18</v>
      </c>
      <c r="F71" s="1"/>
      <c r="G71" s="1"/>
      <c r="H71" s="1"/>
      <c r="I71" s="1"/>
      <c r="J71" s="1"/>
      <c r="K71" s="176"/>
      <c r="L71" s="2"/>
      <c r="M71" s="2"/>
      <c r="N71" s="1"/>
      <c r="O71" s="14">
        <f>E71/D70</f>
        <v>0.94736842105263153</v>
      </c>
      <c r="P71" s="24">
        <v>18</v>
      </c>
      <c r="Q71" s="25">
        <f t="shared" si="15"/>
        <v>0.54545454545454541</v>
      </c>
      <c r="R71" s="2">
        <f t="shared" si="16"/>
        <v>0.45454545454545459</v>
      </c>
      <c r="T71" s="22" t="s">
        <v>13</v>
      </c>
      <c r="U71" s="23" t="s">
        <v>12</v>
      </c>
      <c r="V71" s="23" t="s">
        <v>14</v>
      </c>
      <c r="W71" s="23" t="s">
        <v>15</v>
      </c>
      <c r="X71" s="23" t="s">
        <v>16</v>
      </c>
      <c r="Y71" s="23" t="s">
        <v>17</v>
      </c>
      <c r="Z71" s="23" t="s">
        <v>18</v>
      </c>
      <c r="AA71" s="23" t="s">
        <v>19</v>
      </c>
      <c r="AE71" s="31"/>
    </row>
    <row r="72" spans="1:31" ht="12.75" customHeight="1" x14ac:dyDescent="0.3">
      <c r="A72" s="28" t="s">
        <v>26</v>
      </c>
      <c r="B72" s="1"/>
      <c r="C72" s="1"/>
      <c r="D72" s="1"/>
      <c r="E72" s="1"/>
      <c r="F72" s="1">
        <v>18</v>
      </c>
      <c r="G72" s="1"/>
      <c r="H72" s="1"/>
      <c r="I72" s="1"/>
      <c r="J72" s="1"/>
      <c r="K72" s="176"/>
      <c r="L72" s="2"/>
      <c r="M72" s="2"/>
      <c r="N72" s="1"/>
      <c r="O72" s="14">
        <f>F72/E71</f>
        <v>1</v>
      </c>
      <c r="P72" s="24">
        <v>26</v>
      </c>
      <c r="Q72" s="25">
        <f t="shared" si="15"/>
        <v>1.4444444444444444</v>
      </c>
      <c r="R72" s="2">
        <f t="shared" si="16"/>
        <v>-0.44444444444444442</v>
      </c>
      <c r="T72" s="26" t="s">
        <v>20</v>
      </c>
      <c r="U72" s="25">
        <f>R19</f>
        <v>0.3902439024390244</v>
      </c>
      <c r="V72" s="25">
        <f>R36</f>
        <v>0.25641025641025639</v>
      </c>
      <c r="W72" s="25">
        <f>R53</f>
        <v>0.625</v>
      </c>
      <c r="X72" s="25">
        <f>R69</f>
        <v>0.25531914893617025</v>
      </c>
      <c r="Y72" s="2">
        <f>R85</f>
        <v>0.52</v>
      </c>
      <c r="Z72" s="2">
        <f>R100</f>
        <v>0.1875</v>
      </c>
      <c r="AA72" s="2">
        <f>R118</f>
        <v>0.3125</v>
      </c>
      <c r="AE72" s="32"/>
    </row>
    <row r="73" spans="1:31" ht="12.75" customHeight="1" x14ac:dyDescent="0.3">
      <c r="A73" s="28" t="s">
        <v>28</v>
      </c>
      <c r="B73" s="1"/>
      <c r="C73" s="1"/>
      <c r="D73" s="1"/>
      <c r="E73" s="1"/>
      <c r="F73" s="1"/>
      <c r="G73" s="1">
        <v>16</v>
      </c>
      <c r="H73" s="1"/>
      <c r="I73" s="1"/>
      <c r="J73" s="1"/>
      <c r="K73" s="176"/>
      <c r="L73" s="2"/>
      <c r="M73" s="2"/>
      <c r="N73" s="1"/>
      <c r="O73" s="2">
        <f>G73/F72</f>
        <v>0.88888888888888884</v>
      </c>
      <c r="P73" s="24">
        <v>25</v>
      </c>
      <c r="Q73" s="25">
        <f t="shared" si="15"/>
        <v>0.96153846153846156</v>
      </c>
      <c r="R73" s="2">
        <f t="shared" si="16"/>
        <v>3.8461538461538436E-2</v>
      </c>
      <c r="T73" s="26"/>
      <c r="U73" s="25"/>
      <c r="V73" s="25"/>
      <c r="W73" s="25"/>
      <c r="X73" s="25"/>
      <c r="Y73" s="2"/>
      <c r="Z73" s="2"/>
      <c r="AA73" s="2"/>
      <c r="AE73" s="32"/>
    </row>
    <row r="74" spans="1:31" ht="12.75" customHeight="1" x14ac:dyDescent="0.3">
      <c r="A74" s="28" t="s">
        <v>29</v>
      </c>
      <c r="B74" s="1"/>
      <c r="C74" s="1"/>
      <c r="D74" s="1"/>
      <c r="E74" s="1"/>
      <c r="F74" s="1"/>
      <c r="G74" s="1"/>
      <c r="H74" s="1">
        <v>16</v>
      </c>
      <c r="I74" s="1"/>
      <c r="J74" s="1"/>
      <c r="K74" s="176"/>
      <c r="L74" s="2"/>
      <c r="M74" s="2"/>
      <c r="N74" s="1"/>
      <c r="O74" s="2">
        <f>H74/G73</f>
        <v>1</v>
      </c>
      <c r="P74" s="24">
        <v>24</v>
      </c>
      <c r="Q74" s="25">
        <f t="shared" si="15"/>
        <v>0.96</v>
      </c>
      <c r="R74" s="2">
        <f t="shared" si="16"/>
        <v>4.0000000000000036E-2</v>
      </c>
      <c r="T74" s="26"/>
      <c r="U74" s="25"/>
      <c r="V74" s="25"/>
      <c r="W74" s="25"/>
      <c r="X74" s="25"/>
      <c r="Y74" s="2"/>
      <c r="Z74" s="2"/>
      <c r="AA74" s="2"/>
      <c r="AE74" s="32"/>
    </row>
    <row r="75" spans="1:31" ht="12.75" customHeight="1" x14ac:dyDescent="0.3">
      <c r="A75" s="28" t="s">
        <v>30</v>
      </c>
      <c r="B75" s="1"/>
      <c r="C75" s="1"/>
      <c r="D75" s="1"/>
      <c r="E75" s="1"/>
      <c r="F75" s="1"/>
      <c r="G75" s="1"/>
      <c r="H75" s="1"/>
      <c r="I75" s="1">
        <v>16</v>
      </c>
      <c r="J75" s="1"/>
      <c r="K75" s="176"/>
      <c r="L75" s="2"/>
      <c r="M75" s="2"/>
      <c r="N75" s="1"/>
      <c r="O75" s="2">
        <f>I75/H74</f>
        <v>1</v>
      </c>
      <c r="P75" s="24">
        <v>24</v>
      </c>
      <c r="Q75" s="25">
        <f t="shared" si="15"/>
        <v>1</v>
      </c>
      <c r="R75" s="2">
        <f t="shared" si="16"/>
        <v>0</v>
      </c>
      <c r="T75" s="26"/>
      <c r="U75" s="25"/>
      <c r="V75" s="25"/>
      <c r="W75" s="25"/>
      <c r="X75" s="25"/>
      <c r="Y75" s="2"/>
      <c r="Z75" s="2"/>
      <c r="AA75" s="2"/>
      <c r="AE75" s="32"/>
    </row>
    <row r="76" spans="1:31" ht="12.75" customHeight="1" x14ac:dyDescent="0.3">
      <c r="A76" s="28" t="s">
        <v>31</v>
      </c>
      <c r="B76" s="1"/>
      <c r="C76" s="1"/>
      <c r="D76" s="1"/>
      <c r="E76" s="1"/>
      <c r="F76" s="1"/>
      <c r="G76" s="1"/>
      <c r="H76" s="1"/>
      <c r="I76" s="1"/>
      <c r="J76" s="1">
        <v>15</v>
      </c>
      <c r="K76" s="176">
        <v>11</v>
      </c>
      <c r="L76" s="2"/>
      <c r="M76" s="2"/>
      <c r="N76" s="1"/>
      <c r="O76" s="2">
        <f>J76/I75</f>
        <v>0.9375</v>
      </c>
      <c r="P76" s="24">
        <v>24</v>
      </c>
      <c r="Q76" s="25">
        <f t="shared" si="15"/>
        <v>1</v>
      </c>
      <c r="R76" s="2">
        <f t="shared" si="16"/>
        <v>0</v>
      </c>
      <c r="T76" s="26"/>
      <c r="U76" s="25"/>
      <c r="V76" s="25"/>
      <c r="W76" s="25"/>
      <c r="X76" s="25"/>
      <c r="Y76" s="2"/>
      <c r="Z76" s="2"/>
      <c r="AA76" s="2"/>
      <c r="AE76" s="32"/>
    </row>
    <row r="77" spans="1:31" ht="12.75" customHeight="1" x14ac:dyDescent="0.3">
      <c r="A77" s="28" t="s">
        <v>32</v>
      </c>
      <c r="B77" s="1"/>
      <c r="C77" s="1"/>
      <c r="D77" s="1"/>
      <c r="E77" s="1"/>
      <c r="F77" s="1"/>
      <c r="G77" s="1"/>
      <c r="H77" s="1"/>
      <c r="I77" s="1"/>
      <c r="J77" s="1">
        <v>7</v>
      </c>
      <c r="K77" s="176">
        <v>7</v>
      </c>
      <c r="L77" s="2"/>
      <c r="M77" s="2"/>
      <c r="N77" s="1"/>
      <c r="O77" s="2"/>
      <c r="P77" s="24">
        <v>7</v>
      </c>
      <c r="Q77" s="25"/>
      <c r="R77" s="2"/>
      <c r="T77" s="26"/>
      <c r="U77" s="25"/>
      <c r="V77" s="25"/>
      <c r="W77" s="25"/>
      <c r="X77" s="25"/>
      <c r="Y77" s="2"/>
      <c r="Z77" s="2"/>
      <c r="AA77" s="2"/>
      <c r="AE77" s="32"/>
    </row>
    <row r="78" spans="1:31" ht="12.75" customHeight="1" x14ac:dyDescent="0.3">
      <c r="A78" s="28" t="s">
        <v>36</v>
      </c>
      <c r="B78" s="1"/>
      <c r="C78" s="1"/>
      <c r="D78" s="1"/>
      <c r="E78" s="1"/>
      <c r="F78" s="1"/>
      <c r="G78" s="1"/>
      <c r="H78" s="1"/>
      <c r="I78" s="1"/>
      <c r="J78" s="1">
        <v>2</v>
      </c>
      <c r="K78" s="176"/>
      <c r="L78" s="2"/>
      <c r="M78" s="2"/>
      <c r="N78" s="1"/>
      <c r="O78" s="2"/>
      <c r="P78" s="24">
        <v>4</v>
      </c>
      <c r="Q78" s="25"/>
      <c r="R78" s="2"/>
      <c r="T78" s="26"/>
      <c r="U78" s="25"/>
      <c r="V78" s="25"/>
      <c r="W78" s="25"/>
      <c r="X78" s="25"/>
      <c r="Y78" s="2"/>
      <c r="Z78" s="2"/>
      <c r="AA78" s="2"/>
      <c r="AE78" s="32"/>
    </row>
    <row r="79" spans="1:31" ht="12.75" customHeight="1" x14ac:dyDescent="0.3">
      <c r="A79" s="28" t="s">
        <v>40</v>
      </c>
      <c r="B79" s="1"/>
      <c r="C79" s="1"/>
      <c r="D79" s="1"/>
      <c r="E79" s="1"/>
      <c r="F79" s="1"/>
      <c r="G79" s="1"/>
      <c r="H79" s="1"/>
      <c r="I79" s="1">
        <v>1</v>
      </c>
      <c r="J79" s="1"/>
      <c r="K79" s="176"/>
      <c r="L79" s="2"/>
      <c r="M79" s="2"/>
      <c r="N79" s="1"/>
      <c r="O79" s="2"/>
      <c r="P79" s="24">
        <v>1</v>
      </c>
      <c r="Q79" s="25"/>
      <c r="R79" s="2"/>
      <c r="T79" s="26"/>
      <c r="U79" s="25"/>
      <c r="V79" s="25"/>
      <c r="W79" s="25"/>
      <c r="X79" s="25"/>
      <c r="Y79" s="2"/>
      <c r="Z79" s="2"/>
      <c r="AA79" s="2"/>
      <c r="AE79" s="32"/>
    </row>
    <row r="80" spans="1:31" ht="12.75" customHeight="1" x14ac:dyDescent="0.2">
      <c r="K80" s="172">
        <f>SUM(K76:K78)</f>
        <v>18</v>
      </c>
      <c r="L80" s="2">
        <f>K76/B68</f>
        <v>0.23404255319148937</v>
      </c>
      <c r="M80" s="2">
        <f>K80/B68</f>
        <v>0.38297872340425532</v>
      </c>
      <c r="N80" s="2">
        <f>M80-L80</f>
        <v>0.14893617021276595</v>
      </c>
      <c r="O80" s="2"/>
      <c r="T80" s="26" t="s">
        <v>21</v>
      </c>
      <c r="U80" s="25">
        <f t="shared" ref="U80:U85" si="17">R20</f>
        <v>2.0000000000000018E-2</v>
      </c>
      <c r="V80" s="25">
        <f t="shared" ref="V80:V84" si="18">R37</f>
        <v>-1.7241379310344751E-2</v>
      </c>
      <c r="W80" s="25">
        <f t="shared" ref="W80:W83" si="19">R54</f>
        <v>0.16666666666666663</v>
      </c>
      <c r="X80" s="25">
        <f t="shared" ref="X80:X82" si="20">R70</f>
        <v>5.7142857142857162E-2</v>
      </c>
      <c r="Y80" s="2">
        <f t="shared" ref="Y80:Y81" si="21">R86</f>
        <v>0.25</v>
      </c>
      <c r="Z80" s="2">
        <f>R105</f>
        <v>0.22222222222222221</v>
      </c>
    </row>
    <row r="81" spans="1:29" ht="12.75" customHeight="1" x14ac:dyDescent="0.3">
      <c r="A81" s="3" t="s">
        <v>41</v>
      </c>
      <c r="L81" s="2"/>
      <c r="M81" s="2"/>
      <c r="O81" s="2"/>
      <c r="T81" s="26" t="s">
        <v>22</v>
      </c>
      <c r="U81" s="25">
        <f t="shared" si="17"/>
        <v>0.22448979591836737</v>
      </c>
      <c r="V81" s="25">
        <f t="shared" si="18"/>
        <v>0.13559322033898302</v>
      </c>
      <c r="W81" s="25">
        <f t="shared" si="19"/>
        <v>0.19999999999999996</v>
      </c>
      <c r="X81" s="25">
        <f t="shared" si="20"/>
        <v>0.45454545454545459</v>
      </c>
      <c r="Y81" s="2">
        <f t="shared" si="21"/>
        <v>0.11111111111111116</v>
      </c>
    </row>
    <row r="82" spans="1:29" ht="25.5" customHeight="1" x14ac:dyDescent="0.2">
      <c r="B82" s="216" t="s">
        <v>1</v>
      </c>
      <c r="C82" s="217"/>
      <c r="D82" s="217"/>
      <c r="E82" s="217"/>
      <c r="F82" s="217"/>
      <c r="G82" s="217"/>
      <c r="H82" s="217"/>
      <c r="I82" s="217"/>
      <c r="J82" s="217"/>
      <c r="L82" s="4" t="s">
        <v>2</v>
      </c>
      <c r="M82" s="4" t="s">
        <v>3</v>
      </c>
      <c r="N82" s="5" t="s">
        <v>4</v>
      </c>
      <c r="O82" s="4" t="s">
        <v>5</v>
      </c>
      <c r="P82" s="6" t="s">
        <v>6</v>
      </c>
      <c r="Q82" s="6" t="s">
        <v>7</v>
      </c>
      <c r="R82" s="7" t="s">
        <v>8</v>
      </c>
      <c r="T82" s="26" t="s">
        <v>23</v>
      </c>
      <c r="U82" s="25">
        <f t="shared" si="17"/>
        <v>0.10526315789473684</v>
      </c>
      <c r="V82" s="25">
        <f t="shared" si="18"/>
        <v>5.8823529411764719E-2</v>
      </c>
      <c r="W82" s="25">
        <f t="shared" si="19"/>
        <v>0.25</v>
      </c>
      <c r="X82" s="25">
        <f t="shared" si="20"/>
        <v>-0.44444444444444442</v>
      </c>
    </row>
    <row r="83" spans="1:29" ht="12.75" customHeight="1" x14ac:dyDescent="0.2">
      <c r="A83" s="9" t="s">
        <v>9</v>
      </c>
      <c r="B83" s="10">
        <v>1</v>
      </c>
      <c r="C83" s="10">
        <v>2</v>
      </c>
      <c r="D83" s="10">
        <v>3</v>
      </c>
      <c r="E83" s="10">
        <v>4</v>
      </c>
      <c r="F83" s="10">
        <v>5</v>
      </c>
      <c r="G83" s="10">
        <v>6</v>
      </c>
      <c r="H83" s="10">
        <v>7</v>
      </c>
      <c r="I83" s="10">
        <v>8</v>
      </c>
      <c r="J83" s="10">
        <v>9</v>
      </c>
      <c r="K83" s="174" t="s">
        <v>10</v>
      </c>
      <c r="L83" s="12"/>
      <c r="M83" s="12"/>
      <c r="N83" s="13"/>
      <c r="O83" s="14"/>
      <c r="P83" s="15"/>
      <c r="Q83" s="15"/>
      <c r="R83" s="2"/>
      <c r="T83" s="26" t="s">
        <v>24</v>
      </c>
      <c r="U83" s="25">
        <f t="shared" si="17"/>
        <v>0.1470588235294118</v>
      </c>
      <c r="V83" s="25">
        <f t="shared" si="18"/>
        <v>4.166666666666663E-2</v>
      </c>
      <c r="W83" s="25">
        <f t="shared" si="19"/>
        <v>0</v>
      </c>
      <c r="X83" s="25"/>
    </row>
    <row r="84" spans="1:29" ht="12.75" customHeight="1" x14ac:dyDescent="0.2">
      <c r="A84" s="18" t="s">
        <v>17</v>
      </c>
      <c r="B84" s="19">
        <v>25</v>
      </c>
      <c r="C84" s="19"/>
      <c r="D84" s="19"/>
      <c r="E84" s="19"/>
      <c r="F84" s="19"/>
      <c r="G84" s="19"/>
      <c r="H84" s="19"/>
      <c r="I84" s="19"/>
      <c r="J84" s="19"/>
      <c r="K84" s="175"/>
      <c r="L84" s="12"/>
      <c r="M84" s="12"/>
      <c r="N84" s="13"/>
      <c r="O84" s="14"/>
      <c r="P84" s="21">
        <f>B84</f>
        <v>25</v>
      </c>
      <c r="Q84" s="15"/>
      <c r="R84" s="2"/>
      <c r="T84" s="18" t="s">
        <v>25</v>
      </c>
      <c r="U84" s="25">
        <f t="shared" si="17"/>
        <v>-3.4482758620689724E-2</v>
      </c>
      <c r="V84" s="25">
        <f t="shared" si="18"/>
        <v>0.13043478260869568</v>
      </c>
      <c r="W84" s="27"/>
      <c r="X84" s="27"/>
    </row>
    <row r="85" spans="1:29" ht="12.75" customHeight="1" x14ac:dyDescent="0.2">
      <c r="A85" s="18" t="s">
        <v>18</v>
      </c>
      <c r="B85" s="19"/>
      <c r="C85" s="19">
        <v>12</v>
      </c>
      <c r="D85" s="19"/>
      <c r="E85" s="19"/>
      <c r="F85" s="19"/>
      <c r="G85" s="19"/>
      <c r="H85" s="19"/>
      <c r="I85" s="19"/>
      <c r="J85" s="19"/>
      <c r="K85" s="175"/>
      <c r="L85" s="12"/>
      <c r="M85" s="12"/>
      <c r="N85" s="13"/>
      <c r="O85" s="14">
        <f>C85/B84</f>
        <v>0.48</v>
      </c>
      <c r="P85" s="24">
        <v>12</v>
      </c>
      <c r="Q85" s="25">
        <f t="shared" ref="Q85:Q92" si="22">P85/P84</f>
        <v>0.48</v>
      </c>
      <c r="R85" s="2">
        <f t="shared" ref="R85:R92" si="23">100%-Q85</f>
        <v>0.52</v>
      </c>
      <c r="T85" s="18" t="s">
        <v>27</v>
      </c>
      <c r="U85" s="25">
        <f t="shared" si="17"/>
        <v>9.9999999999999978E-2</v>
      </c>
      <c r="V85" s="27"/>
      <c r="W85" s="27"/>
      <c r="X85" s="27"/>
    </row>
    <row r="86" spans="1:29" ht="12.75" customHeight="1" x14ac:dyDescent="0.2">
      <c r="A86" s="28" t="s">
        <v>19</v>
      </c>
      <c r="B86" s="1"/>
      <c r="C86" s="1"/>
      <c r="D86" s="1">
        <v>8</v>
      </c>
      <c r="E86" s="1"/>
      <c r="F86" s="1"/>
      <c r="G86" s="1"/>
      <c r="H86" s="1"/>
      <c r="I86" s="1"/>
      <c r="J86" s="1"/>
      <c r="K86" s="176"/>
      <c r="L86" s="2"/>
      <c r="M86" s="2"/>
      <c r="N86" s="1"/>
      <c r="O86" s="14">
        <f>D86/C85</f>
        <v>0.66666666666666663</v>
      </c>
      <c r="P86" s="24">
        <v>9</v>
      </c>
      <c r="Q86" s="25">
        <f t="shared" si="22"/>
        <v>0.75</v>
      </c>
      <c r="R86" s="2">
        <f t="shared" si="23"/>
        <v>0.25</v>
      </c>
      <c r="T86" s="18" t="s">
        <v>33</v>
      </c>
      <c r="U86" s="25"/>
      <c r="V86" s="25"/>
      <c r="W86" s="25"/>
      <c r="X86" s="27"/>
      <c r="Y86" s="27"/>
      <c r="Z86" s="27"/>
      <c r="AA86" s="27"/>
      <c r="AB86" s="27"/>
      <c r="AC86" s="27"/>
    </row>
    <row r="87" spans="1:29" ht="12.75" customHeight="1" x14ac:dyDescent="0.2">
      <c r="A87" s="28" t="s">
        <v>26</v>
      </c>
      <c r="B87" s="1"/>
      <c r="C87" s="1"/>
      <c r="D87" s="1"/>
      <c r="E87" s="1">
        <v>7</v>
      </c>
      <c r="F87" s="1"/>
      <c r="G87" s="1"/>
      <c r="H87" s="1"/>
      <c r="I87" s="1"/>
      <c r="J87" s="1"/>
      <c r="K87" s="176"/>
      <c r="L87" s="2"/>
      <c r="M87" s="2"/>
      <c r="N87" s="1"/>
      <c r="O87" s="14">
        <f>E87/D86</f>
        <v>0.875</v>
      </c>
      <c r="P87" s="24">
        <v>8</v>
      </c>
      <c r="Q87" s="25">
        <f t="shared" si="22"/>
        <v>0.88888888888888884</v>
      </c>
      <c r="R87" s="2">
        <f t="shared" si="23"/>
        <v>0.11111111111111116</v>
      </c>
      <c r="T87" s="33"/>
      <c r="U87" s="34"/>
      <c r="V87" s="34"/>
      <c r="W87" s="35"/>
      <c r="X87" s="35"/>
      <c r="Y87" s="35"/>
      <c r="Z87" s="35"/>
      <c r="AA87" s="35"/>
      <c r="AB87" s="35"/>
      <c r="AC87" s="35"/>
    </row>
    <row r="88" spans="1:29" ht="12.75" customHeight="1" x14ac:dyDescent="0.2">
      <c r="A88" s="28" t="s">
        <v>28</v>
      </c>
      <c r="B88" s="1"/>
      <c r="C88" s="1"/>
      <c r="D88" s="1"/>
      <c r="E88" s="1"/>
      <c r="F88" s="1">
        <v>7</v>
      </c>
      <c r="G88" s="1"/>
      <c r="H88" s="1"/>
      <c r="I88" s="1"/>
      <c r="J88" s="1"/>
      <c r="K88" s="176"/>
      <c r="L88" s="2"/>
      <c r="M88" s="2"/>
      <c r="N88" s="1"/>
      <c r="O88" s="2">
        <f>F88/E87</f>
        <v>1</v>
      </c>
      <c r="P88" s="24">
        <v>10</v>
      </c>
      <c r="Q88" s="25">
        <f t="shared" si="22"/>
        <v>1.25</v>
      </c>
      <c r="R88" s="2">
        <f t="shared" si="23"/>
        <v>-0.25</v>
      </c>
      <c r="T88" s="28"/>
      <c r="U88" s="34"/>
      <c r="V88" s="34"/>
      <c r="W88" s="35"/>
      <c r="X88" s="35"/>
      <c r="Y88" s="35"/>
      <c r="Z88" s="35"/>
      <c r="AA88" s="35"/>
      <c r="AB88" s="35"/>
      <c r="AC88" s="35"/>
    </row>
    <row r="89" spans="1:29" ht="12.75" customHeight="1" x14ac:dyDescent="0.2">
      <c r="A89" s="28" t="s">
        <v>29</v>
      </c>
      <c r="B89" s="1"/>
      <c r="C89" s="1"/>
      <c r="D89" s="1"/>
      <c r="E89" s="1"/>
      <c r="F89" s="1"/>
      <c r="G89" s="1">
        <v>4</v>
      </c>
      <c r="H89" s="1"/>
      <c r="I89" s="1"/>
      <c r="J89" s="1"/>
      <c r="K89" s="176"/>
      <c r="L89" s="2"/>
      <c r="M89" s="2"/>
      <c r="N89" s="1"/>
      <c r="O89" s="2">
        <f>G89/F88</f>
        <v>0.5714285714285714</v>
      </c>
      <c r="P89" s="24">
        <v>9</v>
      </c>
      <c r="Q89" s="25">
        <f t="shared" si="22"/>
        <v>0.9</v>
      </c>
      <c r="R89" s="2">
        <f t="shared" si="23"/>
        <v>9.9999999999999978E-2</v>
      </c>
      <c r="T89" s="28"/>
      <c r="U89" s="34"/>
      <c r="V89" s="34"/>
      <c r="W89" s="35"/>
      <c r="X89" s="35"/>
      <c r="Y89" s="35"/>
      <c r="Z89" s="35"/>
      <c r="AA89" s="35"/>
      <c r="AB89" s="35"/>
      <c r="AC89" s="35"/>
    </row>
    <row r="90" spans="1:29" ht="12.75" customHeight="1" x14ac:dyDescent="0.2">
      <c r="A90" s="28" t="s">
        <v>30</v>
      </c>
      <c r="B90" s="1"/>
      <c r="C90" s="1"/>
      <c r="D90" s="1"/>
      <c r="E90" s="1"/>
      <c r="F90" s="1"/>
      <c r="G90" s="1"/>
      <c r="H90" s="1">
        <v>2</v>
      </c>
      <c r="I90" s="1"/>
      <c r="J90" s="1"/>
      <c r="K90" s="176"/>
      <c r="L90" s="2"/>
      <c r="M90" s="2"/>
      <c r="N90" s="1"/>
      <c r="O90" s="2">
        <f>H90/G89</f>
        <v>0.5</v>
      </c>
      <c r="P90" s="24">
        <v>7</v>
      </c>
      <c r="Q90" s="25">
        <f t="shared" si="22"/>
        <v>0.77777777777777779</v>
      </c>
      <c r="R90" s="2">
        <f t="shared" si="23"/>
        <v>0.22222222222222221</v>
      </c>
      <c r="T90" s="28"/>
      <c r="U90" s="34"/>
      <c r="V90" s="34"/>
      <c r="W90" s="35"/>
      <c r="X90" s="35"/>
      <c r="Y90" s="35"/>
      <c r="Z90" s="35"/>
      <c r="AA90" s="35"/>
      <c r="AB90" s="35"/>
      <c r="AC90" s="35"/>
    </row>
    <row r="91" spans="1:29" ht="12.75" customHeight="1" x14ac:dyDescent="0.2">
      <c r="A91" s="28" t="s">
        <v>31</v>
      </c>
      <c r="B91" s="1"/>
      <c r="C91" s="1"/>
      <c r="D91" s="1"/>
      <c r="E91" s="1"/>
      <c r="F91" s="1"/>
      <c r="G91" s="1"/>
      <c r="H91" s="1"/>
      <c r="I91" s="1">
        <v>2</v>
      </c>
      <c r="J91" s="1"/>
      <c r="K91" s="176"/>
      <c r="L91" s="2"/>
      <c r="M91" s="2"/>
      <c r="N91" s="1"/>
      <c r="O91" s="2">
        <f>I91/H90</f>
        <v>1</v>
      </c>
      <c r="P91" s="24">
        <v>5</v>
      </c>
      <c r="Q91" s="25">
        <f t="shared" si="22"/>
        <v>0.7142857142857143</v>
      </c>
      <c r="R91" s="2">
        <f t="shared" si="23"/>
        <v>0.2857142857142857</v>
      </c>
      <c r="T91" s="28"/>
      <c r="U91" s="34"/>
      <c r="V91" s="34"/>
      <c r="W91" s="35"/>
      <c r="X91" s="35"/>
      <c r="Y91" s="35"/>
      <c r="Z91" s="35"/>
      <c r="AA91" s="35"/>
      <c r="AB91" s="35"/>
      <c r="AC91" s="35"/>
    </row>
    <row r="92" spans="1:29" ht="12.75" customHeight="1" x14ac:dyDescent="0.2">
      <c r="A92" s="28" t="s">
        <v>32</v>
      </c>
      <c r="B92" s="1"/>
      <c r="C92" s="1"/>
      <c r="D92" s="1"/>
      <c r="E92" s="1"/>
      <c r="F92" s="1"/>
      <c r="G92" s="1"/>
      <c r="H92" s="1"/>
      <c r="I92" s="1"/>
      <c r="J92" s="1">
        <v>2</v>
      </c>
      <c r="K92" s="176">
        <v>2</v>
      </c>
      <c r="L92" s="2"/>
      <c r="M92" s="2"/>
      <c r="N92" s="1"/>
      <c r="O92" s="2">
        <f>J92/I91</f>
        <v>1</v>
      </c>
      <c r="P92" s="24">
        <v>4</v>
      </c>
      <c r="Q92" s="25">
        <f t="shared" si="22"/>
        <v>0.8</v>
      </c>
      <c r="R92" s="2">
        <f t="shared" si="23"/>
        <v>0.19999999999999996</v>
      </c>
      <c r="T92" s="28"/>
      <c r="U92" s="34"/>
      <c r="V92" s="34"/>
      <c r="W92" s="35"/>
      <c r="X92" s="35"/>
      <c r="Y92" s="35"/>
      <c r="Z92" s="35"/>
      <c r="AA92" s="35"/>
      <c r="AB92" s="35"/>
      <c r="AC92" s="35"/>
    </row>
    <row r="93" spans="1:29" ht="12.75" customHeight="1" x14ac:dyDescent="0.2">
      <c r="A93" s="28" t="s">
        <v>36</v>
      </c>
      <c r="B93" s="1"/>
      <c r="C93" s="1"/>
      <c r="D93" s="1"/>
      <c r="E93" s="1"/>
      <c r="F93" s="1"/>
      <c r="G93" s="1"/>
      <c r="H93" s="1"/>
      <c r="I93" s="1"/>
      <c r="J93" s="1">
        <v>2</v>
      </c>
      <c r="K93" s="176">
        <v>2</v>
      </c>
      <c r="L93" s="2"/>
      <c r="M93" s="2"/>
      <c r="N93" s="1"/>
      <c r="O93" s="2"/>
      <c r="P93" s="24">
        <v>2</v>
      </c>
      <c r="Q93" s="25"/>
      <c r="R93" s="2"/>
      <c r="T93" s="28"/>
      <c r="U93" s="34"/>
      <c r="V93" s="34"/>
      <c r="W93" s="35"/>
      <c r="X93" s="35"/>
      <c r="Y93" s="35"/>
      <c r="Z93" s="35"/>
      <c r="AA93" s="35"/>
      <c r="AB93" s="35"/>
      <c r="AC93" s="35"/>
    </row>
    <row r="94" spans="1:29" ht="12.75" customHeight="1" x14ac:dyDescent="0.2">
      <c r="A94" s="28" t="s">
        <v>40</v>
      </c>
      <c r="B94" s="1"/>
      <c r="C94" s="1"/>
      <c r="D94" s="1"/>
      <c r="E94" s="1"/>
      <c r="F94" s="1"/>
      <c r="G94" s="1"/>
      <c r="H94" s="1"/>
      <c r="I94" s="1"/>
      <c r="J94" s="1">
        <v>1</v>
      </c>
      <c r="K94" s="176"/>
      <c r="L94" s="2"/>
      <c r="M94" s="2"/>
      <c r="N94" s="1"/>
      <c r="O94" s="2"/>
      <c r="P94" s="24">
        <v>1</v>
      </c>
      <c r="Q94" s="25"/>
      <c r="R94" s="2"/>
      <c r="T94" s="28"/>
      <c r="U94" s="34"/>
      <c r="V94" s="34"/>
      <c r="W94" s="35"/>
      <c r="X94" s="35"/>
      <c r="Y94" s="35"/>
      <c r="Z94" s="35"/>
      <c r="AA94" s="35"/>
      <c r="AB94" s="35"/>
      <c r="AC94" s="35"/>
    </row>
    <row r="95" spans="1:29" ht="12.75" customHeight="1" x14ac:dyDescent="0.2">
      <c r="K95" s="172">
        <f>SUM(K92:K93)</f>
        <v>4</v>
      </c>
      <c r="L95" s="2">
        <f>K92/B84</f>
        <v>0.08</v>
      </c>
      <c r="M95" s="2">
        <f>K95/B84</f>
        <v>0.16</v>
      </c>
      <c r="N95" s="2">
        <f>M95-L95</f>
        <v>0.08</v>
      </c>
      <c r="O95" s="2"/>
      <c r="T95" s="28"/>
      <c r="U95" s="34"/>
      <c r="V95" s="35"/>
      <c r="W95" s="35"/>
      <c r="X95" s="35"/>
      <c r="Y95" s="35"/>
      <c r="Z95" s="35"/>
      <c r="AA95" s="35"/>
      <c r="AB95" s="35"/>
      <c r="AC95" s="35"/>
    </row>
    <row r="96" spans="1:29" ht="12.75" customHeight="1" x14ac:dyDescent="0.3">
      <c r="A96" s="3" t="s">
        <v>42</v>
      </c>
      <c r="L96" s="2"/>
      <c r="M96" s="2"/>
      <c r="O96" s="2"/>
      <c r="T96" s="28"/>
      <c r="U96" s="35"/>
      <c r="V96" s="35"/>
      <c r="W96" s="35"/>
      <c r="X96" s="35"/>
      <c r="Y96" s="35"/>
      <c r="Z96" s="35"/>
      <c r="AA96" s="35"/>
      <c r="AB96" s="35"/>
      <c r="AC96" s="35"/>
    </row>
    <row r="97" spans="1:39" ht="25.5" customHeight="1" x14ac:dyDescent="0.2">
      <c r="B97" s="216" t="s">
        <v>1</v>
      </c>
      <c r="C97" s="217"/>
      <c r="D97" s="217"/>
      <c r="E97" s="217"/>
      <c r="F97" s="217"/>
      <c r="G97" s="217"/>
      <c r="H97" s="217"/>
      <c r="I97" s="217"/>
      <c r="J97" s="217"/>
      <c r="L97" s="4" t="s">
        <v>2</v>
      </c>
      <c r="M97" s="4" t="s">
        <v>3</v>
      </c>
      <c r="N97" s="5" t="s">
        <v>4</v>
      </c>
      <c r="O97" s="4" t="s">
        <v>5</v>
      </c>
      <c r="P97" s="6" t="s">
        <v>6</v>
      </c>
      <c r="Q97" s="6" t="s">
        <v>7</v>
      </c>
      <c r="R97" s="7" t="s">
        <v>8</v>
      </c>
      <c r="T97" s="1"/>
      <c r="U97" s="8" t="s">
        <v>43</v>
      </c>
      <c r="V97" s="34"/>
      <c r="W97" s="34"/>
      <c r="X97" s="34"/>
      <c r="Y97" s="34"/>
      <c r="Z97" s="34"/>
      <c r="AA97" s="34"/>
      <c r="AB97" s="34"/>
      <c r="AC97" s="34"/>
    </row>
    <row r="98" spans="1:39" ht="12.75" customHeight="1" x14ac:dyDescent="0.2">
      <c r="A98" s="9" t="s">
        <v>9</v>
      </c>
      <c r="B98" s="10">
        <v>1</v>
      </c>
      <c r="C98" s="10">
        <v>2</v>
      </c>
      <c r="D98" s="10">
        <v>3</v>
      </c>
      <c r="E98" s="10">
        <v>4</v>
      </c>
      <c r="F98" s="10">
        <v>5</v>
      </c>
      <c r="G98" s="10">
        <v>6</v>
      </c>
      <c r="H98" s="10">
        <v>7</v>
      </c>
      <c r="I98" s="10">
        <v>8</v>
      </c>
      <c r="J98" s="10">
        <v>9</v>
      </c>
      <c r="K98" s="174" t="s">
        <v>10</v>
      </c>
      <c r="L98" s="12"/>
      <c r="M98" s="12"/>
      <c r="N98" s="13"/>
      <c r="O98" s="14"/>
      <c r="P98" s="15"/>
      <c r="Q98" s="15"/>
      <c r="R98" s="2"/>
      <c r="T98" s="36" t="s">
        <v>13</v>
      </c>
      <c r="U98" s="31" t="s">
        <v>12</v>
      </c>
      <c r="V98" s="31" t="s">
        <v>14</v>
      </c>
      <c r="W98" s="31" t="s">
        <v>15</v>
      </c>
      <c r="X98" s="31" t="s">
        <v>16</v>
      </c>
      <c r="Y98" s="31" t="s">
        <v>17</v>
      </c>
      <c r="Z98" s="31" t="s">
        <v>18</v>
      </c>
      <c r="AA98" s="31" t="s">
        <v>19</v>
      </c>
      <c r="AB98" s="31" t="s">
        <v>26</v>
      </c>
      <c r="AC98" s="31" t="s">
        <v>28</v>
      </c>
      <c r="AD98" s="31" t="s">
        <v>29</v>
      </c>
      <c r="AE98" s="31" t="s">
        <v>30</v>
      </c>
      <c r="AF98" s="31" t="s">
        <v>31</v>
      </c>
      <c r="AG98" s="31" t="s">
        <v>36</v>
      </c>
      <c r="AH98" s="31" t="s">
        <v>40</v>
      </c>
      <c r="AI98" s="31" t="s">
        <v>44</v>
      </c>
      <c r="AJ98" s="31" t="s">
        <v>45</v>
      </c>
      <c r="AK98" s="31" t="s">
        <v>46</v>
      </c>
      <c r="AL98" s="31" t="s">
        <v>47</v>
      </c>
      <c r="AM98" s="31" t="s">
        <v>48</v>
      </c>
    </row>
    <row r="99" spans="1:39" ht="12.75" customHeight="1" x14ac:dyDescent="0.3">
      <c r="A99" s="18" t="s">
        <v>18</v>
      </c>
      <c r="B99" s="19">
        <v>48</v>
      </c>
      <c r="C99" s="19"/>
      <c r="D99" s="19"/>
      <c r="E99" s="19"/>
      <c r="F99" s="19"/>
      <c r="G99" s="19"/>
      <c r="H99" s="19"/>
      <c r="I99" s="19"/>
      <c r="J99" s="19"/>
      <c r="K99" s="175"/>
      <c r="L99" s="12"/>
      <c r="M99" s="12"/>
      <c r="N99" s="13"/>
      <c r="O99" s="14"/>
      <c r="P99" s="21">
        <f>B99</f>
        <v>48</v>
      </c>
      <c r="Q99" s="15"/>
      <c r="R99" s="2"/>
      <c r="T99" s="37" t="s">
        <v>20</v>
      </c>
      <c r="U99" s="32">
        <f>P20/P18</f>
        <v>0.59756097560975607</v>
      </c>
      <c r="V99" s="32">
        <f>P37/P35</f>
        <v>0.75641025641025639</v>
      </c>
      <c r="W99" s="32">
        <f>P54/P52</f>
        <v>0.3125</v>
      </c>
      <c r="X99" s="32">
        <f>P70/P68</f>
        <v>0.7021276595744681</v>
      </c>
      <c r="Y99" s="32">
        <f>P86/P84</f>
        <v>0.36</v>
      </c>
      <c r="Z99" s="32">
        <f>P101/P99</f>
        <v>0.66666666666666663</v>
      </c>
      <c r="AA99" s="32">
        <f>P119/P117</f>
        <v>0.625</v>
      </c>
      <c r="AB99" s="32">
        <f>P136/P134</f>
        <v>0.70370370370370372</v>
      </c>
      <c r="AC99" s="32">
        <f>P152/P150</f>
        <v>0.8666666666666667</v>
      </c>
      <c r="AD99" s="32">
        <f>P168/P166</f>
        <v>0.46153846153846156</v>
      </c>
      <c r="AE99" s="32">
        <f>P185/P183</f>
        <v>0.72727272727272729</v>
      </c>
      <c r="AF99" s="32">
        <f>P201/P199</f>
        <v>0.6</v>
      </c>
      <c r="AG99" s="32">
        <f>P220/P218</f>
        <v>0.77777777777777779</v>
      </c>
      <c r="AH99" s="32">
        <f>P237/P235</f>
        <v>0.66666666666666663</v>
      </c>
      <c r="AI99" s="32">
        <f>P254/P252</f>
        <v>24</v>
      </c>
      <c r="AJ99" s="32">
        <f>P270/P268</f>
        <v>0.8</v>
      </c>
      <c r="AK99" s="32">
        <f>P287/P285</f>
        <v>0.48780487804878048</v>
      </c>
      <c r="AL99" s="32">
        <f>P305/P303</f>
        <v>0.90909090909090906</v>
      </c>
      <c r="AM99" s="32">
        <f>P323/P321</f>
        <v>0.84615384615384615</v>
      </c>
    </row>
    <row r="100" spans="1:39" ht="12.75" customHeight="1" x14ac:dyDescent="0.2">
      <c r="A100" s="28" t="s">
        <v>19</v>
      </c>
      <c r="B100" s="1"/>
      <c r="C100" s="1">
        <v>39</v>
      </c>
      <c r="D100" s="1"/>
      <c r="E100" s="1"/>
      <c r="F100" s="1"/>
      <c r="G100" s="1"/>
      <c r="H100" s="1"/>
      <c r="I100" s="1"/>
      <c r="J100" s="1"/>
      <c r="K100" s="176"/>
      <c r="L100" s="2"/>
      <c r="M100" s="2"/>
      <c r="N100" s="1"/>
      <c r="O100" s="14">
        <f>C100/B99</f>
        <v>0.8125</v>
      </c>
      <c r="P100" s="24">
        <v>39</v>
      </c>
      <c r="Q100" s="25">
        <f t="shared" ref="Q100:Q108" si="24">P100/P99</f>
        <v>0.8125</v>
      </c>
      <c r="R100" s="2">
        <f t="shared" ref="R100:R108" si="25">100%-Q100</f>
        <v>0.1875</v>
      </c>
      <c r="T100" s="30"/>
      <c r="U100" s="34"/>
      <c r="V100" s="34"/>
      <c r="W100" s="34"/>
      <c r="X100" s="34"/>
      <c r="Y100" s="34"/>
      <c r="Z100" s="34"/>
      <c r="AA100" s="34"/>
      <c r="AB100" s="34"/>
      <c r="AC100" s="34"/>
    </row>
    <row r="101" spans="1:39" ht="12.75" customHeight="1" x14ac:dyDescent="0.2">
      <c r="A101" s="28" t="s">
        <v>26</v>
      </c>
      <c r="B101" s="1"/>
      <c r="C101" s="1"/>
      <c r="D101" s="1">
        <v>28</v>
      </c>
      <c r="E101" s="1"/>
      <c r="F101" s="1"/>
      <c r="G101" s="1"/>
      <c r="H101" s="1"/>
      <c r="I101" s="1"/>
      <c r="J101" s="1"/>
      <c r="K101" s="176"/>
      <c r="L101" s="2"/>
      <c r="M101" s="2"/>
      <c r="N101" s="1"/>
      <c r="O101" s="14">
        <f>D101/C100</f>
        <v>0.71794871794871795</v>
      </c>
      <c r="P101" s="24">
        <v>32</v>
      </c>
      <c r="Q101" s="25">
        <f t="shared" si="24"/>
        <v>0.82051282051282048</v>
      </c>
      <c r="R101" s="2">
        <f t="shared" si="25"/>
        <v>0.17948717948717952</v>
      </c>
    </row>
    <row r="102" spans="1:39" ht="12.75" customHeight="1" x14ac:dyDescent="0.2">
      <c r="A102" s="28" t="s">
        <v>28</v>
      </c>
      <c r="B102" s="1"/>
      <c r="C102" s="1"/>
      <c r="D102" s="1"/>
      <c r="E102" s="1">
        <v>25</v>
      </c>
      <c r="F102" s="1"/>
      <c r="G102" s="1"/>
      <c r="H102" s="1"/>
      <c r="I102" s="1"/>
      <c r="J102" s="1"/>
      <c r="K102" s="176"/>
      <c r="L102" s="2"/>
      <c r="M102" s="2"/>
      <c r="N102" s="1"/>
      <c r="O102" s="14">
        <f>E102/D101</f>
        <v>0.8928571428571429</v>
      </c>
      <c r="P102" s="24">
        <v>32</v>
      </c>
      <c r="Q102" s="25">
        <f t="shared" si="24"/>
        <v>1</v>
      </c>
      <c r="R102" s="2">
        <f t="shared" si="25"/>
        <v>0</v>
      </c>
    </row>
    <row r="103" spans="1:39" ht="12.75" customHeight="1" x14ac:dyDescent="0.2">
      <c r="A103" s="28" t="s">
        <v>29</v>
      </c>
      <c r="B103" s="1"/>
      <c r="C103" s="1"/>
      <c r="D103" s="1"/>
      <c r="E103" s="1"/>
      <c r="F103" s="1">
        <v>23</v>
      </c>
      <c r="G103" s="1"/>
      <c r="H103" s="1"/>
      <c r="I103" s="1"/>
      <c r="J103" s="1"/>
      <c r="K103" s="176"/>
      <c r="L103" s="2"/>
      <c r="M103" s="2"/>
      <c r="N103" s="1"/>
      <c r="O103" s="14">
        <f>F103/E102</f>
        <v>0.92</v>
      </c>
      <c r="P103" s="24">
        <v>30</v>
      </c>
      <c r="Q103" s="25">
        <f t="shared" si="24"/>
        <v>0.9375</v>
      </c>
      <c r="R103" s="2">
        <f t="shared" si="25"/>
        <v>6.25E-2</v>
      </c>
    </row>
    <row r="104" spans="1:39" ht="12.75" customHeight="1" x14ac:dyDescent="0.2">
      <c r="A104" s="28" t="s">
        <v>30</v>
      </c>
      <c r="B104" s="1"/>
      <c r="C104" s="1"/>
      <c r="D104" s="1"/>
      <c r="E104" s="1"/>
      <c r="F104" s="1"/>
      <c r="G104" s="1">
        <v>15</v>
      </c>
      <c r="H104" s="1"/>
      <c r="I104" s="1"/>
      <c r="J104" s="1"/>
      <c r="K104" s="176"/>
      <c r="L104" s="2"/>
      <c r="M104" s="2"/>
      <c r="N104" s="1"/>
      <c r="O104" s="14">
        <f>G104/F103</f>
        <v>0.65217391304347827</v>
      </c>
      <c r="P104" s="24">
        <v>27</v>
      </c>
      <c r="Q104" s="25">
        <f t="shared" si="24"/>
        <v>0.9</v>
      </c>
      <c r="R104" s="2">
        <f t="shared" si="25"/>
        <v>9.9999999999999978E-2</v>
      </c>
    </row>
    <row r="105" spans="1:39" ht="12.75" customHeight="1" x14ac:dyDescent="0.2">
      <c r="A105" s="28" t="s">
        <v>31</v>
      </c>
      <c r="H105" s="1">
        <v>11</v>
      </c>
      <c r="K105" s="176"/>
      <c r="L105" s="2"/>
      <c r="M105" s="2"/>
      <c r="O105" s="14">
        <f>H105/G104</f>
        <v>0.73333333333333328</v>
      </c>
      <c r="P105" s="24">
        <v>21</v>
      </c>
      <c r="Q105" s="25">
        <f t="shared" si="24"/>
        <v>0.77777777777777779</v>
      </c>
      <c r="R105" s="2">
        <f t="shared" si="25"/>
        <v>0.22222222222222221</v>
      </c>
    </row>
    <row r="106" spans="1:39" ht="12.75" customHeight="1" x14ac:dyDescent="0.2">
      <c r="A106" s="28" t="s">
        <v>32</v>
      </c>
      <c r="I106" s="1">
        <v>9</v>
      </c>
      <c r="K106" s="176"/>
      <c r="L106" s="2"/>
      <c r="M106" s="2"/>
      <c r="O106" s="2">
        <f>I106/H105</f>
        <v>0.81818181818181823</v>
      </c>
      <c r="P106" s="24">
        <v>21</v>
      </c>
      <c r="Q106" s="25">
        <f t="shared" si="24"/>
        <v>1</v>
      </c>
      <c r="R106" s="2">
        <f t="shared" si="25"/>
        <v>0</v>
      </c>
    </row>
    <row r="107" spans="1:39" ht="12.75" customHeight="1" x14ac:dyDescent="0.2">
      <c r="A107" s="28" t="s">
        <v>36</v>
      </c>
      <c r="J107" s="1">
        <v>9</v>
      </c>
      <c r="K107" s="176"/>
      <c r="L107" s="2"/>
      <c r="M107" s="2"/>
      <c r="O107" s="2">
        <f>J107/I106</f>
        <v>1</v>
      </c>
      <c r="P107" s="24">
        <v>20</v>
      </c>
      <c r="Q107" s="25">
        <f t="shared" si="24"/>
        <v>0.95238095238095233</v>
      </c>
      <c r="R107" s="2">
        <f t="shared" si="25"/>
        <v>4.7619047619047672E-2</v>
      </c>
    </row>
    <row r="108" spans="1:39" ht="12.75" customHeight="1" x14ac:dyDescent="0.2">
      <c r="A108" s="28" t="s">
        <v>40</v>
      </c>
      <c r="J108" s="1">
        <v>11</v>
      </c>
      <c r="K108" s="176">
        <v>7</v>
      </c>
      <c r="L108" s="2"/>
      <c r="M108" s="2"/>
      <c r="O108" s="2" t="e">
        <f>#REF!/J107</f>
        <v>#REF!</v>
      </c>
      <c r="P108" s="24">
        <v>11</v>
      </c>
      <c r="Q108" s="25">
        <f t="shared" si="24"/>
        <v>0.55000000000000004</v>
      </c>
      <c r="R108" s="2">
        <f t="shared" si="25"/>
        <v>0.44999999999999996</v>
      </c>
    </row>
    <row r="109" spans="1:39" ht="12.75" customHeight="1" x14ac:dyDescent="0.2">
      <c r="A109" s="28" t="s">
        <v>44</v>
      </c>
      <c r="J109" s="1">
        <v>1</v>
      </c>
      <c r="K109" s="176">
        <v>3</v>
      </c>
      <c r="L109" s="2"/>
      <c r="M109" s="2"/>
      <c r="O109" s="2"/>
      <c r="P109" s="24">
        <v>1</v>
      </c>
      <c r="Q109" s="25"/>
      <c r="R109" s="2"/>
    </row>
    <row r="110" spans="1:39" ht="12.75" customHeight="1" x14ac:dyDescent="0.2">
      <c r="A110" s="28" t="s">
        <v>45</v>
      </c>
      <c r="I110" s="1">
        <v>1</v>
      </c>
      <c r="K110" s="176"/>
      <c r="L110" s="2"/>
      <c r="M110" s="2"/>
      <c r="O110" s="2"/>
      <c r="P110" s="24">
        <v>1</v>
      </c>
      <c r="Q110" s="25"/>
      <c r="R110" s="2"/>
    </row>
    <row r="111" spans="1:39" ht="12.75" customHeight="1" x14ac:dyDescent="0.2">
      <c r="A111" s="28" t="s">
        <v>46</v>
      </c>
      <c r="J111" s="1">
        <v>1</v>
      </c>
      <c r="K111" s="176"/>
      <c r="L111" s="2"/>
      <c r="M111" s="2"/>
      <c r="O111" s="2"/>
      <c r="P111" s="24">
        <v>1</v>
      </c>
      <c r="Q111" s="25"/>
      <c r="R111" s="2"/>
    </row>
    <row r="112" spans="1:39" ht="12.75" customHeight="1" x14ac:dyDescent="0.2">
      <c r="A112" s="28" t="s">
        <v>47</v>
      </c>
      <c r="J112" s="1">
        <v>1</v>
      </c>
      <c r="K112" s="176">
        <v>1</v>
      </c>
      <c r="L112" s="2"/>
      <c r="M112" s="2"/>
      <c r="O112" s="2"/>
      <c r="P112" s="24">
        <v>1</v>
      </c>
      <c r="Q112" s="25"/>
      <c r="R112" s="2"/>
    </row>
    <row r="113" spans="1:18" ht="12.75" customHeight="1" x14ac:dyDescent="0.2">
      <c r="K113" s="172">
        <f>SUM(K108:K112)</f>
        <v>11</v>
      </c>
      <c r="L113" s="2">
        <f>K108/B99</f>
        <v>0.14583333333333334</v>
      </c>
      <c r="M113" s="2">
        <f>K113/B99</f>
        <v>0.22916666666666666</v>
      </c>
      <c r="N113" s="2">
        <f>M113-L113</f>
        <v>8.3333333333333315E-2</v>
      </c>
      <c r="O113" s="2"/>
    </row>
    <row r="114" spans="1:18" ht="12.75" customHeight="1" x14ac:dyDescent="0.3">
      <c r="A114" s="3" t="s">
        <v>49</v>
      </c>
      <c r="L114" s="2"/>
      <c r="M114" s="2"/>
      <c r="O114" s="2"/>
    </row>
    <row r="115" spans="1:18" ht="25.5" customHeight="1" x14ac:dyDescent="0.2">
      <c r="B115" s="216" t="s">
        <v>1</v>
      </c>
      <c r="C115" s="217"/>
      <c r="D115" s="217"/>
      <c r="E115" s="217"/>
      <c r="F115" s="217"/>
      <c r="G115" s="217"/>
      <c r="H115" s="217"/>
      <c r="I115" s="217"/>
      <c r="J115" s="217"/>
      <c r="L115" s="4" t="s">
        <v>2</v>
      </c>
      <c r="M115" s="4" t="s">
        <v>3</v>
      </c>
      <c r="N115" s="5" t="s">
        <v>4</v>
      </c>
      <c r="O115" s="4" t="s">
        <v>5</v>
      </c>
      <c r="P115" s="6" t="s">
        <v>6</v>
      </c>
      <c r="Q115" s="6" t="s">
        <v>7</v>
      </c>
      <c r="R115" s="7" t="s">
        <v>8</v>
      </c>
    </row>
    <row r="116" spans="1:18" ht="12.75" customHeight="1" x14ac:dyDescent="0.2">
      <c r="A116" s="9" t="s">
        <v>9</v>
      </c>
      <c r="B116" s="10">
        <v>1</v>
      </c>
      <c r="C116" s="10">
        <v>2</v>
      </c>
      <c r="D116" s="10">
        <v>3</v>
      </c>
      <c r="E116" s="10">
        <v>4</v>
      </c>
      <c r="F116" s="10">
        <v>5</v>
      </c>
      <c r="G116" s="10">
        <v>6</v>
      </c>
      <c r="H116" s="10">
        <v>7</v>
      </c>
      <c r="I116" s="10">
        <v>8</v>
      </c>
      <c r="J116" s="10">
        <v>9</v>
      </c>
      <c r="K116" s="174" t="s">
        <v>10</v>
      </c>
      <c r="L116" s="12"/>
      <c r="M116" s="12"/>
      <c r="N116" s="13"/>
      <c r="O116" s="14"/>
      <c r="P116" s="15"/>
      <c r="Q116" s="15"/>
      <c r="R116" s="2"/>
    </row>
    <row r="117" spans="1:18" ht="12.75" customHeight="1" x14ac:dyDescent="0.2">
      <c r="A117" s="28" t="s">
        <v>19</v>
      </c>
      <c r="B117" s="19">
        <v>16</v>
      </c>
      <c r="C117" s="19"/>
      <c r="D117" s="19"/>
      <c r="E117" s="19"/>
      <c r="F117" s="19"/>
      <c r="G117" s="19"/>
      <c r="H117" s="19"/>
      <c r="I117" s="19"/>
      <c r="J117" s="19"/>
      <c r="K117" s="175"/>
      <c r="L117" s="12"/>
      <c r="M117" s="12"/>
      <c r="N117" s="13"/>
      <c r="O117" s="14"/>
      <c r="P117" s="21">
        <f>B117</f>
        <v>16</v>
      </c>
      <c r="Q117" s="15"/>
      <c r="R117" s="2"/>
    </row>
    <row r="118" spans="1:18" ht="12.75" customHeight="1" x14ac:dyDescent="0.2">
      <c r="A118" s="28" t="s">
        <v>26</v>
      </c>
      <c r="C118" s="1">
        <v>11</v>
      </c>
      <c r="K118" s="175"/>
      <c r="L118" s="2"/>
      <c r="M118" s="2"/>
      <c r="O118" s="14">
        <f>C118/B117</f>
        <v>0.6875</v>
      </c>
      <c r="P118" s="24">
        <v>11</v>
      </c>
      <c r="Q118" s="25">
        <f t="shared" ref="Q118:Q125" si="26">P118/P117</f>
        <v>0.6875</v>
      </c>
      <c r="R118" s="2">
        <f t="shared" ref="R118:R125" si="27">100%-Q118</f>
        <v>0.3125</v>
      </c>
    </row>
    <row r="119" spans="1:18" ht="12.75" customHeight="1" x14ac:dyDescent="0.2">
      <c r="A119" s="28" t="s">
        <v>28</v>
      </c>
      <c r="D119" s="1">
        <v>10</v>
      </c>
      <c r="K119" s="175"/>
      <c r="L119" s="2"/>
      <c r="M119" s="2"/>
      <c r="O119" s="14">
        <f>D119/C118</f>
        <v>0.90909090909090906</v>
      </c>
      <c r="P119" s="24">
        <v>10</v>
      </c>
      <c r="Q119" s="25">
        <f t="shared" si="26"/>
        <v>0.90909090909090906</v>
      </c>
      <c r="R119" s="2">
        <f t="shared" si="27"/>
        <v>9.0909090909090939E-2</v>
      </c>
    </row>
    <row r="120" spans="1:18" ht="12.75" customHeight="1" x14ac:dyDescent="0.2">
      <c r="A120" s="28" t="s">
        <v>29</v>
      </c>
      <c r="E120" s="1">
        <v>7</v>
      </c>
      <c r="K120" s="175"/>
      <c r="L120" s="2"/>
      <c r="M120" s="2"/>
      <c r="O120" s="14">
        <f>E120/D119</f>
        <v>0.7</v>
      </c>
      <c r="P120" s="24">
        <v>9</v>
      </c>
      <c r="Q120" s="25">
        <f t="shared" si="26"/>
        <v>0.9</v>
      </c>
      <c r="R120" s="2">
        <f t="shared" si="27"/>
        <v>9.9999999999999978E-2</v>
      </c>
    </row>
    <row r="121" spans="1:18" ht="12.75" customHeight="1" x14ac:dyDescent="0.2">
      <c r="A121" s="28" t="s">
        <v>30</v>
      </c>
      <c r="F121" s="1">
        <v>6</v>
      </c>
      <c r="K121" s="175"/>
      <c r="L121" s="2"/>
      <c r="M121" s="2"/>
      <c r="O121" s="14">
        <f>F121/E120</f>
        <v>0.8571428571428571</v>
      </c>
      <c r="P121" s="24">
        <v>9</v>
      </c>
      <c r="Q121" s="25">
        <f t="shared" si="26"/>
        <v>1</v>
      </c>
      <c r="R121" s="2">
        <f t="shared" si="27"/>
        <v>0</v>
      </c>
    </row>
    <row r="122" spans="1:18" ht="12.75" customHeight="1" x14ac:dyDescent="0.2">
      <c r="A122" s="28" t="s">
        <v>31</v>
      </c>
      <c r="G122" s="1">
        <v>6</v>
      </c>
      <c r="K122" s="175"/>
      <c r="L122" s="2"/>
      <c r="M122" s="2"/>
      <c r="O122" s="14">
        <f>G122/F121</f>
        <v>1</v>
      </c>
      <c r="P122" s="24">
        <v>6</v>
      </c>
      <c r="Q122" s="25">
        <f t="shared" si="26"/>
        <v>0.66666666666666663</v>
      </c>
      <c r="R122" s="2">
        <f t="shared" si="27"/>
        <v>0.33333333333333337</v>
      </c>
    </row>
    <row r="123" spans="1:18" ht="12.75" customHeight="1" x14ac:dyDescent="0.2">
      <c r="A123" s="28" t="s">
        <v>32</v>
      </c>
      <c r="H123" s="1">
        <v>5</v>
      </c>
      <c r="K123" s="175"/>
      <c r="L123" s="2"/>
      <c r="M123" s="2"/>
      <c r="O123" s="2">
        <f>H123/G122</f>
        <v>0.83333333333333337</v>
      </c>
      <c r="P123" s="24">
        <v>5</v>
      </c>
      <c r="Q123" s="25">
        <f t="shared" si="26"/>
        <v>0.83333333333333337</v>
      </c>
      <c r="R123" s="2">
        <f t="shared" si="27"/>
        <v>0.16666666666666663</v>
      </c>
    </row>
    <row r="124" spans="1:18" ht="12.75" customHeight="1" x14ac:dyDescent="0.2">
      <c r="A124" s="28" t="s">
        <v>36</v>
      </c>
      <c r="I124" s="1">
        <v>4</v>
      </c>
      <c r="K124" s="175"/>
      <c r="L124" s="2"/>
      <c r="M124" s="2"/>
      <c r="O124" s="2">
        <f>I124/H123</f>
        <v>0.8</v>
      </c>
      <c r="P124" s="24">
        <v>5</v>
      </c>
      <c r="Q124" s="25">
        <f t="shared" si="26"/>
        <v>1</v>
      </c>
      <c r="R124" s="2">
        <f t="shared" si="27"/>
        <v>0</v>
      </c>
    </row>
    <row r="125" spans="1:18" ht="12.75" customHeight="1" x14ac:dyDescent="0.2">
      <c r="A125" s="28" t="s">
        <v>40</v>
      </c>
      <c r="J125" s="1">
        <v>4</v>
      </c>
      <c r="K125" s="175">
        <v>2</v>
      </c>
      <c r="L125" s="2"/>
      <c r="M125" s="2"/>
      <c r="O125" s="2">
        <f>J125/I124</f>
        <v>1</v>
      </c>
      <c r="P125" s="24">
        <v>5</v>
      </c>
      <c r="Q125" s="25">
        <f t="shared" si="26"/>
        <v>1</v>
      </c>
      <c r="R125" s="2">
        <f t="shared" si="27"/>
        <v>0</v>
      </c>
    </row>
    <row r="126" spans="1:18" ht="12.75" customHeight="1" x14ac:dyDescent="0.2">
      <c r="A126" s="28" t="s">
        <v>44</v>
      </c>
      <c r="J126" s="1">
        <v>5</v>
      </c>
      <c r="K126" s="176">
        <v>4</v>
      </c>
      <c r="L126" s="2"/>
      <c r="M126" s="2"/>
      <c r="O126" s="2"/>
      <c r="P126" s="24">
        <v>5</v>
      </c>
      <c r="Q126" s="25"/>
      <c r="R126" s="2"/>
    </row>
    <row r="127" spans="1:18" ht="12.75" customHeight="1" x14ac:dyDescent="0.2">
      <c r="A127" s="28" t="s">
        <v>45</v>
      </c>
      <c r="K127" s="176"/>
      <c r="L127" s="2"/>
      <c r="M127" s="2"/>
      <c r="O127" s="2"/>
      <c r="P127" s="24"/>
      <c r="Q127" s="25"/>
      <c r="R127" s="2"/>
    </row>
    <row r="128" spans="1:18" ht="12.75" customHeight="1" x14ac:dyDescent="0.2">
      <c r="A128" s="28" t="s">
        <v>46</v>
      </c>
      <c r="H128" s="1">
        <v>1</v>
      </c>
      <c r="K128" s="176"/>
      <c r="L128" s="2"/>
      <c r="M128" s="2"/>
      <c r="O128" s="2"/>
      <c r="P128" s="24">
        <v>1</v>
      </c>
      <c r="Q128" s="25"/>
      <c r="R128" s="2"/>
    </row>
    <row r="129" spans="1:18" ht="12.75" customHeight="1" x14ac:dyDescent="0.2">
      <c r="A129" s="28" t="s">
        <v>47</v>
      </c>
      <c r="K129" s="176"/>
      <c r="L129" s="2"/>
      <c r="M129" s="2"/>
      <c r="O129" s="2"/>
      <c r="P129" s="24"/>
      <c r="Q129" s="25"/>
      <c r="R129" s="2"/>
    </row>
    <row r="130" spans="1:18" ht="12.75" customHeight="1" x14ac:dyDescent="0.2">
      <c r="K130" s="172">
        <f>SUM(K125:K126)</f>
        <v>6</v>
      </c>
      <c r="L130" s="2">
        <f>SUM(K125:K126)/B117</f>
        <v>0.375</v>
      </c>
      <c r="M130" s="2">
        <f>K130/B117</f>
        <v>0.375</v>
      </c>
      <c r="N130" s="2">
        <f>M130-L130</f>
        <v>0</v>
      </c>
      <c r="O130" s="2"/>
    </row>
    <row r="131" spans="1:18" ht="12.75" customHeight="1" x14ac:dyDescent="0.3">
      <c r="A131" s="3" t="s">
        <v>50</v>
      </c>
      <c r="L131" s="2"/>
      <c r="M131" s="2"/>
      <c r="O131" s="2"/>
    </row>
    <row r="132" spans="1:18" ht="25.5" customHeight="1" x14ac:dyDescent="0.2">
      <c r="B132" s="216" t="s">
        <v>1</v>
      </c>
      <c r="C132" s="217"/>
      <c r="D132" s="217"/>
      <c r="E132" s="217"/>
      <c r="F132" s="217"/>
      <c r="G132" s="217"/>
      <c r="H132" s="217"/>
      <c r="I132" s="217"/>
      <c r="J132" s="217"/>
      <c r="L132" s="4" t="s">
        <v>2</v>
      </c>
      <c r="M132" s="4" t="s">
        <v>3</v>
      </c>
      <c r="N132" s="5" t="s">
        <v>4</v>
      </c>
      <c r="O132" s="4" t="s">
        <v>5</v>
      </c>
      <c r="P132" s="6" t="s">
        <v>6</v>
      </c>
      <c r="Q132" s="6" t="s">
        <v>7</v>
      </c>
      <c r="R132" s="7" t="s">
        <v>8</v>
      </c>
    </row>
    <row r="133" spans="1:18" ht="12.75" customHeight="1" x14ac:dyDescent="0.2">
      <c r="A133" s="9" t="s">
        <v>9</v>
      </c>
      <c r="B133" s="10">
        <v>1</v>
      </c>
      <c r="C133" s="10">
        <v>2</v>
      </c>
      <c r="D133" s="10">
        <v>3</v>
      </c>
      <c r="E133" s="10">
        <v>4</v>
      </c>
      <c r="F133" s="10">
        <v>5</v>
      </c>
      <c r="G133" s="10">
        <v>6</v>
      </c>
      <c r="H133" s="10">
        <v>7</v>
      </c>
      <c r="I133" s="10">
        <v>8</v>
      </c>
      <c r="J133" s="10">
        <v>9</v>
      </c>
      <c r="K133" s="174" t="s">
        <v>10</v>
      </c>
      <c r="L133" s="12"/>
      <c r="M133" s="12"/>
      <c r="N133" s="13"/>
      <c r="O133" s="14"/>
      <c r="P133" s="15"/>
      <c r="Q133" s="15"/>
      <c r="R133" s="2"/>
    </row>
    <row r="134" spans="1:18" ht="12.75" customHeight="1" x14ac:dyDescent="0.2">
      <c r="A134" s="28" t="s">
        <v>26</v>
      </c>
      <c r="B134" s="19">
        <v>27</v>
      </c>
      <c r="C134" s="19"/>
      <c r="D134" s="19"/>
      <c r="E134" s="19"/>
      <c r="F134" s="19"/>
      <c r="G134" s="19"/>
      <c r="H134" s="19"/>
      <c r="I134" s="19"/>
      <c r="J134" s="19"/>
      <c r="K134" s="175"/>
      <c r="L134" s="12"/>
      <c r="M134" s="12"/>
      <c r="N134" s="13"/>
      <c r="O134" s="14"/>
      <c r="P134" s="21">
        <f>B134</f>
        <v>27</v>
      </c>
      <c r="Q134" s="15"/>
      <c r="R134" s="2"/>
    </row>
    <row r="135" spans="1:18" ht="12.75" customHeight="1" x14ac:dyDescent="0.2">
      <c r="A135" s="28" t="s">
        <v>28</v>
      </c>
      <c r="C135" s="1">
        <v>20</v>
      </c>
      <c r="K135" s="175"/>
      <c r="L135" s="2"/>
      <c r="M135" s="2"/>
      <c r="O135" s="14">
        <f>C135/B134</f>
        <v>0.7407407407407407</v>
      </c>
      <c r="P135" s="24">
        <v>20</v>
      </c>
      <c r="Q135" s="25">
        <f t="shared" ref="Q135:Q142" si="28">P135/P134</f>
        <v>0.7407407407407407</v>
      </c>
      <c r="R135" s="2">
        <f t="shared" ref="R135:R142" si="29">100%-Q135</f>
        <v>0.2592592592592593</v>
      </c>
    </row>
    <row r="136" spans="1:18" ht="12.75" customHeight="1" x14ac:dyDescent="0.2">
      <c r="A136" s="28" t="s">
        <v>29</v>
      </c>
      <c r="D136" s="1">
        <v>17</v>
      </c>
      <c r="K136" s="175"/>
      <c r="L136" s="2"/>
      <c r="M136" s="2"/>
      <c r="O136" s="14">
        <f>D136/C135</f>
        <v>0.85</v>
      </c>
      <c r="P136" s="24">
        <v>19</v>
      </c>
      <c r="Q136" s="25">
        <f t="shared" si="28"/>
        <v>0.95</v>
      </c>
      <c r="R136" s="2">
        <f t="shared" si="29"/>
        <v>5.0000000000000044E-2</v>
      </c>
    </row>
    <row r="137" spans="1:18" ht="12.75" customHeight="1" x14ac:dyDescent="0.2">
      <c r="A137" s="28" t="s">
        <v>30</v>
      </c>
      <c r="E137" s="1">
        <v>15</v>
      </c>
      <c r="K137" s="175"/>
      <c r="L137" s="2"/>
      <c r="M137" s="2"/>
      <c r="O137" s="2">
        <f>E137/D136</f>
        <v>0.88235294117647056</v>
      </c>
      <c r="P137" s="24">
        <v>19</v>
      </c>
      <c r="Q137" s="25">
        <f t="shared" si="28"/>
        <v>1</v>
      </c>
      <c r="R137" s="2">
        <f t="shared" si="29"/>
        <v>0</v>
      </c>
    </row>
    <row r="138" spans="1:18" ht="12.75" customHeight="1" x14ac:dyDescent="0.2">
      <c r="A138" s="28" t="s">
        <v>31</v>
      </c>
      <c r="F138" s="1">
        <v>14</v>
      </c>
      <c r="K138" s="175"/>
      <c r="L138" s="2"/>
      <c r="M138" s="2"/>
      <c r="O138" s="2">
        <f>F138/E137</f>
        <v>0.93333333333333335</v>
      </c>
      <c r="P138" s="24">
        <v>15</v>
      </c>
      <c r="Q138" s="25">
        <f t="shared" si="28"/>
        <v>0.78947368421052633</v>
      </c>
      <c r="R138" s="2">
        <f t="shared" si="29"/>
        <v>0.21052631578947367</v>
      </c>
    </row>
    <row r="139" spans="1:18" ht="12.75" customHeight="1" x14ac:dyDescent="0.2">
      <c r="A139" s="28" t="s">
        <v>32</v>
      </c>
      <c r="G139" s="1">
        <v>10</v>
      </c>
      <c r="K139" s="175"/>
      <c r="L139" s="2"/>
      <c r="M139" s="2"/>
      <c r="O139" s="2">
        <f>G139/F138</f>
        <v>0.7142857142857143</v>
      </c>
      <c r="P139" s="24">
        <v>15</v>
      </c>
      <c r="Q139" s="25">
        <f t="shared" si="28"/>
        <v>1</v>
      </c>
      <c r="R139" s="2">
        <f t="shared" si="29"/>
        <v>0</v>
      </c>
    </row>
    <row r="140" spans="1:18" ht="12.75" customHeight="1" x14ac:dyDescent="0.2">
      <c r="A140" s="28" t="s">
        <v>36</v>
      </c>
      <c r="H140" s="1">
        <v>8</v>
      </c>
      <c r="K140" s="175"/>
      <c r="L140" s="2"/>
      <c r="M140" s="2"/>
      <c r="O140" s="2">
        <f>H140/G139</f>
        <v>0.8</v>
      </c>
      <c r="P140" s="24">
        <v>12</v>
      </c>
      <c r="Q140" s="25">
        <f t="shared" si="28"/>
        <v>0.8</v>
      </c>
      <c r="R140" s="2">
        <f t="shared" si="29"/>
        <v>0.19999999999999996</v>
      </c>
    </row>
    <row r="141" spans="1:18" ht="12.75" customHeight="1" x14ac:dyDescent="0.2">
      <c r="A141" s="28" t="s">
        <v>40</v>
      </c>
      <c r="I141" s="1">
        <v>7</v>
      </c>
      <c r="K141" s="175"/>
      <c r="L141" s="2"/>
      <c r="M141" s="2"/>
      <c r="O141" s="2">
        <f>I141/H140</f>
        <v>0.875</v>
      </c>
      <c r="P141" s="24">
        <v>12</v>
      </c>
      <c r="Q141" s="25">
        <f t="shared" si="28"/>
        <v>1</v>
      </c>
      <c r="R141" s="2">
        <f t="shared" si="29"/>
        <v>0</v>
      </c>
    </row>
    <row r="142" spans="1:18" ht="12.75" customHeight="1" x14ac:dyDescent="0.2">
      <c r="A142" s="28" t="s">
        <v>44</v>
      </c>
      <c r="J142" s="1">
        <v>7</v>
      </c>
      <c r="K142" s="175">
        <v>14</v>
      </c>
      <c r="L142" s="2"/>
      <c r="M142" s="2"/>
      <c r="O142" s="2">
        <f>J142/I141</f>
        <v>1</v>
      </c>
      <c r="P142" s="24">
        <v>12</v>
      </c>
      <c r="Q142" s="25">
        <f t="shared" si="28"/>
        <v>1</v>
      </c>
      <c r="R142" s="2">
        <f t="shared" si="29"/>
        <v>0</v>
      </c>
    </row>
    <row r="143" spans="1:18" ht="12.75" customHeight="1" x14ac:dyDescent="0.2">
      <c r="A143" s="28" t="s">
        <v>45</v>
      </c>
      <c r="J143" s="1">
        <v>2</v>
      </c>
      <c r="K143" s="175">
        <v>1</v>
      </c>
      <c r="L143" s="2"/>
      <c r="M143" s="2"/>
      <c r="O143" s="2"/>
      <c r="P143" s="24">
        <v>3</v>
      </c>
      <c r="Q143" s="25"/>
      <c r="R143" s="2"/>
    </row>
    <row r="144" spans="1:18" ht="12.75" customHeight="1" x14ac:dyDescent="0.2">
      <c r="A144" s="28" t="s">
        <v>46</v>
      </c>
      <c r="J144" s="1">
        <v>1</v>
      </c>
      <c r="K144" s="176">
        <v>1</v>
      </c>
      <c r="L144" s="2"/>
      <c r="M144" s="2"/>
      <c r="O144" s="2"/>
      <c r="P144" s="24">
        <v>1</v>
      </c>
      <c r="Q144" s="25"/>
      <c r="R144" s="2"/>
    </row>
    <row r="145" spans="1:18" ht="12.75" customHeight="1" x14ac:dyDescent="0.2">
      <c r="A145" s="28" t="s">
        <v>47</v>
      </c>
      <c r="K145" s="176"/>
      <c r="L145" s="2"/>
      <c r="M145" s="2"/>
      <c r="O145" s="2"/>
      <c r="P145" s="24"/>
      <c r="Q145" s="25"/>
      <c r="R145" s="2"/>
    </row>
    <row r="146" spans="1:18" ht="12.75" customHeight="1" x14ac:dyDescent="0.2">
      <c r="K146" s="172">
        <f>SUM(K142:K144)</f>
        <v>16</v>
      </c>
      <c r="L146" s="2">
        <f>K142/B134</f>
        <v>0.51851851851851849</v>
      </c>
      <c r="M146" s="2">
        <f>K146/B134</f>
        <v>0.59259259259259256</v>
      </c>
      <c r="N146" s="2">
        <f>M146-L146</f>
        <v>7.407407407407407E-2</v>
      </c>
      <c r="O146" s="2"/>
    </row>
    <row r="147" spans="1:18" ht="12.75" customHeight="1" x14ac:dyDescent="0.3">
      <c r="A147" s="3" t="s">
        <v>51</v>
      </c>
      <c r="L147" s="2"/>
      <c r="M147" s="2"/>
      <c r="O147" s="2"/>
    </row>
    <row r="148" spans="1:18" ht="25.5" customHeight="1" x14ac:dyDescent="0.2">
      <c r="B148" s="216" t="s">
        <v>1</v>
      </c>
      <c r="C148" s="217"/>
      <c r="D148" s="217"/>
      <c r="E148" s="217"/>
      <c r="F148" s="217"/>
      <c r="G148" s="217"/>
      <c r="H148" s="217"/>
      <c r="I148" s="217"/>
      <c r="J148" s="217"/>
      <c r="L148" s="4" t="s">
        <v>2</v>
      </c>
      <c r="M148" s="4" t="s">
        <v>3</v>
      </c>
      <c r="N148" s="5" t="s">
        <v>4</v>
      </c>
      <c r="O148" s="4" t="s">
        <v>5</v>
      </c>
      <c r="P148" s="6" t="s">
        <v>6</v>
      </c>
      <c r="Q148" s="6" t="s">
        <v>7</v>
      </c>
      <c r="R148" s="7" t="s">
        <v>8</v>
      </c>
    </row>
    <row r="149" spans="1:18" ht="12.75" customHeight="1" x14ac:dyDescent="0.2">
      <c r="A149" s="9" t="s">
        <v>9</v>
      </c>
      <c r="B149" s="10">
        <v>1</v>
      </c>
      <c r="C149" s="10">
        <v>2</v>
      </c>
      <c r="D149" s="10">
        <v>3</v>
      </c>
      <c r="E149" s="10">
        <v>4</v>
      </c>
      <c r="F149" s="10">
        <v>5</v>
      </c>
      <c r="G149" s="10">
        <v>6</v>
      </c>
      <c r="H149" s="10">
        <v>7</v>
      </c>
      <c r="I149" s="10">
        <v>8</v>
      </c>
      <c r="J149" s="10">
        <v>9</v>
      </c>
      <c r="K149" s="174" t="s">
        <v>10</v>
      </c>
      <c r="L149" s="12"/>
      <c r="M149" s="12"/>
      <c r="N149" s="13"/>
      <c r="O149" s="14"/>
      <c r="P149" s="15"/>
      <c r="Q149" s="15"/>
      <c r="R149" s="2"/>
    </row>
    <row r="150" spans="1:18" ht="12.75" customHeight="1" x14ac:dyDescent="0.2">
      <c r="A150" s="28" t="s">
        <v>28</v>
      </c>
      <c r="B150" s="19">
        <v>15</v>
      </c>
      <c r="C150" s="19"/>
      <c r="D150" s="19"/>
      <c r="E150" s="19"/>
      <c r="F150" s="19"/>
      <c r="G150" s="19"/>
      <c r="H150" s="19"/>
      <c r="I150" s="19"/>
      <c r="J150" s="19"/>
      <c r="K150" s="175"/>
      <c r="L150" s="12"/>
      <c r="M150" s="12"/>
      <c r="N150" s="13"/>
      <c r="O150" s="14"/>
      <c r="P150" s="21">
        <f>B150</f>
        <v>15</v>
      </c>
      <c r="Q150" s="15"/>
      <c r="R150" s="2"/>
    </row>
    <row r="151" spans="1:18" ht="12.75" customHeight="1" x14ac:dyDescent="0.2">
      <c r="A151" s="28" t="s">
        <v>29</v>
      </c>
      <c r="C151" s="1">
        <v>13</v>
      </c>
      <c r="K151" s="175"/>
      <c r="L151" s="2"/>
      <c r="M151" s="2"/>
      <c r="O151" s="14">
        <f>C151/B150</f>
        <v>0.8666666666666667</v>
      </c>
      <c r="P151" s="24">
        <v>13</v>
      </c>
      <c r="Q151" s="25">
        <f t="shared" ref="Q151:Q158" si="30">P151/P150</f>
        <v>0.8666666666666667</v>
      </c>
      <c r="R151" s="2">
        <f t="shared" ref="R151:R158" si="31">100%-Q151</f>
        <v>0.1333333333333333</v>
      </c>
    </row>
    <row r="152" spans="1:18" ht="12.75" customHeight="1" x14ac:dyDescent="0.2">
      <c r="A152" s="28" t="s">
        <v>30</v>
      </c>
      <c r="D152" s="1">
        <v>8</v>
      </c>
      <c r="K152" s="175"/>
      <c r="L152" s="2"/>
      <c r="M152" s="2"/>
      <c r="O152" s="14">
        <f>D152/C151</f>
        <v>0.61538461538461542</v>
      </c>
      <c r="P152" s="24">
        <v>13</v>
      </c>
      <c r="Q152" s="25">
        <f t="shared" si="30"/>
        <v>1</v>
      </c>
      <c r="R152" s="2">
        <f t="shared" si="31"/>
        <v>0</v>
      </c>
    </row>
    <row r="153" spans="1:18" ht="12.75" customHeight="1" x14ac:dyDescent="0.2">
      <c r="A153" s="28" t="s">
        <v>31</v>
      </c>
      <c r="E153" s="1">
        <v>7</v>
      </c>
      <c r="K153" s="175"/>
      <c r="L153" s="2"/>
      <c r="M153" s="2"/>
      <c r="O153" s="2">
        <f>E153/D152</f>
        <v>0.875</v>
      </c>
      <c r="P153" s="21">
        <v>10</v>
      </c>
      <c r="Q153" s="25">
        <f t="shared" si="30"/>
        <v>0.76923076923076927</v>
      </c>
      <c r="R153" s="2">
        <f t="shared" si="31"/>
        <v>0.23076923076923073</v>
      </c>
    </row>
    <row r="154" spans="1:18" ht="12.75" customHeight="1" x14ac:dyDescent="0.2">
      <c r="A154" s="28" t="s">
        <v>32</v>
      </c>
      <c r="F154" s="1">
        <v>6</v>
      </c>
      <c r="K154" s="175"/>
      <c r="L154" s="2"/>
      <c r="M154" s="2"/>
      <c r="O154" s="2">
        <f>F154/E153</f>
        <v>0.8571428571428571</v>
      </c>
      <c r="P154" s="21">
        <v>9</v>
      </c>
      <c r="Q154" s="25">
        <f t="shared" si="30"/>
        <v>0.9</v>
      </c>
      <c r="R154" s="2">
        <f t="shared" si="31"/>
        <v>9.9999999999999978E-2</v>
      </c>
    </row>
    <row r="155" spans="1:18" ht="12.75" customHeight="1" x14ac:dyDescent="0.2">
      <c r="A155" s="28" t="s">
        <v>36</v>
      </c>
      <c r="G155" s="1">
        <v>4</v>
      </c>
      <c r="K155" s="175"/>
      <c r="L155" s="2"/>
      <c r="M155" s="2"/>
      <c r="O155" s="2">
        <f>G155/F154</f>
        <v>0.66666666666666663</v>
      </c>
      <c r="P155" s="21">
        <v>8</v>
      </c>
      <c r="Q155" s="25">
        <f t="shared" si="30"/>
        <v>0.88888888888888884</v>
      </c>
      <c r="R155" s="2">
        <f t="shared" si="31"/>
        <v>0.11111111111111116</v>
      </c>
    </row>
    <row r="156" spans="1:18" ht="12.75" customHeight="1" x14ac:dyDescent="0.2">
      <c r="A156" s="28" t="s">
        <v>40</v>
      </c>
      <c r="H156" s="1">
        <v>4</v>
      </c>
      <c r="K156" s="175"/>
      <c r="L156" s="2"/>
      <c r="M156" s="2"/>
      <c r="O156" s="2">
        <f>H156/G155</f>
        <v>1</v>
      </c>
      <c r="P156" s="21">
        <v>6</v>
      </c>
      <c r="Q156" s="25">
        <f t="shared" si="30"/>
        <v>0.75</v>
      </c>
      <c r="R156" s="2">
        <f t="shared" si="31"/>
        <v>0.25</v>
      </c>
    </row>
    <row r="157" spans="1:18" ht="12.75" customHeight="1" x14ac:dyDescent="0.2">
      <c r="A157" s="28" t="s">
        <v>44</v>
      </c>
      <c r="I157" s="1">
        <v>2</v>
      </c>
      <c r="K157" s="175"/>
      <c r="L157" s="2"/>
      <c r="M157" s="2"/>
      <c r="O157" s="2">
        <f>I157/H156</f>
        <v>0.5</v>
      </c>
      <c r="P157" s="21">
        <v>7</v>
      </c>
      <c r="Q157" s="25">
        <f t="shared" si="30"/>
        <v>1.1666666666666667</v>
      </c>
      <c r="R157" s="2">
        <f t="shared" si="31"/>
        <v>-0.16666666666666674</v>
      </c>
    </row>
    <row r="158" spans="1:18" ht="12.75" customHeight="1" x14ac:dyDescent="0.2">
      <c r="A158" s="28" t="s">
        <v>45</v>
      </c>
      <c r="J158" s="1">
        <v>2</v>
      </c>
      <c r="K158" s="175">
        <v>2</v>
      </c>
      <c r="L158" s="2"/>
      <c r="M158" s="2"/>
      <c r="O158" s="2">
        <f>J158/I157</f>
        <v>1</v>
      </c>
      <c r="P158" s="21">
        <v>7</v>
      </c>
      <c r="Q158" s="25">
        <f t="shared" si="30"/>
        <v>1</v>
      </c>
      <c r="R158" s="2">
        <f t="shared" si="31"/>
        <v>0</v>
      </c>
    </row>
    <row r="159" spans="1:18" ht="12.75" customHeight="1" x14ac:dyDescent="0.2">
      <c r="A159" s="28" t="s">
        <v>46</v>
      </c>
      <c r="J159" s="1">
        <v>2</v>
      </c>
      <c r="K159" s="176"/>
      <c r="L159" s="2"/>
      <c r="M159" s="2"/>
      <c r="O159" s="2"/>
      <c r="P159" s="21">
        <v>4</v>
      </c>
      <c r="Q159" s="25"/>
      <c r="R159" s="2"/>
    </row>
    <row r="160" spans="1:18" ht="12.75" customHeight="1" x14ac:dyDescent="0.2">
      <c r="A160" s="28" t="s">
        <v>47</v>
      </c>
      <c r="J160" s="1">
        <v>1</v>
      </c>
      <c r="K160" s="176"/>
      <c r="L160" s="2"/>
      <c r="M160" s="2"/>
      <c r="O160" s="2"/>
      <c r="P160" s="21">
        <v>3</v>
      </c>
      <c r="Q160" s="25"/>
      <c r="R160" s="2"/>
    </row>
    <row r="161" spans="1:18" ht="12.75" customHeight="1" x14ac:dyDescent="0.2">
      <c r="A161" s="28" t="s">
        <v>48</v>
      </c>
      <c r="J161" s="1">
        <v>1</v>
      </c>
      <c r="K161" s="176"/>
      <c r="L161" s="2"/>
      <c r="M161" s="2"/>
      <c r="O161" s="2"/>
      <c r="P161" s="21">
        <v>1</v>
      </c>
      <c r="Q161" s="25"/>
      <c r="R161" s="2"/>
    </row>
    <row r="162" spans="1:18" ht="12.75" customHeight="1" x14ac:dyDescent="0.2">
      <c r="A162" s="28"/>
      <c r="K162" s="172">
        <f>SUM(K158)</f>
        <v>2</v>
      </c>
      <c r="L162" s="2">
        <f>K158/B150</f>
        <v>0.13333333333333333</v>
      </c>
      <c r="M162" s="2">
        <f>K162/B150</f>
        <v>0.13333333333333333</v>
      </c>
      <c r="N162" s="2">
        <f>M162-L162</f>
        <v>0</v>
      </c>
      <c r="O162" s="2"/>
    </row>
    <row r="163" spans="1:18" ht="12.75" customHeight="1" x14ac:dyDescent="0.3">
      <c r="A163" s="3" t="s">
        <v>52</v>
      </c>
      <c r="L163" s="2"/>
      <c r="M163" s="2"/>
      <c r="O163" s="2"/>
    </row>
    <row r="164" spans="1:18" ht="25.5" customHeight="1" x14ac:dyDescent="0.2">
      <c r="B164" s="216" t="s">
        <v>1</v>
      </c>
      <c r="C164" s="217"/>
      <c r="D164" s="217"/>
      <c r="E164" s="217"/>
      <c r="F164" s="217"/>
      <c r="G164" s="217"/>
      <c r="H164" s="217"/>
      <c r="I164" s="217"/>
      <c r="J164" s="217"/>
      <c r="L164" s="4" t="s">
        <v>2</v>
      </c>
      <c r="M164" s="4" t="s">
        <v>3</v>
      </c>
      <c r="N164" s="5" t="s">
        <v>4</v>
      </c>
      <c r="O164" s="4" t="s">
        <v>5</v>
      </c>
      <c r="P164" s="6" t="s">
        <v>6</v>
      </c>
      <c r="Q164" s="6" t="s">
        <v>7</v>
      </c>
      <c r="R164" s="7" t="s">
        <v>8</v>
      </c>
    </row>
    <row r="165" spans="1:18" ht="12.75" customHeight="1" x14ac:dyDescent="0.2">
      <c r="A165" s="9" t="s">
        <v>9</v>
      </c>
      <c r="B165" s="10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74" t="s">
        <v>10</v>
      </c>
      <c r="L165" s="12"/>
      <c r="M165" s="12"/>
      <c r="N165" s="13"/>
      <c r="O165" s="14"/>
      <c r="P165" s="15"/>
      <c r="Q165" s="15"/>
      <c r="R165" s="2"/>
    </row>
    <row r="166" spans="1:18" ht="12.75" customHeight="1" x14ac:dyDescent="0.2">
      <c r="A166" s="28" t="s">
        <v>29</v>
      </c>
      <c r="B166" s="19">
        <v>26</v>
      </c>
      <c r="C166" s="19"/>
      <c r="D166" s="19"/>
      <c r="E166" s="19"/>
      <c r="F166" s="19"/>
      <c r="G166" s="19"/>
      <c r="H166" s="19"/>
      <c r="I166" s="19"/>
      <c r="J166" s="19"/>
      <c r="K166" s="175"/>
      <c r="L166" s="12"/>
      <c r="M166" s="12"/>
      <c r="N166" s="13"/>
      <c r="O166" s="14"/>
      <c r="P166" s="21">
        <f>B166</f>
        <v>26</v>
      </c>
      <c r="Q166" s="15"/>
      <c r="R166" s="2"/>
    </row>
    <row r="167" spans="1:18" ht="12.75" customHeight="1" x14ac:dyDescent="0.2">
      <c r="A167" s="28" t="s">
        <v>30</v>
      </c>
      <c r="C167" s="1">
        <v>20</v>
      </c>
      <c r="K167" s="175"/>
      <c r="L167" s="2"/>
      <c r="M167" s="2"/>
      <c r="O167" s="14">
        <f>C167/B166</f>
        <v>0.76923076923076927</v>
      </c>
      <c r="P167" s="21">
        <v>20</v>
      </c>
      <c r="Q167" s="25">
        <f t="shared" ref="Q167:Q174" si="32">P167/P166</f>
        <v>0.76923076923076927</v>
      </c>
      <c r="R167" s="2">
        <f t="shared" ref="R167:R174" si="33">100%-Q167</f>
        <v>0.23076923076923073</v>
      </c>
    </row>
    <row r="168" spans="1:18" ht="12.75" customHeight="1" x14ac:dyDescent="0.2">
      <c r="A168" s="28" t="s">
        <v>31</v>
      </c>
      <c r="D168" s="1">
        <v>9</v>
      </c>
      <c r="K168" s="175"/>
      <c r="L168" s="2"/>
      <c r="M168" s="2"/>
      <c r="O168" s="2">
        <f>D168/C167</f>
        <v>0.45</v>
      </c>
      <c r="P168" s="21">
        <v>12</v>
      </c>
      <c r="Q168" s="25">
        <f t="shared" si="32"/>
        <v>0.6</v>
      </c>
      <c r="R168" s="2">
        <f t="shared" si="33"/>
        <v>0.4</v>
      </c>
    </row>
    <row r="169" spans="1:18" ht="12.75" customHeight="1" x14ac:dyDescent="0.2">
      <c r="A169" s="28" t="s">
        <v>32</v>
      </c>
      <c r="E169" s="1">
        <v>8</v>
      </c>
      <c r="K169" s="175"/>
      <c r="L169" s="2"/>
      <c r="M169" s="2"/>
      <c r="O169" s="2">
        <f>E169/D168</f>
        <v>0.88888888888888884</v>
      </c>
      <c r="P169" s="21">
        <v>10</v>
      </c>
      <c r="Q169" s="25">
        <f t="shared" si="32"/>
        <v>0.83333333333333337</v>
      </c>
      <c r="R169" s="2">
        <f t="shared" si="33"/>
        <v>0.16666666666666663</v>
      </c>
    </row>
    <row r="170" spans="1:18" ht="12.75" customHeight="1" x14ac:dyDescent="0.2">
      <c r="A170" s="28" t="s">
        <v>36</v>
      </c>
      <c r="F170" s="1">
        <v>6</v>
      </c>
      <c r="K170" s="175"/>
      <c r="L170" s="2"/>
      <c r="M170" s="2"/>
      <c r="O170" s="2">
        <f>F170/E169</f>
        <v>0.75</v>
      </c>
      <c r="P170" s="21">
        <v>10</v>
      </c>
      <c r="Q170" s="25">
        <f t="shared" si="32"/>
        <v>1</v>
      </c>
      <c r="R170" s="2">
        <f t="shared" si="33"/>
        <v>0</v>
      </c>
    </row>
    <row r="171" spans="1:18" ht="12.75" customHeight="1" x14ac:dyDescent="0.2">
      <c r="A171" s="28" t="s">
        <v>40</v>
      </c>
      <c r="G171" s="1">
        <v>6</v>
      </c>
      <c r="K171" s="175"/>
      <c r="L171" s="2"/>
      <c r="M171" s="2"/>
      <c r="O171" s="2">
        <f>G171/F170</f>
        <v>1</v>
      </c>
      <c r="P171" s="21">
        <v>10</v>
      </c>
      <c r="Q171" s="25">
        <f t="shared" si="32"/>
        <v>1</v>
      </c>
      <c r="R171" s="2">
        <f t="shared" si="33"/>
        <v>0</v>
      </c>
    </row>
    <row r="172" spans="1:18" ht="12.75" customHeight="1" x14ac:dyDescent="0.2">
      <c r="A172" s="28" t="s">
        <v>44</v>
      </c>
      <c r="H172" s="1">
        <v>6</v>
      </c>
      <c r="K172" s="175"/>
      <c r="L172" s="2"/>
      <c r="M172" s="2"/>
      <c r="O172" s="2">
        <f>H172/G171</f>
        <v>1</v>
      </c>
      <c r="P172" s="21">
        <v>11</v>
      </c>
      <c r="Q172" s="25">
        <f t="shared" si="32"/>
        <v>1.1000000000000001</v>
      </c>
      <c r="R172" s="2">
        <f t="shared" si="33"/>
        <v>-0.10000000000000009</v>
      </c>
    </row>
    <row r="173" spans="1:18" ht="12.75" customHeight="1" x14ac:dyDescent="0.2">
      <c r="A173" s="28" t="s">
        <v>45</v>
      </c>
      <c r="I173" s="1">
        <v>6</v>
      </c>
      <c r="K173" s="175"/>
      <c r="L173" s="2"/>
      <c r="M173" s="2"/>
      <c r="O173" s="2">
        <f>I173/H172</f>
        <v>1</v>
      </c>
      <c r="P173" s="21">
        <v>11</v>
      </c>
      <c r="Q173" s="25">
        <f t="shared" si="32"/>
        <v>1</v>
      </c>
      <c r="R173" s="2">
        <f t="shared" si="33"/>
        <v>0</v>
      </c>
    </row>
    <row r="174" spans="1:18" ht="12.75" customHeight="1" x14ac:dyDescent="0.2">
      <c r="A174" s="28" t="s">
        <v>46</v>
      </c>
      <c r="J174" s="1">
        <v>6</v>
      </c>
      <c r="K174" s="176">
        <v>10</v>
      </c>
      <c r="L174" s="2"/>
      <c r="M174" s="2"/>
      <c r="O174" s="2"/>
      <c r="P174" s="21">
        <v>11</v>
      </c>
      <c r="Q174" s="25">
        <f t="shared" si="32"/>
        <v>1</v>
      </c>
      <c r="R174" s="2">
        <f t="shared" si="33"/>
        <v>0</v>
      </c>
    </row>
    <row r="175" spans="1:18" ht="12.75" customHeight="1" x14ac:dyDescent="0.2">
      <c r="A175" s="28" t="s">
        <v>47</v>
      </c>
      <c r="J175" s="1">
        <v>3</v>
      </c>
      <c r="K175" s="176"/>
      <c r="L175" s="2"/>
      <c r="M175" s="2"/>
      <c r="O175" s="2"/>
      <c r="P175" s="21">
        <v>4</v>
      </c>
      <c r="Q175" s="25"/>
      <c r="R175" s="2"/>
    </row>
    <row r="176" spans="1:18" ht="12.75" customHeight="1" x14ac:dyDescent="0.2">
      <c r="A176" s="28" t="s">
        <v>48</v>
      </c>
      <c r="J176" s="1">
        <v>1</v>
      </c>
      <c r="K176" s="176"/>
      <c r="L176" s="2"/>
      <c r="M176" s="2"/>
      <c r="O176" s="2"/>
      <c r="P176" s="21">
        <v>1</v>
      </c>
      <c r="Q176" s="25"/>
      <c r="R176" s="2"/>
    </row>
    <row r="177" spans="1:18" ht="12.75" customHeight="1" x14ac:dyDescent="0.2">
      <c r="A177" s="28" t="s">
        <v>53</v>
      </c>
      <c r="J177" s="1">
        <v>1</v>
      </c>
      <c r="K177" s="176">
        <v>1</v>
      </c>
      <c r="L177" s="2"/>
      <c r="M177" s="2"/>
      <c r="O177" s="2"/>
      <c r="P177" s="21">
        <v>1</v>
      </c>
      <c r="Q177" s="25"/>
      <c r="R177" s="2"/>
    </row>
    <row r="178" spans="1:18" ht="12.75" customHeight="1" x14ac:dyDescent="0.2">
      <c r="A178" s="28" t="s">
        <v>54</v>
      </c>
      <c r="J178" s="1">
        <v>1</v>
      </c>
      <c r="K178" s="176"/>
      <c r="L178" s="2"/>
      <c r="M178" s="2"/>
      <c r="O178" s="2"/>
      <c r="P178" s="21">
        <v>1</v>
      </c>
      <c r="Q178" s="25"/>
      <c r="R178" s="2"/>
    </row>
    <row r="179" spans="1:18" ht="12.75" customHeight="1" x14ac:dyDescent="0.2">
      <c r="K179" s="172">
        <f>SUM(K174:K177)</f>
        <v>11</v>
      </c>
      <c r="L179" s="2">
        <f>K174/B166</f>
        <v>0.38461538461538464</v>
      </c>
      <c r="M179" s="2">
        <f>K179/B166</f>
        <v>0.42307692307692307</v>
      </c>
      <c r="N179" s="2">
        <f>M179-L179</f>
        <v>3.8461538461538436E-2</v>
      </c>
      <c r="O179" s="2"/>
    </row>
    <row r="180" spans="1:18" ht="12.75" customHeight="1" x14ac:dyDescent="0.3">
      <c r="A180" s="3" t="s">
        <v>55</v>
      </c>
      <c r="L180" s="2"/>
      <c r="M180" s="2"/>
      <c r="O180" s="2"/>
    </row>
    <row r="181" spans="1:18" ht="25.5" customHeight="1" x14ac:dyDescent="0.2">
      <c r="B181" s="216" t="s">
        <v>1</v>
      </c>
      <c r="C181" s="217"/>
      <c r="D181" s="217"/>
      <c r="E181" s="217"/>
      <c r="F181" s="217"/>
      <c r="G181" s="217"/>
      <c r="H181" s="217"/>
      <c r="I181" s="217"/>
      <c r="J181" s="217"/>
      <c r="L181" s="4" t="s">
        <v>2</v>
      </c>
      <c r="M181" s="4" t="s">
        <v>3</v>
      </c>
      <c r="N181" s="5" t="s">
        <v>4</v>
      </c>
      <c r="O181" s="4" t="s">
        <v>5</v>
      </c>
      <c r="P181" s="6" t="s">
        <v>6</v>
      </c>
      <c r="Q181" s="6" t="s">
        <v>7</v>
      </c>
      <c r="R181" s="7" t="s">
        <v>8</v>
      </c>
    </row>
    <row r="182" spans="1:18" ht="12.75" customHeight="1" x14ac:dyDescent="0.2">
      <c r="A182" s="9" t="s">
        <v>9</v>
      </c>
      <c r="B182" s="10">
        <v>1</v>
      </c>
      <c r="C182" s="10">
        <v>2</v>
      </c>
      <c r="D182" s="10">
        <v>3</v>
      </c>
      <c r="E182" s="10">
        <v>4</v>
      </c>
      <c r="F182" s="10">
        <v>5</v>
      </c>
      <c r="G182" s="10">
        <v>6</v>
      </c>
      <c r="H182" s="10">
        <v>7</v>
      </c>
      <c r="I182" s="10">
        <v>8</v>
      </c>
      <c r="J182" s="10">
        <v>9</v>
      </c>
      <c r="K182" s="174" t="s">
        <v>10</v>
      </c>
      <c r="L182" s="12"/>
      <c r="M182" s="12"/>
      <c r="N182" s="13"/>
      <c r="O182" s="14"/>
      <c r="P182" s="15"/>
      <c r="Q182" s="15"/>
      <c r="R182" s="2"/>
    </row>
    <row r="183" spans="1:18" ht="12.75" customHeight="1" x14ac:dyDescent="0.2">
      <c r="A183" s="28" t="s">
        <v>30</v>
      </c>
      <c r="B183" s="19">
        <v>11</v>
      </c>
      <c r="C183" s="19"/>
      <c r="D183" s="19"/>
      <c r="E183" s="19"/>
      <c r="F183" s="19"/>
      <c r="G183" s="19"/>
      <c r="H183" s="19"/>
      <c r="I183" s="19"/>
      <c r="J183" s="19"/>
      <c r="K183" s="175"/>
      <c r="L183" s="12"/>
      <c r="M183" s="12"/>
      <c r="N183" s="13"/>
      <c r="O183" s="14"/>
      <c r="P183" s="21">
        <f>B183</f>
        <v>11</v>
      </c>
      <c r="Q183" s="15"/>
      <c r="R183" s="2"/>
    </row>
    <row r="184" spans="1:18" ht="12.75" customHeight="1" x14ac:dyDescent="0.2">
      <c r="A184" s="28" t="s">
        <v>31</v>
      </c>
      <c r="C184" s="1">
        <v>8</v>
      </c>
      <c r="K184" s="175"/>
      <c r="L184" s="2"/>
      <c r="M184" s="2"/>
      <c r="O184" s="14">
        <f>C184/B183</f>
        <v>0.72727272727272729</v>
      </c>
      <c r="P184" s="24">
        <v>8</v>
      </c>
      <c r="Q184" s="25">
        <f t="shared" ref="Q184:Q191" si="34">P184/P183</f>
        <v>0.72727272727272729</v>
      </c>
      <c r="R184" s="2">
        <f t="shared" ref="R184:R191" si="35">100%-Q184</f>
        <v>0.27272727272727271</v>
      </c>
    </row>
    <row r="185" spans="1:18" ht="12.75" customHeight="1" x14ac:dyDescent="0.2">
      <c r="A185" s="28" t="s">
        <v>32</v>
      </c>
      <c r="D185" s="1">
        <v>3</v>
      </c>
      <c r="K185" s="175"/>
      <c r="L185" s="2"/>
      <c r="M185" s="2"/>
      <c r="O185" s="2">
        <f>D185/C184</f>
        <v>0.375</v>
      </c>
      <c r="P185" s="24">
        <v>8</v>
      </c>
      <c r="Q185" s="25">
        <f t="shared" si="34"/>
        <v>1</v>
      </c>
      <c r="R185" s="2">
        <f t="shared" si="35"/>
        <v>0</v>
      </c>
    </row>
    <row r="186" spans="1:18" ht="12.75" customHeight="1" x14ac:dyDescent="0.2">
      <c r="A186" s="28" t="s">
        <v>36</v>
      </c>
      <c r="E186" s="1">
        <v>3</v>
      </c>
      <c r="K186" s="175"/>
      <c r="L186" s="2"/>
      <c r="M186" s="2"/>
      <c r="O186" s="2">
        <f>E186/D185</f>
        <v>1</v>
      </c>
      <c r="P186" s="24">
        <v>5</v>
      </c>
      <c r="Q186" s="25">
        <f t="shared" si="34"/>
        <v>0.625</v>
      </c>
      <c r="R186" s="2">
        <f t="shared" si="35"/>
        <v>0.375</v>
      </c>
    </row>
    <row r="187" spans="1:18" ht="12.75" customHeight="1" x14ac:dyDescent="0.2">
      <c r="A187" s="28" t="s">
        <v>40</v>
      </c>
      <c r="F187" s="1">
        <v>3</v>
      </c>
      <c r="K187" s="175"/>
      <c r="L187" s="2"/>
      <c r="M187" s="2"/>
      <c r="O187" s="2">
        <f>F187/E186</f>
        <v>1</v>
      </c>
      <c r="P187" s="24">
        <v>5</v>
      </c>
      <c r="Q187" s="25">
        <f t="shared" si="34"/>
        <v>1</v>
      </c>
      <c r="R187" s="2">
        <f t="shared" si="35"/>
        <v>0</v>
      </c>
    </row>
    <row r="188" spans="1:18" ht="12.75" customHeight="1" x14ac:dyDescent="0.2">
      <c r="A188" s="28" t="s">
        <v>44</v>
      </c>
      <c r="G188" s="1">
        <v>3</v>
      </c>
      <c r="K188" s="175"/>
      <c r="L188" s="2"/>
      <c r="M188" s="2"/>
      <c r="O188" s="2">
        <f>G188/F187</f>
        <v>1</v>
      </c>
      <c r="P188" s="24">
        <v>4</v>
      </c>
      <c r="Q188" s="25">
        <f t="shared" si="34"/>
        <v>0.8</v>
      </c>
      <c r="R188" s="2">
        <f t="shared" si="35"/>
        <v>0.19999999999999996</v>
      </c>
    </row>
    <row r="189" spans="1:18" ht="12.75" customHeight="1" x14ac:dyDescent="0.2">
      <c r="A189" s="28" t="s">
        <v>45</v>
      </c>
      <c r="H189" s="1">
        <v>3</v>
      </c>
      <c r="K189" s="175"/>
      <c r="L189" s="2"/>
      <c r="M189" s="2"/>
      <c r="O189" s="2">
        <f>H189/G188</f>
        <v>1</v>
      </c>
      <c r="P189" s="24">
        <v>4</v>
      </c>
      <c r="Q189" s="25">
        <f t="shared" si="34"/>
        <v>1</v>
      </c>
      <c r="R189" s="2">
        <f t="shared" si="35"/>
        <v>0</v>
      </c>
    </row>
    <row r="190" spans="1:18" ht="12.75" customHeight="1" x14ac:dyDescent="0.2">
      <c r="A190" s="28" t="s">
        <v>46</v>
      </c>
      <c r="I190" s="1">
        <v>3</v>
      </c>
      <c r="K190" s="175"/>
      <c r="L190" s="2"/>
      <c r="M190" s="2"/>
      <c r="O190" s="2">
        <f>I190/H189</f>
        <v>1</v>
      </c>
      <c r="P190" s="24">
        <v>4</v>
      </c>
      <c r="Q190" s="25">
        <f t="shared" si="34"/>
        <v>1</v>
      </c>
      <c r="R190" s="2">
        <f t="shared" si="35"/>
        <v>0</v>
      </c>
    </row>
    <row r="191" spans="1:18" ht="12.75" customHeight="1" x14ac:dyDescent="0.2">
      <c r="A191" s="28" t="s">
        <v>47</v>
      </c>
      <c r="J191" s="1">
        <v>3</v>
      </c>
      <c r="K191" s="175">
        <v>3</v>
      </c>
      <c r="L191" s="2"/>
      <c r="M191" s="2"/>
      <c r="O191" s="2">
        <f>J191/I190</f>
        <v>1</v>
      </c>
      <c r="P191" s="24">
        <v>4</v>
      </c>
      <c r="Q191" s="25">
        <f t="shared" si="34"/>
        <v>1</v>
      </c>
      <c r="R191" s="2">
        <f t="shared" si="35"/>
        <v>0</v>
      </c>
    </row>
    <row r="192" spans="1:18" ht="12.75" customHeight="1" x14ac:dyDescent="0.2">
      <c r="A192" s="28" t="s">
        <v>48</v>
      </c>
      <c r="J192" s="1">
        <v>2</v>
      </c>
      <c r="K192" s="176">
        <v>1</v>
      </c>
      <c r="L192" s="2"/>
      <c r="M192" s="2"/>
      <c r="O192" s="2"/>
      <c r="P192" s="24">
        <v>2</v>
      </c>
      <c r="Q192" s="25"/>
      <c r="R192" s="2"/>
    </row>
    <row r="193" spans="1:18" ht="12.75" customHeight="1" x14ac:dyDescent="0.2">
      <c r="A193" s="28" t="s">
        <v>53</v>
      </c>
      <c r="J193" s="1">
        <v>1</v>
      </c>
      <c r="K193" s="176">
        <v>1</v>
      </c>
      <c r="L193" s="2"/>
      <c r="M193" s="2"/>
      <c r="O193" s="2"/>
      <c r="P193" s="24">
        <v>1</v>
      </c>
      <c r="Q193" s="25"/>
      <c r="R193" s="2"/>
    </row>
    <row r="194" spans="1:18" ht="12.75" customHeight="1" x14ac:dyDescent="0.2">
      <c r="A194" s="28" t="s">
        <v>54</v>
      </c>
      <c r="K194" s="176"/>
      <c r="L194" s="2"/>
      <c r="M194" s="2"/>
      <c r="O194" s="2"/>
      <c r="P194" s="24"/>
      <c r="Q194" s="25"/>
      <c r="R194" s="2"/>
    </row>
    <row r="195" spans="1:18" ht="12.75" customHeight="1" x14ac:dyDescent="0.2">
      <c r="K195" s="172">
        <f>SUM(K191:K193)</f>
        <v>5</v>
      </c>
      <c r="L195" s="2">
        <f>K191/B183</f>
        <v>0.27272727272727271</v>
      </c>
      <c r="M195" s="2">
        <f>K195/B183</f>
        <v>0.45454545454545453</v>
      </c>
      <c r="N195" s="2">
        <f>M195-L195</f>
        <v>0.18181818181818182</v>
      </c>
      <c r="O195" s="2"/>
    </row>
    <row r="196" spans="1:18" ht="12.75" customHeight="1" x14ac:dyDescent="0.3">
      <c r="A196" s="3" t="s">
        <v>56</v>
      </c>
      <c r="L196" s="2"/>
      <c r="M196" s="2"/>
      <c r="O196" s="2"/>
    </row>
    <row r="197" spans="1:18" ht="25.5" customHeight="1" x14ac:dyDescent="0.2">
      <c r="B197" s="216" t="s">
        <v>1</v>
      </c>
      <c r="C197" s="217"/>
      <c r="D197" s="217"/>
      <c r="E197" s="217"/>
      <c r="F197" s="217"/>
      <c r="G197" s="217"/>
      <c r="H197" s="217"/>
      <c r="I197" s="217"/>
      <c r="J197" s="217"/>
      <c r="L197" s="4" t="s">
        <v>2</v>
      </c>
      <c r="M197" s="4" t="s">
        <v>3</v>
      </c>
      <c r="N197" s="5" t="s">
        <v>4</v>
      </c>
      <c r="O197" s="4" t="s">
        <v>5</v>
      </c>
      <c r="P197" s="6" t="s">
        <v>6</v>
      </c>
      <c r="Q197" s="6" t="s">
        <v>7</v>
      </c>
      <c r="R197" s="7" t="s">
        <v>8</v>
      </c>
    </row>
    <row r="198" spans="1:18" ht="12.75" customHeight="1" x14ac:dyDescent="0.2">
      <c r="A198" s="9" t="s">
        <v>9</v>
      </c>
      <c r="B198" s="10">
        <v>1</v>
      </c>
      <c r="C198" s="10">
        <v>2</v>
      </c>
      <c r="D198" s="10">
        <v>3</v>
      </c>
      <c r="E198" s="10">
        <v>4</v>
      </c>
      <c r="F198" s="10">
        <v>5</v>
      </c>
      <c r="G198" s="10">
        <v>6</v>
      </c>
      <c r="H198" s="10">
        <v>7</v>
      </c>
      <c r="I198" s="10">
        <v>8</v>
      </c>
      <c r="J198" s="10">
        <v>9</v>
      </c>
      <c r="K198" s="174" t="s">
        <v>10</v>
      </c>
      <c r="L198" s="12"/>
      <c r="M198" s="12"/>
      <c r="N198" s="13"/>
      <c r="O198" s="14"/>
      <c r="P198" s="15"/>
      <c r="Q198" s="15"/>
      <c r="R198" s="2"/>
    </row>
    <row r="199" spans="1:18" ht="12.75" customHeight="1" x14ac:dyDescent="0.2">
      <c r="A199" s="28" t="s">
        <v>31</v>
      </c>
      <c r="B199" s="19">
        <v>20</v>
      </c>
      <c r="C199" s="19"/>
      <c r="D199" s="19"/>
      <c r="E199" s="19"/>
      <c r="F199" s="19"/>
      <c r="G199" s="19"/>
      <c r="H199" s="19"/>
      <c r="I199" s="19"/>
      <c r="J199" s="19"/>
      <c r="K199" s="175"/>
      <c r="L199" s="12"/>
      <c r="M199" s="12"/>
      <c r="N199" s="13"/>
      <c r="O199" s="14"/>
      <c r="P199" s="21">
        <f>B199</f>
        <v>20</v>
      </c>
      <c r="Q199" s="15"/>
      <c r="R199" s="2"/>
    </row>
    <row r="200" spans="1:18" ht="12.75" customHeight="1" x14ac:dyDescent="0.2">
      <c r="A200" s="28" t="s">
        <v>32</v>
      </c>
      <c r="C200" s="1">
        <v>14</v>
      </c>
      <c r="K200" s="175"/>
      <c r="L200" s="2"/>
      <c r="M200" s="2"/>
      <c r="O200" s="14">
        <f>C200/B199</f>
        <v>0.7</v>
      </c>
      <c r="P200" s="24">
        <v>14</v>
      </c>
      <c r="Q200" s="25">
        <f t="shared" ref="Q200:Q207" si="36">P200/P199</f>
        <v>0.7</v>
      </c>
      <c r="R200" s="2">
        <f t="shared" ref="R200:R207" si="37">100%-Q200</f>
        <v>0.30000000000000004</v>
      </c>
    </row>
    <row r="201" spans="1:18" ht="12.75" customHeight="1" x14ac:dyDescent="0.2">
      <c r="A201" s="28" t="s">
        <v>36</v>
      </c>
      <c r="D201" s="1">
        <v>10</v>
      </c>
      <c r="K201" s="175"/>
      <c r="L201" s="2"/>
      <c r="M201" s="2"/>
      <c r="O201" s="2">
        <f>D201/C200</f>
        <v>0.7142857142857143</v>
      </c>
      <c r="P201" s="24">
        <v>12</v>
      </c>
      <c r="Q201" s="25">
        <f t="shared" si="36"/>
        <v>0.8571428571428571</v>
      </c>
      <c r="R201" s="2">
        <f t="shared" si="37"/>
        <v>0.1428571428571429</v>
      </c>
    </row>
    <row r="202" spans="1:18" ht="12.75" customHeight="1" x14ac:dyDescent="0.2">
      <c r="A202" s="28" t="s">
        <v>40</v>
      </c>
      <c r="E202" s="1">
        <v>9</v>
      </c>
      <c r="K202" s="175"/>
      <c r="L202" s="2"/>
      <c r="M202" s="2"/>
      <c r="O202" s="2">
        <f>E202/D201</f>
        <v>0.9</v>
      </c>
      <c r="P202" s="24">
        <v>11</v>
      </c>
      <c r="Q202" s="25">
        <f t="shared" si="36"/>
        <v>0.91666666666666663</v>
      </c>
      <c r="R202" s="2">
        <f t="shared" si="37"/>
        <v>8.333333333333337E-2</v>
      </c>
    </row>
    <row r="203" spans="1:18" ht="12.75" customHeight="1" x14ac:dyDescent="0.2">
      <c r="A203" s="28" t="s">
        <v>44</v>
      </c>
      <c r="F203" s="1">
        <v>9</v>
      </c>
      <c r="K203" s="175"/>
      <c r="L203" s="2"/>
      <c r="M203" s="2"/>
      <c r="O203" s="2">
        <f>F203/E202</f>
        <v>1</v>
      </c>
      <c r="P203" s="24">
        <v>13</v>
      </c>
      <c r="Q203" s="25">
        <f t="shared" si="36"/>
        <v>1.1818181818181819</v>
      </c>
      <c r="R203" s="2">
        <f t="shared" si="37"/>
        <v>-0.18181818181818188</v>
      </c>
    </row>
    <row r="204" spans="1:18" ht="12.75" customHeight="1" x14ac:dyDescent="0.2">
      <c r="A204" s="28" t="s">
        <v>45</v>
      </c>
      <c r="G204" s="1">
        <v>9</v>
      </c>
      <c r="K204" s="175"/>
      <c r="L204" s="2"/>
      <c r="M204" s="2"/>
      <c r="O204" s="2">
        <f>G204/F203</f>
        <v>1</v>
      </c>
      <c r="P204" s="24">
        <v>12</v>
      </c>
      <c r="Q204" s="25">
        <f t="shared" si="36"/>
        <v>0.92307692307692313</v>
      </c>
      <c r="R204" s="2">
        <f t="shared" si="37"/>
        <v>7.6923076923076872E-2</v>
      </c>
    </row>
    <row r="205" spans="1:18" ht="12.75" customHeight="1" x14ac:dyDescent="0.2">
      <c r="A205" s="28" t="s">
        <v>46</v>
      </c>
      <c r="H205" s="1">
        <v>9</v>
      </c>
      <c r="K205" s="175"/>
      <c r="L205" s="2"/>
      <c r="M205" s="2"/>
      <c r="O205" s="2">
        <f>H205/G204</f>
        <v>1</v>
      </c>
      <c r="P205" s="24">
        <v>12</v>
      </c>
      <c r="Q205" s="25">
        <f t="shared" si="36"/>
        <v>1</v>
      </c>
      <c r="R205" s="2">
        <f t="shared" si="37"/>
        <v>0</v>
      </c>
    </row>
    <row r="206" spans="1:18" ht="12.75" customHeight="1" x14ac:dyDescent="0.2">
      <c r="A206" s="28" t="s">
        <v>47</v>
      </c>
      <c r="I206" s="1">
        <v>8</v>
      </c>
      <c r="K206" s="175"/>
      <c r="L206" s="2"/>
      <c r="M206" s="2"/>
      <c r="O206" s="2">
        <f>I206/H205</f>
        <v>0.88888888888888884</v>
      </c>
      <c r="P206" s="24">
        <v>10</v>
      </c>
      <c r="Q206" s="25">
        <f t="shared" si="36"/>
        <v>0.83333333333333337</v>
      </c>
      <c r="R206" s="2">
        <f t="shared" si="37"/>
        <v>0.16666666666666663</v>
      </c>
    </row>
    <row r="207" spans="1:18" ht="12.75" customHeight="1" x14ac:dyDescent="0.2">
      <c r="A207" s="28" t="s">
        <v>48</v>
      </c>
      <c r="J207" s="1">
        <v>8</v>
      </c>
      <c r="K207" s="176">
        <v>8</v>
      </c>
      <c r="L207" s="2"/>
      <c r="M207" s="2"/>
      <c r="O207" s="2">
        <f>J207/I206</f>
        <v>1</v>
      </c>
      <c r="P207" s="24">
        <v>10</v>
      </c>
      <c r="Q207" s="25">
        <f t="shared" si="36"/>
        <v>1</v>
      </c>
      <c r="R207" s="2">
        <f t="shared" si="37"/>
        <v>0</v>
      </c>
    </row>
    <row r="208" spans="1:18" ht="12.75" customHeight="1" x14ac:dyDescent="0.2">
      <c r="A208" s="28" t="s">
        <v>53</v>
      </c>
      <c r="J208" s="1">
        <v>2</v>
      </c>
      <c r="K208" s="176">
        <v>1</v>
      </c>
      <c r="L208" s="2"/>
      <c r="M208" s="2"/>
      <c r="O208" s="2"/>
      <c r="P208" s="24">
        <v>2</v>
      </c>
      <c r="Q208" s="25"/>
      <c r="R208" s="2"/>
    </row>
    <row r="209" spans="1:18" ht="12.75" customHeight="1" x14ac:dyDescent="0.2">
      <c r="K209" s="172">
        <f>SUM(K207:K208)</f>
        <v>9</v>
      </c>
      <c r="L209" s="2">
        <f>K207/B199</f>
        <v>0.4</v>
      </c>
      <c r="M209" s="2">
        <f>K209/B199</f>
        <v>0.45</v>
      </c>
      <c r="N209" s="2">
        <f>M209-L209</f>
        <v>4.9999999999999989E-2</v>
      </c>
      <c r="O209" s="2"/>
    </row>
    <row r="210" spans="1:18" ht="12.75" customHeight="1" x14ac:dyDescent="0.3">
      <c r="A210" s="3" t="s">
        <v>57</v>
      </c>
      <c r="D210" s="38" t="s">
        <v>58</v>
      </c>
      <c r="L210" s="2"/>
      <c r="M210" s="2"/>
      <c r="O210" s="2"/>
    </row>
    <row r="211" spans="1:18" ht="25.5" customHeight="1" x14ac:dyDescent="0.2">
      <c r="B211" s="216" t="s">
        <v>1</v>
      </c>
      <c r="C211" s="217"/>
      <c r="D211" s="217"/>
      <c r="E211" s="217"/>
      <c r="F211" s="217"/>
      <c r="G211" s="217"/>
      <c r="H211" s="217"/>
      <c r="I211" s="217"/>
      <c r="J211" s="217"/>
      <c r="L211" s="4" t="s">
        <v>2</v>
      </c>
      <c r="M211" s="4" t="s">
        <v>3</v>
      </c>
      <c r="N211" s="5" t="s">
        <v>4</v>
      </c>
      <c r="O211" s="4" t="s">
        <v>5</v>
      </c>
      <c r="P211" s="6" t="s">
        <v>6</v>
      </c>
      <c r="Q211" s="6" t="s">
        <v>7</v>
      </c>
      <c r="R211" s="7" t="s">
        <v>8</v>
      </c>
    </row>
    <row r="212" spans="1:18" ht="12.75" customHeight="1" x14ac:dyDescent="0.2">
      <c r="A212" s="9" t="s">
        <v>9</v>
      </c>
      <c r="B212" s="10">
        <v>1</v>
      </c>
      <c r="C212" s="10">
        <v>2</v>
      </c>
      <c r="D212" s="10">
        <v>3</v>
      </c>
      <c r="E212" s="10">
        <v>4</v>
      </c>
      <c r="F212" s="10">
        <v>5</v>
      </c>
      <c r="G212" s="10">
        <v>6</v>
      </c>
      <c r="H212" s="10">
        <v>7</v>
      </c>
      <c r="I212" s="10">
        <v>8</v>
      </c>
      <c r="J212" s="10">
        <v>9</v>
      </c>
      <c r="K212" s="174" t="s">
        <v>10</v>
      </c>
      <c r="L212" s="12"/>
      <c r="M212" s="12"/>
      <c r="N212" s="13"/>
      <c r="O212" s="14"/>
      <c r="P212" s="15"/>
      <c r="Q212" s="15"/>
      <c r="R212" s="2"/>
    </row>
    <row r="213" spans="1:18" ht="12.75" customHeight="1" x14ac:dyDescent="0.2">
      <c r="A213" s="28" t="s">
        <v>32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75"/>
      <c r="L213" s="12"/>
      <c r="M213" s="12"/>
      <c r="N213" s="13"/>
      <c r="O213" s="14"/>
      <c r="P213" s="21">
        <f>B213</f>
        <v>0</v>
      </c>
      <c r="Q213" s="15"/>
      <c r="R213" s="2"/>
    </row>
    <row r="214" spans="1:18" ht="12.75" customHeight="1" x14ac:dyDescent="0.2">
      <c r="L214" s="2"/>
      <c r="M214" s="2"/>
      <c r="O214" s="2"/>
    </row>
    <row r="215" spans="1:18" ht="12.75" customHeight="1" x14ac:dyDescent="0.3">
      <c r="A215" s="3" t="s">
        <v>59</v>
      </c>
      <c r="D215" s="38"/>
      <c r="L215" s="2"/>
      <c r="M215" s="2"/>
      <c r="O215" s="2"/>
    </row>
    <row r="216" spans="1:18" ht="25.5" customHeight="1" x14ac:dyDescent="0.2">
      <c r="B216" s="216" t="s">
        <v>1</v>
      </c>
      <c r="C216" s="217"/>
      <c r="D216" s="217"/>
      <c r="E216" s="217"/>
      <c r="F216" s="217"/>
      <c r="G216" s="217"/>
      <c r="H216" s="217"/>
      <c r="I216" s="217"/>
      <c r="J216" s="217"/>
      <c r="L216" s="4" t="s">
        <v>2</v>
      </c>
      <c r="M216" s="4" t="s">
        <v>3</v>
      </c>
      <c r="N216" s="5" t="s">
        <v>4</v>
      </c>
      <c r="O216" s="4" t="s">
        <v>5</v>
      </c>
      <c r="P216" s="6" t="s">
        <v>6</v>
      </c>
      <c r="Q216" s="6" t="s">
        <v>7</v>
      </c>
      <c r="R216" s="7" t="s">
        <v>8</v>
      </c>
    </row>
    <row r="217" spans="1:18" ht="12.75" customHeight="1" x14ac:dyDescent="0.2">
      <c r="A217" s="9" t="s">
        <v>9</v>
      </c>
      <c r="B217" s="10">
        <v>1</v>
      </c>
      <c r="C217" s="10">
        <v>2</v>
      </c>
      <c r="D217" s="10">
        <v>3</v>
      </c>
      <c r="E217" s="10">
        <v>4</v>
      </c>
      <c r="F217" s="10">
        <v>5</v>
      </c>
      <c r="G217" s="10">
        <v>6</v>
      </c>
      <c r="H217" s="10">
        <v>7</v>
      </c>
      <c r="I217" s="10">
        <v>8</v>
      </c>
      <c r="J217" s="10">
        <v>9</v>
      </c>
      <c r="K217" s="174" t="s">
        <v>10</v>
      </c>
      <c r="L217" s="12"/>
      <c r="M217" s="12"/>
      <c r="N217" s="13"/>
      <c r="O217" s="14"/>
      <c r="P217" s="15"/>
      <c r="Q217" s="15"/>
      <c r="R217" s="2"/>
    </row>
    <row r="218" spans="1:18" ht="12.75" customHeight="1" x14ac:dyDescent="0.2">
      <c r="A218" s="28" t="s">
        <v>36</v>
      </c>
      <c r="B218" s="19">
        <v>9</v>
      </c>
      <c r="C218" s="19"/>
      <c r="D218" s="19"/>
      <c r="E218" s="19"/>
      <c r="F218" s="19"/>
      <c r="G218" s="19"/>
      <c r="H218" s="19"/>
      <c r="I218" s="19"/>
      <c r="J218" s="19"/>
      <c r="K218" s="175"/>
      <c r="L218" s="12"/>
      <c r="M218" s="12"/>
      <c r="N218" s="13"/>
      <c r="O218" s="14"/>
      <c r="P218" s="21">
        <f>B218</f>
        <v>9</v>
      </c>
      <c r="Q218" s="15"/>
      <c r="R218" s="2"/>
    </row>
    <row r="219" spans="1:18" ht="12.75" customHeight="1" x14ac:dyDescent="0.2">
      <c r="A219" s="28" t="s">
        <v>40</v>
      </c>
      <c r="C219" s="1">
        <v>7</v>
      </c>
      <c r="K219" s="175"/>
      <c r="L219" s="2"/>
      <c r="M219" s="2"/>
      <c r="O219" s="14">
        <f>C219/B218</f>
        <v>0.77777777777777779</v>
      </c>
      <c r="P219" s="24">
        <v>7</v>
      </c>
      <c r="Q219" s="25">
        <f t="shared" ref="Q219:Q226" si="38">P219/P218</f>
        <v>0.77777777777777779</v>
      </c>
      <c r="R219" s="2">
        <f t="shared" ref="R219:R226" si="39">100%-Q219</f>
        <v>0.22222222222222221</v>
      </c>
    </row>
    <row r="220" spans="1:18" ht="12.75" customHeight="1" x14ac:dyDescent="0.2">
      <c r="A220" s="28" t="s">
        <v>44</v>
      </c>
      <c r="D220" s="1">
        <v>6</v>
      </c>
      <c r="K220" s="175"/>
      <c r="L220" s="2"/>
      <c r="M220" s="2"/>
      <c r="O220" s="2">
        <f>D220/C219</f>
        <v>0.8571428571428571</v>
      </c>
      <c r="P220" s="24">
        <v>7</v>
      </c>
      <c r="Q220" s="25">
        <f t="shared" si="38"/>
        <v>1</v>
      </c>
      <c r="R220" s="2">
        <f t="shared" si="39"/>
        <v>0</v>
      </c>
    </row>
    <row r="221" spans="1:18" ht="12.75" customHeight="1" x14ac:dyDescent="0.2">
      <c r="A221" s="28" t="s">
        <v>45</v>
      </c>
      <c r="E221" s="1">
        <v>6</v>
      </c>
      <c r="K221" s="175"/>
      <c r="L221" s="2"/>
      <c r="M221" s="2"/>
      <c r="O221" s="2">
        <f>E221/D220</f>
        <v>1</v>
      </c>
      <c r="P221" s="24">
        <v>7</v>
      </c>
      <c r="Q221" s="25">
        <f t="shared" si="38"/>
        <v>1</v>
      </c>
      <c r="R221" s="2">
        <f t="shared" si="39"/>
        <v>0</v>
      </c>
    </row>
    <row r="222" spans="1:18" ht="12.75" customHeight="1" x14ac:dyDescent="0.2">
      <c r="A222" s="28" t="s">
        <v>46</v>
      </c>
      <c r="F222" s="1">
        <v>6</v>
      </c>
      <c r="K222" s="175"/>
      <c r="L222" s="2"/>
      <c r="M222" s="2"/>
      <c r="O222" s="2">
        <f>F222/E221</f>
        <v>1</v>
      </c>
      <c r="P222" s="24">
        <v>7</v>
      </c>
      <c r="Q222" s="25">
        <f t="shared" si="38"/>
        <v>1</v>
      </c>
      <c r="R222" s="2">
        <f t="shared" si="39"/>
        <v>0</v>
      </c>
    </row>
    <row r="223" spans="1:18" ht="12.75" customHeight="1" x14ac:dyDescent="0.2">
      <c r="A223" s="28" t="s">
        <v>47</v>
      </c>
      <c r="G223" s="1">
        <v>4</v>
      </c>
      <c r="K223" s="175"/>
      <c r="L223" s="2"/>
      <c r="M223" s="2"/>
      <c r="O223" s="2">
        <f>G223/F222</f>
        <v>0.66666666666666663</v>
      </c>
      <c r="P223" s="24">
        <v>7</v>
      </c>
      <c r="Q223" s="25">
        <f t="shared" si="38"/>
        <v>1</v>
      </c>
      <c r="R223" s="2">
        <f t="shared" si="39"/>
        <v>0</v>
      </c>
    </row>
    <row r="224" spans="1:18" ht="12.75" customHeight="1" x14ac:dyDescent="0.2">
      <c r="A224" s="28" t="s">
        <v>48</v>
      </c>
      <c r="H224" s="1">
        <v>4</v>
      </c>
      <c r="K224" s="175"/>
      <c r="L224" s="2"/>
      <c r="M224" s="2"/>
      <c r="O224" s="2">
        <f>H224/G223</f>
        <v>1</v>
      </c>
      <c r="P224" s="24">
        <v>6</v>
      </c>
      <c r="Q224" s="25">
        <f t="shared" si="38"/>
        <v>0.8571428571428571</v>
      </c>
      <c r="R224" s="2">
        <f t="shared" si="39"/>
        <v>0.1428571428571429</v>
      </c>
    </row>
    <row r="225" spans="1:18" ht="12.75" customHeight="1" x14ac:dyDescent="0.2">
      <c r="A225" s="28" t="s">
        <v>53</v>
      </c>
      <c r="I225" s="1">
        <v>4</v>
      </c>
      <c r="K225" s="175"/>
      <c r="L225" s="2"/>
      <c r="M225" s="2"/>
      <c r="O225" s="2">
        <f>I225/H224</f>
        <v>1</v>
      </c>
      <c r="P225" s="24">
        <v>6</v>
      </c>
      <c r="Q225" s="25">
        <f t="shared" si="38"/>
        <v>1</v>
      </c>
      <c r="R225" s="2">
        <f t="shared" si="39"/>
        <v>0</v>
      </c>
    </row>
    <row r="226" spans="1:18" ht="12.75" customHeight="1" x14ac:dyDescent="0.2">
      <c r="A226" s="28" t="s">
        <v>54</v>
      </c>
      <c r="J226" s="1">
        <v>4</v>
      </c>
      <c r="K226" s="176">
        <v>0</v>
      </c>
      <c r="L226" s="2"/>
      <c r="M226" s="2"/>
      <c r="O226" s="2">
        <f>J226/I225</f>
        <v>1</v>
      </c>
      <c r="P226" s="24">
        <v>6</v>
      </c>
      <c r="Q226" s="25">
        <f t="shared" si="38"/>
        <v>1</v>
      </c>
      <c r="R226" s="2">
        <f t="shared" si="39"/>
        <v>0</v>
      </c>
    </row>
    <row r="227" spans="1:18" ht="12.75" customHeight="1" x14ac:dyDescent="0.2">
      <c r="A227" s="28" t="s">
        <v>60</v>
      </c>
      <c r="J227" s="1">
        <v>1</v>
      </c>
      <c r="K227" s="176"/>
      <c r="L227" s="2"/>
      <c r="M227" s="2"/>
      <c r="O227" s="2"/>
      <c r="P227" s="24">
        <v>1</v>
      </c>
      <c r="Q227" s="25"/>
      <c r="R227" s="2"/>
    </row>
    <row r="228" spans="1:18" ht="12.75" customHeight="1" x14ac:dyDescent="0.2">
      <c r="A228" s="28" t="s">
        <v>61</v>
      </c>
      <c r="J228" s="1">
        <v>1</v>
      </c>
      <c r="K228" s="176"/>
      <c r="L228" s="2"/>
      <c r="M228" s="2"/>
      <c r="O228" s="2"/>
      <c r="P228" s="24">
        <v>1</v>
      </c>
      <c r="Q228" s="25"/>
      <c r="R228" s="2"/>
    </row>
    <row r="229" spans="1:18" ht="12.75" customHeight="1" x14ac:dyDescent="0.2">
      <c r="A229" s="28" t="s">
        <v>62</v>
      </c>
      <c r="J229" s="1">
        <v>1</v>
      </c>
      <c r="K229" s="176">
        <v>1</v>
      </c>
      <c r="L229" s="2"/>
      <c r="M229" s="2"/>
      <c r="O229" s="2"/>
      <c r="P229" s="24">
        <v>1</v>
      </c>
      <c r="Q229" s="25"/>
      <c r="R229" s="2"/>
    </row>
    <row r="230" spans="1:18" ht="12.75" customHeight="1" x14ac:dyDescent="0.2">
      <c r="A230" s="28"/>
      <c r="K230" s="172">
        <f>SUM(K226:K229)</f>
        <v>1</v>
      </c>
      <c r="L230" s="2">
        <f>K226/B218</f>
        <v>0</v>
      </c>
      <c r="M230" s="2">
        <f>K230/B218</f>
        <v>0.1111111111111111</v>
      </c>
      <c r="N230" s="2">
        <f>M230-L230</f>
        <v>0.1111111111111111</v>
      </c>
      <c r="O230" s="2"/>
      <c r="P230" s="24"/>
      <c r="Q230" s="25"/>
      <c r="R230" s="2"/>
    </row>
    <row r="231" spans="1:18" ht="12.75" customHeight="1" x14ac:dyDescent="0.2">
      <c r="L231" s="2"/>
      <c r="M231" s="2"/>
      <c r="O231" s="2"/>
    </row>
    <row r="232" spans="1:18" ht="12.75" customHeight="1" x14ac:dyDescent="0.3">
      <c r="A232" s="3" t="s">
        <v>63</v>
      </c>
      <c r="D232" s="38"/>
      <c r="L232" s="2"/>
      <c r="M232" s="2"/>
      <c r="O232" s="2"/>
    </row>
    <row r="233" spans="1:18" ht="25.5" customHeight="1" x14ac:dyDescent="0.2">
      <c r="B233" s="216" t="s">
        <v>1</v>
      </c>
      <c r="C233" s="217"/>
      <c r="D233" s="217"/>
      <c r="E233" s="217"/>
      <c r="F233" s="217"/>
      <c r="G233" s="217"/>
      <c r="H233" s="217"/>
      <c r="I233" s="217"/>
      <c r="J233" s="217"/>
      <c r="L233" s="4" t="s">
        <v>2</v>
      </c>
      <c r="M233" s="4" t="s">
        <v>3</v>
      </c>
      <c r="N233" s="5" t="s">
        <v>4</v>
      </c>
      <c r="O233" s="4" t="s">
        <v>5</v>
      </c>
      <c r="P233" s="6" t="s">
        <v>6</v>
      </c>
      <c r="Q233" s="6" t="s">
        <v>7</v>
      </c>
      <c r="R233" s="7" t="s">
        <v>8</v>
      </c>
    </row>
    <row r="234" spans="1:18" ht="12.75" customHeight="1" x14ac:dyDescent="0.2">
      <c r="A234" s="9" t="s">
        <v>9</v>
      </c>
      <c r="B234" s="10">
        <v>1</v>
      </c>
      <c r="C234" s="10">
        <v>2</v>
      </c>
      <c r="D234" s="10">
        <v>3</v>
      </c>
      <c r="E234" s="10">
        <v>4</v>
      </c>
      <c r="F234" s="10">
        <v>5</v>
      </c>
      <c r="G234" s="10">
        <v>6</v>
      </c>
      <c r="H234" s="10">
        <v>7</v>
      </c>
      <c r="I234" s="10">
        <v>8</v>
      </c>
      <c r="J234" s="10">
        <v>9</v>
      </c>
      <c r="K234" s="174" t="s">
        <v>10</v>
      </c>
      <c r="L234" s="12"/>
      <c r="M234" s="12"/>
      <c r="N234" s="13"/>
      <c r="O234" s="14"/>
      <c r="P234" s="15"/>
      <c r="Q234" s="15"/>
      <c r="R234" s="2"/>
    </row>
    <row r="235" spans="1:18" ht="12.75" customHeight="1" x14ac:dyDescent="0.2">
      <c r="A235" s="28" t="s">
        <v>40</v>
      </c>
      <c r="B235" s="19">
        <v>9</v>
      </c>
      <c r="C235" s="19"/>
      <c r="D235" s="19"/>
      <c r="E235" s="19"/>
      <c r="F235" s="19"/>
      <c r="G235" s="19"/>
      <c r="H235" s="19"/>
      <c r="I235" s="19"/>
      <c r="J235" s="19"/>
      <c r="K235" s="175"/>
      <c r="L235" s="12"/>
      <c r="M235" s="12"/>
      <c r="N235" s="13"/>
      <c r="O235" s="14"/>
      <c r="P235" s="21">
        <f>B235</f>
        <v>9</v>
      </c>
      <c r="Q235" s="15"/>
      <c r="R235" s="2"/>
    </row>
    <row r="236" spans="1:18" ht="12.75" customHeight="1" x14ac:dyDescent="0.2">
      <c r="A236" s="28" t="s">
        <v>44</v>
      </c>
      <c r="C236" s="1">
        <v>5</v>
      </c>
      <c r="K236" s="175"/>
      <c r="L236" s="2"/>
      <c r="M236" s="2"/>
      <c r="O236" s="14">
        <f>C236/B235</f>
        <v>0.55555555555555558</v>
      </c>
      <c r="P236" s="24">
        <v>6</v>
      </c>
      <c r="Q236" s="25">
        <f t="shared" ref="Q236:Q243" si="40">P236/P235</f>
        <v>0.66666666666666663</v>
      </c>
      <c r="R236" s="2">
        <f t="shared" ref="R236:R243" si="41">100%-Q236</f>
        <v>0.33333333333333337</v>
      </c>
    </row>
    <row r="237" spans="1:18" ht="12.75" customHeight="1" x14ac:dyDescent="0.2">
      <c r="A237" s="28" t="s">
        <v>45</v>
      </c>
      <c r="D237" s="1">
        <v>5</v>
      </c>
      <c r="K237" s="175"/>
      <c r="L237" s="2"/>
      <c r="M237" s="2"/>
      <c r="O237" s="2">
        <f>D237/C236</f>
        <v>1</v>
      </c>
      <c r="P237" s="24">
        <v>6</v>
      </c>
      <c r="Q237" s="25">
        <f t="shared" si="40"/>
        <v>1</v>
      </c>
      <c r="R237" s="2">
        <f t="shared" si="41"/>
        <v>0</v>
      </c>
    </row>
    <row r="238" spans="1:18" ht="12.75" customHeight="1" x14ac:dyDescent="0.2">
      <c r="A238" s="28" t="s">
        <v>46</v>
      </c>
      <c r="E238" s="1">
        <v>5</v>
      </c>
      <c r="K238" s="175"/>
      <c r="L238" s="2"/>
      <c r="M238" s="2"/>
      <c r="O238" s="2">
        <f>E238/D237</f>
        <v>1</v>
      </c>
      <c r="P238" s="24">
        <v>6</v>
      </c>
      <c r="Q238" s="25">
        <f t="shared" si="40"/>
        <v>1</v>
      </c>
      <c r="R238" s="2">
        <f t="shared" si="41"/>
        <v>0</v>
      </c>
    </row>
    <row r="239" spans="1:18" ht="12.75" customHeight="1" x14ac:dyDescent="0.2">
      <c r="A239" s="28" t="s">
        <v>47</v>
      </c>
      <c r="F239" s="1">
        <v>5</v>
      </c>
      <c r="K239" s="175"/>
      <c r="L239" s="2"/>
      <c r="M239" s="2"/>
      <c r="O239" s="2">
        <f>F239/E238</f>
        <v>1</v>
      </c>
      <c r="P239" s="24">
        <v>6</v>
      </c>
      <c r="Q239" s="25">
        <f t="shared" si="40"/>
        <v>1</v>
      </c>
      <c r="R239" s="2">
        <f t="shared" si="41"/>
        <v>0</v>
      </c>
    </row>
    <row r="240" spans="1:18" ht="12.75" customHeight="1" x14ac:dyDescent="0.2">
      <c r="A240" s="28" t="s">
        <v>48</v>
      </c>
      <c r="G240" s="1">
        <v>5</v>
      </c>
      <c r="K240" s="175"/>
      <c r="L240" s="2"/>
      <c r="M240" s="2"/>
      <c r="O240" s="2">
        <f>G240/F239</f>
        <v>1</v>
      </c>
      <c r="P240" s="24">
        <v>6</v>
      </c>
      <c r="Q240" s="25">
        <f t="shared" si="40"/>
        <v>1</v>
      </c>
      <c r="R240" s="2">
        <f t="shared" si="41"/>
        <v>0</v>
      </c>
    </row>
    <row r="241" spans="1:22" ht="12.75" customHeight="1" x14ac:dyDescent="0.2">
      <c r="A241" s="28" t="s">
        <v>53</v>
      </c>
      <c r="H241" s="1">
        <v>5</v>
      </c>
      <c r="K241" s="175"/>
      <c r="L241" s="2"/>
      <c r="M241" s="2"/>
      <c r="O241" s="2">
        <f>H241/G240</f>
        <v>1</v>
      </c>
      <c r="P241" s="24">
        <v>6</v>
      </c>
      <c r="Q241" s="25">
        <f t="shared" si="40"/>
        <v>1</v>
      </c>
      <c r="R241" s="2">
        <f t="shared" si="41"/>
        <v>0</v>
      </c>
    </row>
    <row r="242" spans="1:22" ht="12.75" customHeight="1" x14ac:dyDescent="0.2">
      <c r="A242" s="28" t="s">
        <v>54</v>
      </c>
      <c r="I242" s="1">
        <v>5</v>
      </c>
      <c r="K242" s="176"/>
      <c r="L242" s="2"/>
      <c r="M242" s="2"/>
      <c r="O242" s="2">
        <f>I242/H241</f>
        <v>1</v>
      </c>
      <c r="P242" s="24">
        <v>6</v>
      </c>
      <c r="Q242" s="25">
        <f t="shared" si="40"/>
        <v>1</v>
      </c>
      <c r="R242" s="2">
        <f t="shared" si="41"/>
        <v>0</v>
      </c>
    </row>
    <row r="243" spans="1:22" ht="12.75" customHeight="1" x14ac:dyDescent="0.2">
      <c r="A243" s="28" t="s">
        <v>60</v>
      </c>
      <c r="J243" s="1">
        <v>5</v>
      </c>
      <c r="K243" s="176">
        <v>4</v>
      </c>
      <c r="L243" s="2"/>
      <c r="M243" s="2"/>
      <c r="O243" s="2">
        <f>J243/I242</f>
        <v>1</v>
      </c>
      <c r="P243" s="24">
        <v>6</v>
      </c>
      <c r="Q243" s="25">
        <f t="shared" si="40"/>
        <v>1</v>
      </c>
      <c r="R243" s="2">
        <f t="shared" si="41"/>
        <v>0</v>
      </c>
    </row>
    <row r="244" spans="1:22" ht="12.75" customHeight="1" x14ac:dyDescent="0.2">
      <c r="A244" s="28" t="s">
        <v>61</v>
      </c>
      <c r="J244" s="1">
        <v>1</v>
      </c>
      <c r="K244" s="176"/>
      <c r="L244" s="2"/>
      <c r="M244" s="2"/>
      <c r="O244" s="2"/>
      <c r="P244" s="24">
        <v>2</v>
      </c>
      <c r="Q244" s="25"/>
      <c r="R244" s="2"/>
    </row>
    <row r="245" spans="1:22" ht="12.75" customHeight="1" x14ac:dyDescent="0.2">
      <c r="A245" s="28" t="s">
        <v>62</v>
      </c>
      <c r="J245" s="1">
        <v>1</v>
      </c>
      <c r="K245" s="176">
        <v>1</v>
      </c>
      <c r="L245" s="2"/>
      <c r="M245" s="2"/>
      <c r="O245" s="2"/>
      <c r="P245" s="24">
        <v>1</v>
      </c>
      <c r="Q245" s="25"/>
      <c r="R245" s="2"/>
      <c r="S245" s="1" t="s">
        <v>64</v>
      </c>
      <c r="T245" s="1">
        <v>5</v>
      </c>
      <c r="U245" s="1">
        <f>K247</f>
        <v>6</v>
      </c>
      <c r="V245" s="1" t="s">
        <v>10</v>
      </c>
    </row>
    <row r="246" spans="1:22" ht="12.75" customHeight="1" x14ac:dyDescent="0.2">
      <c r="A246" s="28" t="s">
        <v>65</v>
      </c>
      <c r="J246" s="1">
        <v>1</v>
      </c>
      <c r="K246" s="176">
        <v>1</v>
      </c>
      <c r="L246" s="2"/>
      <c r="M246" s="2"/>
      <c r="O246" s="2"/>
      <c r="P246" s="24"/>
      <c r="Q246" s="25"/>
      <c r="R246" s="2"/>
      <c r="S246" s="1" t="s">
        <v>66</v>
      </c>
      <c r="T246" s="25">
        <f>T245/B235</f>
        <v>0.55555555555555558</v>
      </c>
      <c r="U246" s="25">
        <f>T245/U245</f>
        <v>0.83333333333333337</v>
      </c>
      <c r="V246" s="1" t="s">
        <v>67</v>
      </c>
    </row>
    <row r="247" spans="1:22" ht="12.75" customHeight="1" x14ac:dyDescent="0.2">
      <c r="A247" s="28"/>
      <c r="K247" s="172">
        <f>SUM(K243:K246)</f>
        <v>6</v>
      </c>
      <c r="L247" s="2">
        <f>K243/B235</f>
        <v>0.44444444444444442</v>
      </c>
      <c r="M247" s="2">
        <f>K247/B235</f>
        <v>0.66666666666666663</v>
      </c>
      <c r="N247" s="2">
        <f>M247-L247</f>
        <v>0.22222222222222221</v>
      </c>
      <c r="O247" s="2"/>
      <c r="P247" s="24"/>
      <c r="Q247" s="25"/>
      <c r="R247" s="2"/>
    </row>
    <row r="248" spans="1:22" ht="12.75" customHeight="1" x14ac:dyDescent="0.2">
      <c r="L248" s="2"/>
      <c r="M248" s="2"/>
      <c r="O248" s="2"/>
    </row>
    <row r="249" spans="1:22" ht="12.75" customHeight="1" x14ac:dyDescent="0.3">
      <c r="A249" s="3" t="s">
        <v>68</v>
      </c>
      <c r="D249" s="38"/>
      <c r="L249" s="2"/>
      <c r="M249" s="2"/>
      <c r="O249" s="2"/>
    </row>
    <row r="250" spans="1:22" ht="25.5" customHeight="1" x14ac:dyDescent="0.2">
      <c r="B250" s="216" t="s">
        <v>1</v>
      </c>
      <c r="C250" s="217"/>
      <c r="D250" s="217"/>
      <c r="E250" s="217"/>
      <c r="F250" s="217"/>
      <c r="G250" s="217"/>
      <c r="H250" s="217"/>
      <c r="I250" s="217"/>
      <c r="J250" s="217"/>
      <c r="L250" s="4" t="s">
        <v>2</v>
      </c>
      <c r="M250" s="4" t="s">
        <v>3</v>
      </c>
      <c r="N250" s="5" t="s">
        <v>4</v>
      </c>
      <c r="O250" s="4" t="s">
        <v>5</v>
      </c>
      <c r="P250" s="6" t="s">
        <v>6</v>
      </c>
      <c r="Q250" s="6" t="s">
        <v>7</v>
      </c>
      <c r="R250" s="7" t="s">
        <v>8</v>
      </c>
    </row>
    <row r="251" spans="1:22" ht="12.75" customHeight="1" x14ac:dyDescent="0.2">
      <c r="A251" s="9" t="s">
        <v>9</v>
      </c>
      <c r="B251" s="10">
        <v>1</v>
      </c>
      <c r="C251" s="10">
        <v>2</v>
      </c>
      <c r="D251" s="10">
        <v>3</v>
      </c>
      <c r="E251" s="10">
        <v>4</v>
      </c>
      <c r="F251" s="10">
        <v>5</v>
      </c>
      <c r="G251" s="10">
        <v>6</v>
      </c>
      <c r="H251" s="10">
        <v>7</v>
      </c>
      <c r="I251" s="10">
        <v>8</v>
      </c>
      <c r="J251" s="10">
        <v>9</v>
      </c>
      <c r="K251" s="174" t="s">
        <v>10</v>
      </c>
      <c r="L251" s="12"/>
      <c r="M251" s="12"/>
      <c r="N251" s="13"/>
      <c r="O251" s="14"/>
      <c r="P251" s="15"/>
      <c r="Q251" s="15"/>
      <c r="R251" s="2"/>
    </row>
    <row r="252" spans="1:22" ht="12.75" customHeight="1" x14ac:dyDescent="0.2">
      <c r="A252" s="28" t="s">
        <v>44</v>
      </c>
      <c r="B252" s="19">
        <v>1</v>
      </c>
      <c r="C252" s="19"/>
      <c r="D252" s="19"/>
      <c r="E252" s="19"/>
      <c r="F252" s="19"/>
      <c r="G252" s="19"/>
      <c r="H252" s="19"/>
      <c r="I252" s="19"/>
      <c r="J252" s="19"/>
      <c r="K252" s="176"/>
      <c r="L252" s="12"/>
      <c r="M252" s="12"/>
      <c r="N252" s="13"/>
      <c r="O252" s="14"/>
      <c r="P252" s="21">
        <f>B252</f>
        <v>1</v>
      </c>
      <c r="Q252" s="15"/>
      <c r="R252" s="2"/>
    </row>
    <row r="253" spans="1:22" ht="12.75" customHeight="1" x14ac:dyDescent="0.2">
      <c r="A253" s="28" t="s">
        <v>45</v>
      </c>
      <c r="C253" s="1">
        <v>1</v>
      </c>
      <c r="K253" s="176"/>
      <c r="L253" s="2"/>
      <c r="M253" s="2"/>
      <c r="O253" s="14">
        <f>C253/B252</f>
        <v>1</v>
      </c>
      <c r="P253" s="24">
        <v>27</v>
      </c>
      <c r="Q253" s="25">
        <f t="shared" ref="Q253:Q259" si="42">P253/P252</f>
        <v>27</v>
      </c>
      <c r="R253" s="2">
        <f t="shared" ref="R253:R259" si="43">100%-Q253</f>
        <v>-26</v>
      </c>
    </row>
    <row r="254" spans="1:22" ht="12.75" customHeight="1" x14ac:dyDescent="0.2">
      <c r="A254" s="28" t="s">
        <v>46</v>
      </c>
      <c r="D254" s="1">
        <v>1</v>
      </c>
      <c r="K254" s="176"/>
      <c r="L254" s="2"/>
      <c r="M254" s="2"/>
      <c r="O254" s="2">
        <f>D254/C253</f>
        <v>1</v>
      </c>
      <c r="P254" s="24">
        <v>24</v>
      </c>
      <c r="Q254" s="25">
        <f t="shared" si="42"/>
        <v>0.88888888888888884</v>
      </c>
      <c r="R254" s="2">
        <f t="shared" si="43"/>
        <v>0.11111111111111116</v>
      </c>
    </row>
    <row r="255" spans="1:22" ht="12.75" customHeight="1" x14ac:dyDescent="0.2">
      <c r="A255" s="28" t="s">
        <v>47</v>
      </c>
      <c r="E255" s="1">
        <v>1</v>
      </c>
      <c r="K255" s="176"/>
      <c r="L255" s="2"/>
      <c r="M255" s="2"/>
      <c r="O255" s="2">
        <f>E255/D254</f>
        <v>1</v>
      </c>
      <c r="P255" s="24">
        <v>23</v>
      </c>
      <c r="Q255" s="25">
        <f t="shared" si="42"/>
        <v>0.95833333333333337</v>
      </c>
      <c r="R255" s="2">
        <f t="shared" si="43"/>
        <v>4.166666666666663E-2</v>
      </c>
    </row>
    <row r="256" spans="1:22" ht="12.75" customHeight="1" x14ac:dyDescent="0.2">
      <c r="A256" s="28" t="s">
        <v>48</v>
      </c>
      <c r="F256" s="1">
        <v>1</v>
      </c>
      <c r="K256" s="176"/>
      <c r="L256" s="2"/>
      <c r="M256" s="2"/>
      <c r="O256" s="2">
        <f>F256/E255</f>
        <v>1</v>
      </c>
      <c r="P256" s="24">
        <v>23</v>
      </c>
      <c r="Q256" s="25">
        <f t="shared" si="42"/>
        <v>1</v>
      </c>
      <c r="R256" s="2">
        <f t="shared" si="43"/>
        <v>0</v>
      </c>
    </row>
    <row r="257" spans="1:22" ht="12.75" customHeight="1" x14ac:dyDescent="0.2">
      <c r="A257" s="28" t="s">
        <v>53</v>
      </c>
      <c r="G257" s="1">
        <v>1</v>
      </c>
      <c r="K257" s="176"/>
      <c r="L257" s="2"/>
      <c r="M257" s="2"/>
      <c r="O257" s="2">
        <f>G257/F256</f>
        <v>1</v>
      </c>
      <c r="P257" s="24">
        <v>23</v>
      </c>
      <c r="Q257" s="25">
        <f t="shared" si="42"/>
        <v>1</v>
      </c>
      <c r="R257" s="2">
        <f t="shared" si="43"/>
        <v>0</v>
      </c>
    </row>
    <row r="258" spans="1:22" ht="12.75" customHeight="1" x14ac:dyDescent="0.2">
      <c r="A258" s="28" t="s">
        <v>54</v>
      </c>
      <c r="H258" s="1">
        <v>1</v>
      </c>
      <c r="K258" s="176"/>
      <c r="L258" s="2"/>
      <c r="M258" s="2"/>
      <c r="O258" s="2">
        <f>H258/G257</f>
        <v>1</v>
      </c>
      <c r="P258" s="24">
        <v>23</v>
      </c>
      <c r="Q258" s="25">
        <f t="shared" si="42"/>
        <v>1</v>
      </c>
      <c r="R258" s="2">
        <f t="shared" si="43"/>
        <v>0</v>
      </c>
    </row>
    <row r="259" spans="1:22" ht="12.75" customHeight="1" x14ac:dyDescent="0.2">
      <c r="A259" s="28" t="s">
        <v>60</v>
      </c>
      <c r="I259" s="1">
        <v>1</v>
      </c>
      <c r="K259" s="176"/>
      <c r="L259" s="2"/>
      <c r="M259" s="2"/>
      <c r="O259" s="2">
        <f>I259/H258</f>
        <v>1</v>
      </c>
      <c r="P259" s="24">
        <v>21</v>
      </c>
      <c r="Q259" s="25">
        <f t="shared" si="42"/>
        <v>0.91304347826086951</v>
      </c>
      <c r="R259" s="2">
        <f t="shared" si="43"/>
        <v>8.6956521739130488E-2</v>
      </c>
    </row>
    <row r="260" spans="1:22" ht="12.75" customHeight="1" x14ac:dyDescent="0.2">
      <c r="A260" s="28" t="s">
        <v>61</v>
      </c>
      <c r="J260" s="1">
        <v>1</v>
      </c>
      <c r="K260" s="176">
        <v>1</v>
      </c>
      <c r="L260" s="2"/>
      <c r="M260" s="2"/>
      <c r="O260" s="2"/>
      <c r="P260" s="24"/>
      <c r="Q260" s="25"/>
      <c r="R260" s="2"/>
    </row>
    <row r="261" spans="1:22" ht="12.75" customHeight="1" x14ac:dyDescent="0.2">
      <c r="K261" s="172">
        <f>SUM(K260)</f>
        <v>1</v>
      </c>
      <c r="L261" s="2">
        <f>K260/B252</f>
        <v>1</v>
      </c>
      <c r="M261" s="2">
        <f>K261/B252</f>
        <v>1</v>
      </c>
      <c r="N261" s="2">
        <f>M261-L261</f>
        <v>0</v>
      </c>
      <c r="O261" s="2"/>
    </row>
    <row r="262" spans="1:22" ht="12.75" customHeight="1" x14ac:dyDescent="0.2">
      <c r="L262" s="2"/>
      <c r="M262" s="2"/>
      <c r="N262" s="2"/>
      <c r="O262" s="2"/>
      <c r="S262" s="1" t="s">
        <v>64</v>
      </c>
      <c r="T262" s="1">
        <v>1</v>
      </c>
      <c r="U262" s="1">
        <f>SUM(K260)</f>
        <v>1</v>
      </c>
      <c r="V262" s="1" t="s">
        <v>10</v>
      </c>
    </row>
    <row r="263" spans="1:22" ht="12.75" customHeight="1" x14ac:dyDescent="0.2">
      <c r="L263" s="2"/>
      <c r="M263" s="2"/>
      <c r="N263" s="2"/>
      <c r="O263" s="2"/>
      <c r="S263" s="1" t="s">
        <v>66</v>
      </c>
      <c r="T263" s="25">
        <f>T262/B252</f>
        <v>1</v>
      </c>
      <c r="U263" s="25">
        <f>T262/U262</f>
        <v>1</v>
      </c>
      <c r="V263" s="1" t="s">
        <v>67</v>
      </c>
    </row>
    <row r="264" spans="1:22" ht="12.75" customHeight="1" x14ac:dyDescent="0.2">
      <c r="L264" s="2"/>
      <c r="M264" s="2"/>
      <c r="N264" s="2"/>
      <c r="O264" s="2"/>
      <c r="S264" s="1"/>
      <c r="T264" s="25"/>
      <c r="U264" s="25"/>
      <c r="V264" s="1"/>
    </row>
    <row r="265" spans="1:22" ht="12.75" customHeight="1" x14ac:dyDescent="0.3">
      <c r="A265" s="3" t="s">
        <v>69</v>
      </c>
      <c r="D265" s="38"/>
      <c r="L265" s="2"/>
      <c r="M265" s="2"/>
      <c r="O265" s="2"/>
    </row>
    <row r="266" spans="1:22" ht="25.5" customHeight="1" x14ac:dyDescent="0.2">
      <c r="B266" s="216" t="s">
        <v>1</v>
      </c>
      <c r="C266" s="217"/>
      <c r="D266" s="217"/>
      <c r="E266" s="217"/>
      <c r="F266" s="217"/>
      <c r="G266" s="217"/>
      <c r="H266" s="217"/>
      <c r="I266" s="217"/>
      <c r="J266" s="217"/>
      <c r="L266" s="4" t="s">
        <v>2</v>
      </c>
      <c r="M266" s="4" t="s">
        <v>3</v>
      </c>
      <c r="N266" s="5" t="s">
        <v>4</v>
      </c>
      <c r="O266" s="4" t="s">
        <v>5</v>
      </c>
      <c r="P266" s="6" t="s">
        <v>6</v>
      </c>
      <c r="Q266" s="6" t="s">
        <v>7</v>
      </c>
      <c r="R266" s="7" t="s">
        <v>8</v>
      </c>
    </row>
    <row r="267" spans="1:22" ht="12.75" customHeight="1" x14ac:dyDescent="0.2">
      <c r="A267" s="9" t="s">
        <v>9</v>
      </c>
      <c r="B267" s="10">
        <v>1</v>
      </c>
      <c r="C267" s="10">
        <v>2</v>
      </c>
      <c r="D267" s="10">
        <v>3</v>
      </c>
      <c r="E267" s="10">
        <v>4</v>
      </c>
      <c r="F267" s="10">
        <v>5</v>
      </c>
      <c r="G267" s="10">
        <v>6</v>
      </c>
      <c r="H267" s="10">
        <v>7</v>
      </c>
      <c r="I267" s="10">
        <v>8</v>
      </c>
      <c r="J267" s="10">
        <v>9</v>
      </c>
      <c r="K267" s="174" t="s">
        <v>10</v>
      </c>
      <c r="L267" s="12"/>
      <c r="M267" s="12"/>
      <c r="N267" s="13"/>
      <c r="O267" s="14"/>
      <c r="P267" s="15"/>
      <c r="Q267" s="15"/>
      <c r="R267" s="2"/>
    </row>
    <row r="268" spans="1:22" ht="12.75" customHeight="1" x14ac:dyDescent="0.2">
      <c r="A268" s="28" t="s">
        <v>45</v>
      </c>
      <c r="B268" s="19">
        <v>15</v>
      </c>
      <c r="C268" s="19"/>
      <c r="D268" s="19"/>
      <c r="E268" s="19"/>
      <c r="F268" s="19"/>
      <c r="G268" s="19"/>
      <c r="H268" s="19"/>
      <c r="I268" s="19"/>
      <c r="J268" s="19"/>
      <c r="K268" s="176"/>
      <c r="L268" s="12"/>
      <c r="M268" s="12"/>
      <c r="N268" s="13"/>
      <c r="O268" s="14"/>
      <c r="P268" s="21">
        <f>B268</f>
        <v>15</v>
      </c>
      <c r="Q268" s="15"/>
      <c r="R268" s="2"/>
    </row>
    <row r="269" spans="1:22" ht="12.75" customHeight="1" x14ac:dyDescent="0.2">
      <c r="A269" s="28" t="s">
        <v>46</v>
      </c>
      <c r="C269" s="1">
        <v>12</v>
      </c>
      <c r="K269" s="176"/>
      <c r="L269" s="2"/>
      <c r="M269" s="2"/>
      <c r="O269" s="14">
        <f>C269/B268</f>
        <v>0.8</v>
      </c>
      <c r="P269" s="24">
        <v>12</v>
      </c>
      <c r="Q269" s="25">
        <f t="shared" ref="Q269:Q276" si="44">P269/P268</f>
        <v>0.8</v>
      </c>
      <c r="R269" s="2">
        <f t="shared" ref="R269:R276" si="45">100%-Q269</f>
        <v>0.19999999999999996</v>
      </c>
    </row>
    <row r="270" spans="1:22" ht="12.75" customHeight="1" x14ac:dyDescent="0.2">
      <c r="A270" s="28" t="s">
        <v>47</v>
      </c>
      <c r="D270" s="1">
        <v>12</v>
      </c>
      <c r="K270" s="176"/>
      <c r="L270" s="2"/>
      <c r="M270" s="2"/>
      <c r="O270" s="2">
        <f>D270/C269</f>
        <v>1</v>
      </c>
      <c r="P270" s="24">
        <v>12</v>
      </c>
      <c r="Q270" s="25">
        <f t="shared" si="44"/>
        <v>1</v>
      </c>
      <c r="R270" s="2">
        <f t="shared" si="45"/>
        <v>0</v>
      </c>
    </row>
    <row r="271" spans="1:22" ht="12.75" customHeight="1" x14ac:dyDescent="0.2">
      <c r="A271" s="28" t="s">
        <v>48</v>
      </c>
      <c r="E271" s="1">
        <v>12</v>
      </c>
      <c r="K271" s="176"/>
      <c r="L271" s="2"/>
      <c r="M271" s="2"/>
      <c r="O271" s="2">
        <f>E271/D270</f>
        <v>1</v>
      </c>
      <c r="P271" s="24">
        <v>12</v>
      </c>
      <c r="Q271" s="25">
        <f t="shared" si="44"/>
        <v>1</v>
      </c>
      <c r="R271" s="2">
        <f t="shared" si="45"/>
        <v>0</v>
      </c>
    </row>
    <row r="272" spans="1:22" ht="12.75" customHeight="1" x14ac:dyDescent="0.2">
      <c r="A272" s="28" t="s">
        <v>53</v>
      </c>
      <c r="F272" s="1">
        <v>12</v>
      </c>
      <c r="K272" s="176"/>
      <c r="L272" s="2"/>
      <c r="M272" s="2"/>
      <c r="O272" s="2">
        <f>F272/E271</f>
        <v>1</v>
      </c>
      <c r="P272" s="24">
        <v>12</v>
      </c>
      <c r="Q272" s="25">
        <f t="shared" si="44"/>
        <v>1</v>
      </c>
      <c r="R272" s="2">
        <f t="shared" si="45"/>
        <v>0</v>
      </c>
    </row>
    <row r="273" spans="1:22" ht="12.75" customHeight="1" x14ac:dyDescent="0.2">
      <c r="A273" s="28" t="s">
        <v>54</v>
      </c>
      <c r="G273" s="1">
        <v>12</v>
      </c>
      <c r="K273" s="176"/>
      <c r="L273" s="2"/>
      <c r="M273" s="2"/>
      <c r="O273" s="2">
        <f>G273/F272</f>
        <v>1</v>
      </c>
      <c r="P273" s="24">
        <v>12</v>
      </c>
      <c r="Q273" s="25">
        <f t="shared" si="44"/>
        <v>1</v>
      </c>
      <c r="R273" s="2">
        <f t="shared" si="45"/>
        <v>0</v>
      </c>
    </row>
    <row r="274" spans="1:22" ht="12.75" customHeight="1" x14ac:dyDescent="0.2">
      <c r="A274" s="28" t="s">
        <v>60</v>
      </c>
      <c r="H274" s="1">
        <v>12</v>
      </c>
      <c r="K274" s="176"/>
      <c r="L274" s="2"/>
      <c r="M274" s="2"/>
      <c r="O274" s="2">
        <f>H274/G273</f>
        <v>1</v>
      </c>
      <c r="P274" s="24">
        <v>12</v>
      </c>
      <c r="Q274" s="25">
        <f t="shared" si="44"/>
        <v>1</v>
      </c>
      <c r="R274" s="2">
        <f t="shared" si="45"/>
        <v>0</v>
      </c>
    </row>
    <row r="275" spans="1:22" ht="12.75" customHeight="1" x14ac:dyDescent="0.2">
      <c r="A275" s="28" t="s">
        <v>61</v>
      </c>
      <c r="I275" s="1">
        <v>12</v>
      </c>
      <c r="K275" s="176"/>
      <c r="L275" s="2"/>
      <c r="M275" s="2"/>
      <c r="O275" s="2">
        <f>I275/H274</f>
        <v>1</v>
      </c>
      <c r="P275" s="24">
        <v>12</v>
      </c>
      <c r="Q275" s="25">
        <f t="shared" si="44"/>
        <v>1</v>
      </c>
      <c r="R275" s="2">
        <f t="shared" si="45"/>
        <v>0</v>
      </c>
    </row>
    <row r="276" spans="1:22" ht="12.75" customHeight="1" x14ac:dyDescent="0.2">
      <c r="A276" s="28" t="s">
        <v>62</v>
      </c>
      <c r="J276" s="1">
        <v>12</v>
      </c>
      <c r="K276" s="176">
        <v>12</v>
      </c>
      <c r="L276" s="2"/>
      <c r="M276" s="2"/>
      <c r="O276" s="2">
        <f>J276/I275</f>
        <v>1</v>
      </c>
      <c r="P276" s="24">
        <v>12</v>
      </c>
      <c r="Q276" s="25">
        <f t="shared" si="44"/>
        <v>1</v>
      </c>
      <c r="R276" s="2">
        <f t="shared" si="45"/>
        <v>0</v>
      </c>
    </row>
    <row r="277" spans="1:22" ht="12.75" customHeight="1" x14ac:dyDescent="0.2">
      <c r="A277" s="28" t="s">
        <v>65</v>
      </c>
      <c r="J277" s="1">
        <v>4</v>
      </c>
      <c r="K277" s="176">
        <v>2</v>
      </c>
      <c r="L277" s="2"/>
      <c r="M277" s="2"/>
      <c r="O277" s="2"/>
      <c r="P277" s="24">
        <v>4</v>
      </c>
      <c r="Q277" s="25"/>
      <c r="R277" s="2"/>
    </row>
    <row r="278" spans="1:22" ht="12.75" customHeight="1" x14ac:dyDescent="0.2">
      <c r="A278" s="28" t="s">
        <v>70</v>
      </c>
      <c r="J278" s="1">
        <v>2</v>
      </c>
      <c r="K278" s="176">
        <v>1</v>
      </c>
      <c r="L278" s="2"/>
      <c r="M278" s="2"/>
      <c r="O278" s="2"/>
      <c r="P278" s="24">
        <v>2</v>
      </c>
      <c r="Q278" s="25"/>
      <c r="R278" s="2"/>
      <c r="S278" s="1" t="s">
        <v>64</v>
      </c>
      <c r="T278" s="1">
        <v>15</v>
      </c>
      <c r="U278" s="1">
        <f>SUM(K276:K278)</f>
        <v>15</v>
      </c>
      <c r="V278" s="1" t="s">
        <v>10</v>
      </c>
    </row>
    <row r="279" spans="1:22" ht="12.75" customHeight="1" x14ac:dyDescent="0.2">
      <c r="K279" s="172">
        <f>SUM(K276:K278)</f>
        <v>15</v>
      </c>
      <c r="L279" s="2">
        <f>K276/B268</f>
        <v>0.8</v>
      </c>
      <c r="M279" s="2">
        <f>K279/B268</f>
        <v>1</v>
      </c>
      <c r="N279" s="2">
        <f>M279-L279</f>
        <v>0.19999999999999996</v>
      </c>
      <c r="O279" s="2"/>
      <c r="S279" s="1" t="s">
        <v>66</v>
      </c>
      <c r="T279" s="25">
        <f>T278/B268</f>
        <v>1</v>
      </c>
      <c r="U279" s="25">
        <f>T278/U278</f>
        <v>1</v>
      </c>
      <c r="V279" s="1" t="s">
        <v>67</v>
      </c>
    </row>
    <row r="280" spans="1:22" ht="12.75" customHeight="1" x14ac:dyDescent="0.2">
      <c r="L280" s="2"/>
      <c r="M280" s="2"/>
      <c r="N280" s="2"/>
      <c r="O280" s="2"/>
    </row>
    <row r="281" spans="1:22" ht="12.75" customHeight="1" x14ac:dyDescent="0.2">
      <c r="L281" s="2"/>
      <c r="M281" s="2"/>
      <c r="N281" s="2"/>
      <c r="O281" s="2"/>
    </row>
    <row r="282" spans="1:22" ht="12.75" customHeight="1" x14ac:dyDescent="0.3">
      <c r="A282" s="3" t="s">
        <v>71</v>
      </c>
      <c r="D282" s="38"/>
      <c r="L282" s="2"/>
      <c r="M282" s="2"/>
      <c r="O282" s="2"/>
    </row>
    <row r="283" spans="1:22" ht="25.5" customHeight="1" x14ac:dyDescent="0.2">
      <c r="B283" s="216" t="s">
        <v>1</v>
      </c>
      <c r="C283" s="217"/>
      <c r="D283" s="217"/>
      <c r="E283" s="217"/>
      <c r="F283" s="217"/>
      <c r="G283" s="217"/>
      <c r="H283" s="217"/>
      <c r="I283" s="217"/>
      <c r="J283" s="217"/>
      <c r="L283" s="4" t="s">
        <v>2</v>
      </c>
      <c r="M283" s="4" t="s">
        <v>3</v>
      </c>
      <c r="N283" s="5" t="s">
        <v>4</v>
      </c>
      <c r="O283" s="4" t="s">
        <v>5</v>
      </c>
      <c r="P283" s="6" t="s">
        <v>6</v>
      </c>
      <c r="Q283" s="6" t="s">
        <v>7</v>
      </c>
      <c r="R283" s="7" t="s">
        <v>8</v>
      </c>
    </row>
    <row r="284" spans="1:22" ht="12.75" customHeight="1" x14ac:dyDescent="0.2">
      <c r="A284" s="9" t="s">
        <v>9</v>
      </c>
      <c r="B284" s="10">
        <v>1</v>
      </c>
      <c r="C284" s="10">
        <v>2</v>
      </c>
      <c r="D284" s="10">
        <v>3</v>
      </c>
      <c r="E284" s="10">
        <v>4</v>
      </c>
      <c r="F284" s="10">
        <v>5</v>
      </c>
      <c r="G284" s="10">
        <v>6</v>
      </c>
      <c r="H284" s="10">
        <v>7</v>
      </c>
      <c r="I284" s="10">
        <v>8</v>
      </c>
      <c r="J284" s="10">
        <v>9</v>
      </c>
      <c r="K284" s="174" t="s">
        <v>10</v>
      </c>
      <c r="L284" s="12"/>
      <c r="M284" s="12"/>
      <c r="N284" s="13"/>
      <c r="O284" s="14"/>
      <c r="P284" s="15"/>
      <c r="Q284" s="15"/>
      <c r="R284" s="2"/>
    </row>
    <row r="285" spans="1:22" ht="12.75" customHeight="1" x14ac:dyDescent="0.2">
      <c r="A285" s="28" t="s">
        <v>46</v>
      </c>
      <c r="B285" s="19">
        <v>41</v>
      </c>
      <c r="C285" s="19"/>
      <c r="D285" s="19"/>
      <c r="E285" s="19"/>
      <c r="F285" s="19"/>
      <c r="G285" s="19"/>
      <c r="H285" s="19"/>
      <c r="I285" s="19"/>
      <c r="J285" s="19"/>
      <c r="K285" s="176"/>
      <c r="L285" s="12"/>
      <c r="M285" s="12"/>
      <c r="N285" s="13"/>
      <c r="O285" s="14"/>
      <c r="P285" s="21">
        <f>B285</f>
        <v>41</v>
      </c>
      <c r="Q285" s="15"/>
      <c r="R285" s="2"/>
    </row>
    <row r="286" spans="1:22" ht="12.75" customHeight="1" x14ac:dyDescent="0.2">
      <c r="A286" s="28" t="s">
        <v>47</v>
      </c>
      <c r="C286" s="1">
        <v>21</v>
      </c>
      <c r="K286" s="176"/>
      <c r="L286" s="2"/>
      <c r="M286" s="2"/>
      <c r="O286" s="14">
        <f>C286/B285</f>
        <v>0.51219512195121952</v>
      </c>
      <c r="P286" s="24">
        <v>21</v>
      </c>
      <c r="Q286" s="25">
        <f t="shared" ref="Q286:Q293" si="46">P286/P285</f>
        <v>0.51219512195121952</v>
      </c>
      <c r="R286" s="2">
        <f t="shared" ref="R286:R293" si="47">100%-Q286</f>
        <v>0.48780487804878048</v>
      </c>
    </row>
    <row r="287" spans="1:22" ht="12.75" customHeight="1" x14ac:dyDescent="0.2">
      <c r="A287" s="28" t="s">
        <v>48</v>
      </c>
      <c r="D287" s="1">
        <v>15</v>
      </c>
      <c r="K287" s="176"/>
      <c r="L287" s="2"/>
      <c r="M287" s="2"/>
      <c r="O287" s="2">
        <f>D287/C286</f>
        <v>0.7142857142857143</v>
      </c>
      <c r="P287" s="24">
        <v>20</v>
      </c>
      <c r="Q287" s="25">
        <f t="shared" si="46"/>
        <v>0.95238095238095233</v>
      </c>
      <c r="R287" s="2">
        <f t="shared" si="47"/>
        <v>4.7619047619047672E-2</v>
      </c>
    </row>
    <row r="288" spans="1:22" ht="12.75" customHeight="1" x14ac:dyDescent="0.2">
      <c r="A288" s="28" t="s">
        <v>53</v>
      </c>
      <c r="E288" s="1">
        <v>14</v>
      </c>
      <c r="K288" s="176"/>
      <c r="L288" s="2"/>
      <c r="M288" s="2"/>
      <c r="O288" s="2">
        <f>E288/D287</f>
        <v>0.93333333333333335</v>
      </c>
      <c r="P288" s="24">
        <v>17</v>
      </c>
      <c r="Q288" s="25">
        <f t="shared" si="46"/>
        <v>0.85</v>
      </c>
      <c r="R288" s="2">
        <f t="shared" si="47"/>
        <v>0.15000000000000002</v>
      </c>
    </row>
    <row r="289" spans="1:22" ht="12.75" customHeight="1" x14ac:dyDescent="0.2">
      <c r="A289" s="28" t="s">
        <v>54</v>
      </c>
      <c r="F289" s="1">
        <v>13</v>
      </c>
      <c r="K289" s="176"/>
      <c r="L289" s="2"/>
      <c r="M289" s="2"/>
      <c r="O289" s="2">
        <f>F289/E288</f>
        <v>0.9285714285714286</v>
      </c>
      <c r="P289" s="24">
        <v>17</v>
      </c>
      <c r="Q289" s="25">
        <f t="shared" si="46"/>
        <v>1</v>
      </c>
      <c r="R289" s="2">
        <f t="shared" si="47"/>
        <v>0</v>
      </c>
    </row>
    <row r="290" spans="1:22" ht="12.75" customHeight="1" x14ac:dyDescent="0.2">
      <c r="A290" s="28" t="s">
        <v>60</v>
      </c>
      <c r="G290" s="1">
        <v>12</v>
      </c>
      <c r="K290" s="176"/>
      <c r="L290" s="2"/>
      <c r="M290" s="2"/>
      <c r="O290" s="2">
        <f>G290/F289</f>
        <v>0.92307692307692313</v>
      </c>
      <c r="P290" s="24">
        <v>17</v>
      </c>
      <c r="Q290" s="25">
        <f t="shared" si="46"/>
        <v>1</v>
      </c>
      <c r="R290" s="2">
        <f t="shared" si="47"/>
        <v>0</v>
      </c>
    </row>
    <row r="291" spans="1:22" ht="12.75" customHeight="1" x14ac:dyDescent="0.2">
      <c r="A291" s="28" t="s">
        <v>61</v>
      </c>
      <c r="H291" s="1">
        <v>12</v>
      </c>
      <c r="K291" s="176"/>
      <c r="L291" s="2"/>
      <c r="M291" s="2"/>
      <c r="O291" s="2">
        <f>H291/G290</f>
        <v>1</v>
      </c>
      <c r="P291" s="24">
        <v>15</v>
      </c>
      <c r="Q291" s="25">
        <f t="shared" si="46"/>
        <v>0.88235294117647056</v>
      </c>
      <c r="R291" s="2">
        <f t="shared" si="47"/>
        <v>0.11764705882352944</v>
      </c>
    </row>
    <row r="292" spans="1:22" ht="12.75" customHeight="1" x14ac:dyDescent="0.2">
      <c r="A292" s="28" t="s">
        <v>62</v>
      </c>
      <c r="I292" s="1">
        <v>12</v>
      </c>
      <c r="K292" s="176"/>
      <c r="L292" s="2"/>
      <c r="M292" s="2"/>
      <c r="O292" s="2">
        <f>I292/H291</f>
        <v>1</v>
      </c>
      <c r="P292" s="24">
        <v>16</v>
      </c>
      <c r="Q292" s="25">
        <f t="shared" si="46"/>
        <v>1.0666666666666667</v>
      </c>
      <c r="R292" s="2">
        <f t="shared" si="47"/>
        <v>-6.6666666666666652E-2</v>
      </c>
    </row>
    <row r="293" spans="1:22" ht="12.75" customHeight="1" x14ac:dyDescent="0.2">
      <c r="A293" s="28" t="s">
        <v>65</v>
      </c>
      <c r="J293" s="1">
        <v>12</v>
      </c>
      <c r="K293" s="176">
        <v>12</v>
      </c>
      <c r="L293" s="2"/>
      <c r="M293" s="2"/>
      <c r="O293" s="2">
        <f>J293/I292</f>
        <v>1</v>
      </c>
      <c r="P293" s="24">
        <v>15</v>
      </c>
      <c r="Q293" s="25">
        <f t="shared" si="46"/>
        <v>0.9375</v>
      </c>
      <c r="R293" s="2">
        <f t="shared" si="47"/>
        <v>6.25E-2</v>
      </c>
    </row>
    <row r="294" spans="1:22" ht="12.75" customHeight="1" x14ac:dyDescent="0.2">
      <c r="A294" s="28" t="s">
        <v>70</v>
      </c>
      <c r="J294" s="1">
        <v>2</v>
      </c>
      <c r="K294" s="176">
        <v>1</v>
      </c>
      <c r="L294" s="2"/>
      <c r="M294" s="2"/>
      <c r="O294" s="2"/>
      <c r="P294" s="24">
        <v>3</v>
      </c>
      <c r="Q294" s="25"/>
      <c r="R294" s="2"/>
    </row>
    <row r="295" spans="1:22" ht="12.75" customHeight="1" x14ac:dyDescent="0.2">
      <c r="A295" s="28" t="s">
        <v>72</v>
      </c>
      <c r="J295" s="1">
        <v>1</v>
      </c>
      <c r="K295" s="176"/>
      <c r="L295" s="2"/>
      <c r="M295" s="2"/>
      <c r="O295" s="2"/>
      <c r="P295" s="24">
        <v>1</v>
      </c>
      <c r="Q295" s="25"/>
      <c r="R295" s="2"/>
      <c r="S295" s="1" t="s">
        <v>64</v>
      </c>
      <c r="T295" s="1">
        <v>13</v>
      </c>
      <c r="U295" s="1">
        <f>SUM(K293:K295)</f>
        <v>13</v>
      </c>
      <c r="V295" s="1" t="s">
        <v>10</v>
      </c>
    </row>
    <row r="296" spans="1:22" ht="12.75" customHeight="1" x14ac:dyDescent="0.2">
      <c r="A296" s="28" t="s">
        <v>73</v>
      </c>
      <c r="J296" s="1">
        <v>1</v>
      </c>
      <c r="K296" s="176"/>
      <c r="L296" s="2"/>
      <c r="M296" s="2"/>
      <c r="O296" s="2"/>
      <c r="P296" s="24">
        <v>1</v>
      </c>
      <c r="Q296" s="25"/>
      <c r="R296" s="2"/>
      <c r="S296" s="1" t="s">
        <v>66</v>
      </c>
      <c r="T296" s="25">
        <f>T295/B285</f>
        <v>0.31707317073170732</v>
      </c>
      <c r="U296" s="25">
        <f>T295/U295</f>
        <v>1</v>
      </c>
      <c r="V296" s="1" t="s">
        <v>67</v>
      </c>
    </row>
    <row r="297" spans="1:22" ht="12.75" customHeight="1" x14ac:dyDescent="0.2">
      <c r="A297" s="28" t="s">
        <v>74</v>
      </c>
      <c r="J297" s="1">
        <v>1</v>
      </c>
      <c r="K297" s="176"/>
      <c r="L297" s="2"/>
      <c r="M297" s="2"/>
      <c r="O297" s="2"/>
      <c r="P297" s="24">
        <v>1</v>
      </c>
      <c r="Q297" s="25"/>
      <c r="R297" s="2"/>
    </row>
    <row r="298" spans="1:22" ht="12.75" customHeight="1" x14ac:dyDescent="0.2">
      <c r="K298" s="172">
        <f>SUM(K293:K294)</f>
        <v>13</v>
      </c>
      <c r="L298" s="2">
        <f>K293/B285</f>
        <v>0.29268292682926828</v>
      </c>
      <c r="M298" s="2">
        <f>K298/B285</f>
        <v>0.31707317073170732</v>
      </c>
      <c r="N298" s="2">
        <f>M298-L298</f>
        <v>2.4390243902439046E-2</v>
      </c>
      <c r="O298" s="2"/>
    </row>
    <row r="299" spans="1:22" ht="12.75" customHeight="1" x14ac:dyDescent="0.2">
      <c r="L299" s="2"/>
      <c r="M299" s="2"/>
      <c r="N299" s="2"/>
      <c r="O299" s="2"/>
    </row>
    <row r="300" spans="1:22" ht="12.75" customHeight="1" x14ac:dyDescent="0.3">
      <c r="A300" s="3" t="s">
        <v>75</v>
      </c>
      <c r="D300" s="38"/>
      <c r="L300" s="2"/>
      <c r="M300" s="2"/>
      <c r="O300" s="2"/>
    </row>
    <row r="301" spans="1:22" ht="25.5" customHeight="1" x14ac:dyDescent="0.2">
      <c r="B301" s="216" t="s">
        <v>1</v>
      </c>
      <c r="C301" s="217"/>
      <c r="D301" s="217"/>
      <c r="E301" s="217"/>
      <c r="F301" s="217"/>
      <c r="G301" s="217"/>
      <c r="H301" s="217"/>
      <c r="I301" s="217"/>
      <c r="J301" s="217"/>
      <c r="L301" s="4" t="s">
        <v>2</v>
      </c>
      <c r="M301" s="4" t="s">
        <v>3</v>
      </c>
      <c r="N301" s="5" t="s">
        <v>4</v>
      </c>
      <c r="O301" s="4" t="s">
        <v>5</v>
      </c>
      <c r="P301" s="6" t="s">
        <v>6</v>
      </c>
      <c r="Q301" s="6" t="s">
        <v>7</v>
      </c>
      <c r="R301" s="7" t="s">
        <v>8</v>
      </c>
    </row>
    <row r="302" spans="1:22" ht="12.75" customHeight="1" x14ac:dyDescent="0.2">
      <c r="A302" s="9" t="s">
        <v>9</v>
      </c>
      <c r="B302" s="10">
        <v>1</v>
      </c>
      <c r="C302" s="10">
        <v>2</v>
      </c>
      <c r="D302" s="10">
        <v>3</v>
      </c>
      <c r="E302" s="10">
        <v>4</v>
      </c>
      <c r="F302" s="10">
        <v>5</v>
      </c>
      <c r="G302" s="10">
        <v>6</v>
      </c>
      <c r="H302" s="10">
        <v>7</v>
      </c>
      <c r="I302" s="10">
        <v>8</v>
      </c>
      <c r="J302" s="10">
        <v>9</v>
      </c>
      <c r="K302" s="174" t="s">
        <v>10</v>
      </c>
      <c r="L302" s="12"/>
      <c r="M302" s="12"/>
      <c r="N302" s="13"/>
      <c r="O302" s="14"/>
      <c r="P302" s="15"/>
      <c r="Q302" s="15"/>
      <c r="R302" s="2"/>
    </row>
    <row r="303" spans="1:22" ht="12.75" customHeight="1" x14ac:dyDescent="0.2">
      <c r="A303" s="28" t="s">
        <v>47</v>
      </c>
      <c r="B303" s="19">
        <v>11</v>
      </c>
      <c r="C303" s="19"/>
      <c r="D303" s="19"/>
      <c r="E303" s="19"/>
      <c r="F303" s="19"/>
      <c r="G303" s="19"/>
      <c r="H303" s="19"/>
      <c r="I303" s="19"/>
      <c r="J303" s="19"/>
      <c r="K303" s="176"/>
      <c r="L303" s="12"/>
      <c r="M303" s="12"/>
      <c r="N303" s="13"/>
      <c r="O303" s="14"/>
      <c r="P303" s="21">
        <f>B303</f>
        <v>11</v>
      </c>
      <c r="Q303" s="15"/>
      <c r="R303" s="2"/>
    </row>
    <row r="304" spans="1:22" ht="12.75" customHeight="1" x14ac:dyDescent="0.2">
      <c r="A304" s="28" t="s">
        <v>48</v>
      </c>
      <c r="C304" s="1">
        <v>10</v>
      </c>
      <c r="K304" s="176"/>
      <c r="L304" s="2"/>
      <c r="M304" s="2"/>
      <c r="O304" s="14">
        <f>C304/B303</f>
        <v>0.90909090909090906</v>
      </c>
      <c r="P304" s="24">
        <v>10</v>
      </c>
      <c r="Q304" s="25">
        <f t="shared" ref="Q304:Q311" si="48">P304/P303</f>
        <v>0.90909090909090906</v>
      </c>
      <c r="R304" s="2">
        <f t="shared" ref="R304:R311" si="49">100%-Q304</f>
        <v>9.0909090909090939E-2</v>
      </c>
    </row>
    <row r="305" spans="1:22" ht="12.75" customHeight="1" x14ac:dyDescent="0.2">
      <c r="A305" s="28" t="s">
        <v>53</v>
      </c>
      <c r="D305" s="1">
        <v>10</v>
      </c>
      <c r="K305" s="176"/>
      <c r="L305" s="2"/>
      <c r="M305" s="2"/>
      <c r="O305" s="2">
        <f>D305/C304</f>
        <v>1</v>
      </c>
      <c r="P305" s="24">
        <v>10</v>
      </c>
      <c r="Q305" s="25">
        <f t="shared" si="48"/>
        <v>1</v>
      </c>
      <c r="R305" s="2">
        <f t="shared" si="49"/>
        <v>0</v>
      </c>
    </row>
    <row r="306" spans="1:22" ht="12.75" customHeight="1" x14ac:dyDescent="0.2">
      <c r="A306" s="1">
        <v>1002</v>
      </c>
      <c r="E306" s="1">
        <v>10</v>
      </c>
      <c r="K306" s="176"/>
      <c r="L306" s="2"/>
      <c r="M306" s="2"/>
      <c r="O306" s="2">
        <f>E306/D305</f>
        <v>1</v>
      </c>
      <c r="P306" s="24">
        <v>10</v>
      </c>
      <c r="Q306" s="25">
        <f t="shared" si="48"/>
        <v>1</v>
      </c>
      <c r="R306" s="2">
        <f t="shared" si="49"/>
        <v>0</v>
      </c>
    </row>
    <row r="307" spans="1:22" ht="12.75" customHeight="1" x14ac:dyDescent="0.2">
      <c r="A307" s="1">
        <v>1101</v>
      </c>
      <c r="F307" s="1">
        <v>10</v>
      </c>
      <c r="K307" s="176"/>
      <c r="L307" s="2"/>
      <c r="M307" s="2"/>
      <c r="O307" s="2">
        <f>F307/E306</f>
        <v>1</v>
      </c>
      <c r="P307" s="24">
        <v>10</v>
      </c>
      <c r="Q307" s="25">
        <f t="shared" si="48"/>
        <v>1</v>
      </c>
      <c r="R307" s="2">
        <f t="shared" si="49"/>
        <v>0</v>
      </c>
    </row>
    <row r="308" spans="1:22" ht="12.75" customHeight="1" x14ac:dyDescent="0.2">
      <c r="A308" s="28" t="s">
        <v>61</v>
      </c>
      <c r="G308" s="1">
        <v>7</v>
      </c>
      <c r="K308" s="176"/>
      <c r="L308" s="2"/>
      <c r="M308" s="2"/>
      <c r="O308" s="2">
        <f>G308/F307</f>
        <v>0.7</v>
      </c>
      <c r="P308" s="24">
        <v>10</v>
      </c>
      <c r="Q308" s="25">
        <f t="shared" si="48"/>
        <v>1</v>
      </c>
      <c r="R308" s="2">
        <f t="shared" si="49"/>
        <v>0</v>
      </c>
    </row>
    <row r="309" spans="1:22" ht="12.75" customHeight="1" x14ac:dyDescent="0.2">
      <c r="A309" s="28" t="s">
        <v>62</v>
      </c>
      <c r="H309" s="1">
        <v>6</v>
      </c>
      <c r="K309" s="176"/>
      <c r="L309" s="2"/>
      <c r="M309" s="2"/>
      <c r="O309" s="2">
        <f>H309/G308</f>
        <v>0.8571428571428571</v>
      </c>
      <c r="P309" s="24">
        <v>10</v>
      </c>
      <c r="Q309" s="25">
        <f t="shared" si="48"/>
        <v>1</v>
      </c>
      <c r="R309" s="2">
        <f t="shared" si="49"/>
        <v>0</v>
      </c>
    </row>
    <row r="310" spans="1:22" ht="12.75" customHeight="1" x14ac:dyDescent="0.2">
      <c r="A310" s="28" t="s">
        <v>65</v>
      </c>
      <c r="I310" s="1">
        <v>6</v>
      </c>
      <c r="K310" s="176"/>
      <c r="L310" s="2"/>
      <c r="M310" s="2"/>
      <c r="O310" s="2">
        <f>I310/H309</f>
        <v>1</v>
      </c>
      <c r="P310" s="24">
        <v>10</v>
      </c>
      <c r="Q310" s="25">
        <f t="shared" si="48"/>
        <v>1</v>
      </c>
      <c r="R310" s="2">
        <f t="shared" si="49"/>
        <v>0</v>
      </c>
    </row>
    <row r="311" spans="1:22" ht="12.75" customHeight="1" x14ac:dyDescent="0.2">
      <c r="A311" s="28" t="s">
        <v>70</v>
      </c>
      <c r="J311" s="1">
        <v>6</v>
      </c>
      <c r="K311" s="176">
        <v>6</v>
      </c>
      <c r="L311" s="2"/>
      <c r="M311" s="2"/>
      <c r="O311" s="2">
        <f>J311/I310</f>
        <v>1</v>
      </c>
      <c r="P311" s="24">
        <v>10</v>
      </c>
      <c r="Q311" s="25">
        <f t="shared" si="48"/>
        <v>1</v>
      </c>
      <c r="R311" s="2">
        <f t="shared" si="49"/>
        <v>0</v>
      </c>
    </row>
    <row r="312" spans="1:22" ht="12.75" customHeight="1" x14ac:dyDescent="0.2">
      <c r="A312" s="28" t="s">
        <v>72</v>
      </c>
      <c r="J312" s="1">
        <v>4</v>
      </c>
      <c r="K312" s="176"/>
      <c r="L312" s="2"/>
      <c r="M312" s="2"/>
      <c r="O312" s="2"/>
      <c r="P312" s="24">
        <v>4</v>
      </c>
      <c r="Q312" s="25"/>
      <c r="R312" s="2"/>
    </row>
    <row r="313" spans="1:22" ht="12.75" customHeight="1" x14ac:dyDescent="0.2">
      <c r="A313" s="28" t="s">
        <v>73</v>
      </c>
      <c r="J313" s="1">
        <v>3</v>
      </c>
      <c r="K313" s="176"/>
      <c r="L313" s="2"/>
      <c r="M313" s="2"/>
      <c r="O313" s="2"/>
      <c r="P313" s="24">
        <v>4</v>
      </c>
      <c r="Q313" s="25"/>
      <c r="R313" s="2"/>
      <c r="S313" s="1" t="s">
        <v>64</v>
      </c>
      <c r="T313" s="1">
        <v>8</v>
      </c>
      <c r="U313" s="1">
        <f>K315</f>
        <v>9</v>
      </c>
      <c r="V313" s="1" t="s">
        <v>10</v>
      </c>
    </row>
    <row r="314" spans="1:22" ht="12.75" customHeight="1" x14ac:dyDescent="0.2">
      <c r="A314" s="28" t="s">
        <v>74</v>
      </c>
      <c r="J314" s="1">
        <v>4</v>
      </c>
      <c r="K314" s="176">
        <v>3</v>
      </c>
      <c r="L314" s="2"/>
      <c r="M314" s="2"/>
      <c r="O314" s="2"/>
      <c r="P314" s="24">
        <v>4</v>
      </c>
      <c r="Q314" s="25"/>
      <c r="R314" s="2"/>
      <c r="S314" s="1" t="s">
        <v>66</v>
      </c>
      <c r="T314" s="25">
        <f>T313/B303</f>
        <v>0.72727272727272729</v>
      </c>
      <c r="U314" s="25">
        <f>T313/U313</f>
        <v>0.88888888888888884</v>
      </c>
      <c r="V314" s="1" t="s">
        <v>67</v>
      </c>
    </row>
    <row r="315" spans="1:22" ht="12.75" customHeight="1" x14ac:dyDescent="0.2">
      <c r="K315" s="172">
        <f>SUM(K311:K314)</f>
        <v>9</v>
      </c>
      <c r="L315" s="2">
        <f>K311/B303</f>
        <v>0.54545454545454541</v>
      </c>
      <c r="M315" s="2">
        <f>K315/B303</f>
        <v>0.81818181818181823</v>
      </c>
      <c r="N315" s="2">
        <f>M315-L315</f>
        <v>0.27272727272727282</v>
      </c>
      <c r="O315" s="2"/>
    </row>
    <row r="316" spans="1:22" ht="12.75" customHeight="1" x14ac:dyDescent="0.2">
      <c r="L316" s="2"/>
      <c r="M316" s="2"/>
      <c r="N316" s="2"/>
      <c r="O316" s="2"/>
    </row>
    <row r="317" spans="1:22" ht="12.75" customHeight="1" x14ac:dyDescent="0.2">
      <c r="L317" s="2"/>
      <c r="M317" s="2"/>
      <c r="N317" s="2"/>
      <c r="O317" s="2"/>
    </row>
    <row r="318" spans="1:22" ht="12.75" customHeight="1" x14ac:dyDescent="0.3">
      <c r="A318" s="3" t="s">
        <v>76</v>
      </c>
      <c r="D318" s="38"/>
      <c r="L318" s="2"/>
      <c r="M318" s="2"/>
      <c r="O318" s="2"/>
    </row>
    <row r="319" spans="1:22" ht="25.5" customHeight="1" x14ac:dyDescent="0.2">
      <c r="B319" s="216" t="s">
        <v>1</v>
      </c>
      <c r="C319" s="217"/>
      <c r="D319" s="217"/>
      <c r="E319" s="217"/>
      <c r="F319" s="217"/>
      <c r="G319" s="217"/>
      <c r="H319" s="217"/>
      <c r="I319" s="217"/>
      <c r="J319" s="217"/>
      <c r="L319" s="4" t="s">
        <v>2</v>
      </c>
      <c r="M319" s="4" t="s">
        <v>3</v>
      </c>
      <c r="N319" s="5" t="s">
        <v>4</v>
      </c>
      <c r="O319" s="4" t="s">
        <v>5</v>
      </c>
      <c r="P319" s="6" t="s">
        <v>6</v>
      </c>
      <c r="Q319" s="6" t="s">
        <v>7</v>
      </c>
      <c r="R319" s="7" t="s">
        <v>8</v>
      </c>
    </row>
    <row r="320" spans="1:22" ht="12.75" customHeight="1" x14ac:dyDescent="0.2">
      <c r="A320" s="9" t="s">
        <v>9</v>
      </c>
      <c r="B320" s="10">
        <v>1</v>
      </c>
      <c r="C320" s="10">
        <v>2</v>
      </c>
      <c r="D320" s="10">
        <v>3</v>
      </c>
      <c r="E320" s="10">
        <v>4</v>
      </c>
      <c r="F320" s="10">
        <v>5</v>
      </c>
      <c r="G320" s="10">
        <v>6</v>
      </c>
      <c r="H320" s="10">
        <v>7</v>
      </c>
      <c r="I320" s="10">
        <v>8</v>
      </c>
      <c r="J320" s="10">
        <v>9</v>
      </c>
      <c r="K320" s="174" t="s">
        <v>10</v>
      </c>
      <c r="L320" s="12"/>
      <c r="M320" s="12"/>
      <c r="N320" s="13"/>
      <c r="O320" s="14"/>
      <c r="P320" s="15"/>
      <c r="Q320" s="15"/>
      <c r="R320" s="2"/>
    </row>
    <row r="321" spans="1:30" ht="12.75" customHeight="1" x14ac:dyDescent="0.2">
      <c r="A321" s="28" t="s">
        <v>48</v>
      </c>
      <c r="B321" s="19">
        <v>26</v>
      </c>
      <c r="C321" s="19"/>
      <c r="D321" s="19"/>
      <c r="E321" s="19"/>
      <c r="F321" s="19"/>
      <c r="G321" s="19"/>
      <c r="H321" s="19"/>
      <c r="I321" s="19"/>
      <c r="J321" s="19"/>
      <c r="K321" s="176"/>
      <c r="L321" s="12"/>
      <c r="M321" s="12"/>
      <c r="N321" s="13"/>
      <c r="O321" s="14"/>
      <c r="P321" s="21">
        <f>B321</f>
        <v>26</v>
      </c>
      <c r="Q321" s="15"/>
      <c r="R321" s="2"/>
    </row>
    <row r="322" spans="1:30" ht="12.75" customHeight="1" x14ac:dyDescent="0.2">
      <c r="A322" s="28" t="s">
        <v>53</v>
      </c>
      <c r="C322" s="1">
        <v>24</v>
      </c>
      <c r="K322" s="176"/>
      <c r="L322" s="2"/>
      <c r="M322" s="2"/>
      <c r="O322" s="14">
        <f>C322/B321</f>
        <v>0.92307692307692313</v>
      </c>
      <c r="P322" s="39">
        <v>24</v>
      </c>
      <c r="Q322" s="25">
        <f t="shared" ref="Q322:Q329" si="50">P322/P321</f>
        <v>0.92307692307692313</v>
      </c>
      <c r="R322" s="2">
        <f t="shared" ref="R322:R329" si="51">100%-Q322</f>
        <v>7.6923076923076872E-2</v>
      </c>
    </row>
    <row r="323" spans="1:30" ht="12.75" customHeight="1" x14ac:dyDescent="0.2">
      <c r="A323" s="1">
        <v>1002</v>
      </c>
      <c r="D323" s="1">
        <v>21</v>
      </c>
      <c r="K323" s="176"/>
      <c r="L323" s="2"/>
      <c r="M323" s="2"/>
      <c r="O323" s="2">
        <f>D323/C322</f>
        <v>0.875</v>
      </c>
      <c r="P323" s="39">
        <v>22</v>
      </c>
      <c r="Q323" s="25">
        <f t="shared" si="50"/>
        <v>0.91666666666666663</v>
      </c>
      <c r="R323" s="2">
        <f t="shared" si="51"/>
        <v>8.333333333333337E-2</v>
      </c>
    </row>
    <row r="324" spans="1:30" ht="12.75" customHeight="1" x14ac:dyDescent="0.2">
      <c r="A324" s="28" t="s">
        <v>60</v>
      </c>
      <c r="E324" s="1">
        <v>19</v>
      </c>
      <c r="K324" s="176"/>
      <c r="L324" s="2"/>
      <c r="M324" s="2"/>
      <c r="O324" s="2">
        <f>E324/D323</f>
        <v>0.90476190476190477</v>
      </c>
      <c r="P324" s="39">
        <v>20</v>
      </c>
      <c r="Q324" s="25">
        <f t="shared" si="50"/>
        <v>0.90909090909090906</v>
      </c>
      <c r="R324" s="2">
        <f t="shared" si="51"/>
        <v>9.0909090909090939E-2</v>
      </c>
    </row>
    <row r="325" spans="1:30" ht="12.75" customHeight="1" x14ac:dyDescent="0.2">
      <c r="A325" s="28" t="s">
        <v>61</v>
      </c>
      <c r="F325" s="1">
        <v>19</v>
      </c>
      <c r="K325" s="176"/>
      <c r="L325" s="2"/>
      <c r="M325" s="2"/>
      <c r="O325" s="2">
        <f>F325/E324</f>
        <v>1</v>
      </c>
      <c r="P325" s="39">
        <v>20</v>
      </c>
      <c r="Q325" s="25">
        <f t="shared" si="50"/>
        <v>1</v>
      </c>
      <c r="R325" s="2">
        <f t="shared" si="51"/>
        <v>0</v>
      </c>
    </row>
    <row r="326" spans="1:30" ht="12.75" customHeight="1" x14ac:dyDescent="0.2">
      <c r="A326" s="28" t="s">
        <v>62</v>
      </c>
      <c r="G326" s="1">
        <v>20</v>
      </c>
      <c r="K326" s="176"/>
      <c r="L326" s="2"/>
      <c r="M326" s="2"/>
      <c r="O326" s="2">
        <f>G326/F325</f>
        <v>1.0526315789473684</v>
      </c>
      <c r="P326" s="39">
        <v>21</v>
      </c>
      <c r="Q326" s="25">
        <f t="shared" si="50"/>
        <v>1.05</v>
      </c>
      <c r="R326" s="2">
        <f t="shared" si="51"/>
        <v>-5.0000000000000044E-2</v>
      </c>
    </row>
    <row r="327" spans="1:30" ht="12.75" customHeight="1" x14ac:dyDescent="0.2">
      <c r="A327" s="28" t="s">
        <v>65</v>
      </c>
      <c r="H327" s="1">
        <v>18</v>
      </c>
      <c r="K327" s="176"/>
      <c r="L327" s="2"/>
      <c r="M327" s="2"/>
      <c r="O327" s="2">
        <f>H327/G326</f>
        <v>0.9</v>
      </c>
      <c r="P327" s="39">
        <v>19</v>
      </c>
      <c r="Q327" s="25">
        <f t="shared" si="50"/>
        <v>0.90476190476190477</v>
      </c>
      <c r="R327" s="2">
        <f t="shared" si="51"/>
        <v>9.5238095238095233E-2</v>
      </c>
    </row>
    <row r="328" spans="1:30" ht="12.75" customHeight="1" x14ac:dyDescent="0.2">
      <c r="A328" s="28" t="s">
        <v>70</v>
      </c>
      <c r="I328" s="1">
        <v>16</v>
      </c>
      <c r="K328" s="176"/>
      <c r="L328" s="2"/>
      <c r="M328" s="2"/>
      <c r="O328" s="2">
        <f>I328/H327</f>
        <v>0.88888888888888884</v>
      </c>
      <c r="P328" s="39">
        <v>18</v>
      </c>
      <c r="Q328" s="25">
        <f t="shared" si="50"/>
        <v>0.94736842105263153</v>
      </c>
      <c r="R328" s="2">
        <f t="shared" si="51"/>
        <v>5.2631578947368474E-2</v>
      </c>
    </row>
    <row r="329" spans="1:30" ht="12.75" customHeight="1" x14ac:dyDescent="0.2">
      <c r="A329" s="28" t="s">
        <v>72</v>
      </c>
      <c r="J329" s="1">
        <v>16</v>
      </c>
      <c r="K329" s="176">
        <v>15</v>
      </c>
      <c r="L329" s="2"/>
      <c r="M329" s="2"/>
      <c r="O329" s="2">
        <f>J329/I328</f>
        <v>1</v>
      </c>
      <c r="P329" s="39">
        <v>17</v>
      </c>
      <c r="Q329" s="25">
        <f t="shared" si="50"/>
        <v>0.94444444444444442</v>
      </c>
      <c r="R329" s="2">
        <f t="shared" si="51"/>
        <v>5.555555555555558E-2</v>
      </c>
    </row>
    <row r="330" spans="1:30" ht="12.75" customHeight="1" x14ac:dyDescent="0.2">
      <c r="A330" s="28" t="s">
        <v>73</v>
      </c>
      <c r="J330" s="1">
        <v>1</v>
      </c>
      <c r="K330" s="176">
        <v>2</v>
      </c>
      <c r="L330" s="2"/>
      <c r="M330" s="2"/>
      <c r="O330" s="2"/>
      <c r="P330" s="39">
        <v>2</v>
      </c>
      <c r="Q330" s="25"/>
      <c r="R330" s="2"/>
    </row>
    <row r="331" spans="1:30" ht="12.75" customHeight="1" x14ac:dyDescent="0.2">
      <c r="A331" s="28" t="s">
        <v>74</v>
      </c>
      <c r="J331" s="1">
        <v>1</v>
      </c>
      <c r="K331" s="176">
        <v>1</v>
      </c>
      <c r="L331" s="2"/>
      <c r="M331" s="2"/>
      <c r="O331" s="2"/>
      <c r="P331" s="39">
        <v>3</v>
      </c>
      <c r="Q331" s="25"/>
      <c r="R331" s="2"/>
      <c r="S331" s="1" t="s">
        <v>64</v>
      </c>
      <c r="T331" s="1">
        <v>18</v>
      </c>
      <c r="U331" s="1">
        <f>K334</f>
        <v>20</v>
      </c>
      <c r="V331" s="1" t="s">
        <v>10</v>
      </c>
    </row>
    <row r="332" spans="1:30" ht="12.75" customHeight="1" x14ac:dyDescent="0.2">
      <c r="A332" s="28" t="s">
        <v>74</v>
      </c>
      <c r="J332" s="1">
        <v>1</v>
      </c>
      <c r="K332" s="176">
        <v>1</v>
      </c>
      <c r="L332" s="2"/>
      <c r="M332" s="2"/>
      <c r="O332" s="2"/>
      <c r="P332" s="39">
        <v>2</v>
      </c>
      <c r="Q332" s="25"/>
      <c r="R332" s="2"/>
      <c r="S332" s="1" t="s">
        <v>66</v>
      </c>
      <c r="T332" s="25">
        <f>T331/B321</f>
        <v>0.69230769230769229</v>
      </c>
      <c r="U332" s="25">
        <f>T331/U331</f>
        <v>0.9</v>
      </c>
      <c r="V332" s="1" t="s">
        <v>67</v>
      </c>
      <c r="AC332" s="40" t="s">
        <v>47</v>
      </c>
      <c r="AD332" s="1">
        <v>6</v>
      </c>
    </row>
    <row r="333" spans="1:30" ht="14.25" customHeight="1" x14ac:dyDescent="0.2">
      <c r="A333" s="41" t="s">
        <v>77</v>
      </c>
      <c r="J333" s="1">
        <v>1</v>
      </c>
      <c r="K333" s="176">
        <v>1</v>
      </c>
      <c r="L333" s="2"/>
      <c r="M333" s="2"/>
      <c r="O333" s="2"/>
      <c r="P333" s="39">
        <v>1</v>
      </c>
      <c r="Q333" s="25"/>
      <c r="R333" s="2"/>
      <c r="S333" s="1"/>
      <c r="T333" s="25"/>
      <c r="U333" s="25"/>
      <c r="V333" s="1"/>
      <c r="AC333" s="40" t="s">
        <v>48</v>
      </c>
      <c r="AD333" s="1">
        <v>12</v>
      </c>
    </row>
    <row r="334" spans="1:30" ht="12.75" customHeight="1" x14ac:dyDescent="0.2">
      <c r="K334" s="172">
        <f>SUM(K329:K333)</f>
        <v>20</v>
      </c>
      <c r="L334" s="2">
        <f>K329/B321</f>
        <v>0.57692307692307687</v>
      </c>
      <c r="M334" s="2">
        <f>K334/B321</f>
        <v>0.76923076923076927</v>
      </c>
      <c r="N334" s="2">
        <f>M334-L334</f>
        <v>0.1923076923076924</v>
      </c>
      <c r="O334" s="2"/>
    </row>
    <row r="335" spans="1:30" ht="12.75" customHeight="1" x14ac:dyDescent="0.2">
      <c r="L335" s="2"/>
      <c r="M335" s="2"/>
      <c r="N335" s="2"/>
      <c r="O335" s="2"/>
    </row>
    <row r="336" spans="1:30" ht="12.75" customHeight="1" x14ac:dyDescent="0.2">
      <c r="L336" s="2"/>
      <c r="M336" s="2"/>
      <c r="O336" s="2"/>
    </row>
    <row r="337" spans="1:19" ht="26.25" x14ac:dyDescent="0.4">
      <c r="B337" s="199" t="s">
        <v>78</v>
      </c>
      <c r="C337" s="200"/>
      <c r="D337" s="200"/>
      <c r="E337" s="200"/>
      <c r="F337" s="200"/>
      <c r="G337" s="200"/>
      <c r="H337" s="200"/>
      <c r="I337" s="200"/>
      <c r="J337" s="200"/>
      <c r="K337" s="147" t="s">
        <v>54</v>
      </c>
      <c r="L337" s="2"/>
      <c r="M337" s="2"/>
      <c r="N337" s="1"/>
      <c r="O337" s="2"/>
      <c r="P337" s="1"/>
      <c r="Q337" s="1"/>
      <c r="R337" s="1"/>
    </row>
    <row r="338" spans="1:19" ht="20.25" customHeight="1" x14ac:dyDescent="0.2">
      <c r="A338" s="201" t="s">
        <v>9</v>
      </c>
      <c r="B338" s="202" t="s">
        <v>79</v>
      </c>
      <c r="C338" s="203"/>
      <c r="D338" s="203"/>
      <c r="E338" s="203"/>
      <c r="F338" s="203"/>
      <c r="G338" s="203"/>
      <c r="H338" s="203"/>
      <c r="I338" s="203"/>
      <c r="J338" s="204"/>
      <c r="K338" s="212" t="s">
        <v>10</v>
      </c>
      <c r="L338" s="197" t="s">
        <v>2</v>
      </c>
      <c r="M338" s="197" t="s">
        <v>3</v>
      </c>
      <c r="N338" s="214" t="s">
        <v>4</v>
      </c>
      <c r="O338" s="197" t="s">
        <v>5</v>
      </c>
      <c r="P338" s="195" t="s">
        <v>6</v>
      </c>
      <c r="Q338" s="195" t="s">
        <v>7</v>
      </c>
      <c r="R338" s="197" t="s">
        <v>8</v>
      </c>
    </row>
    <row r="339" spans="1:19" ht="15.75" customHeight="1" x14ac:dyDescent="0.25">
      <c r="A339" s="196"/>
      <c r="B339" s="42" t="s">
        <v>80</v>
      </c>
      <c r="C339" s="42" t="s">
        <v>81</v>
      </c>
      <c r="D339" s="42" t="s">
        <v>82</v>
      </c>
      <c r="E339" s="42" t="s">
        <v>83</v>
      </c>
      <c r="F339" s="42" t="s">
        <v>84</v>
      </c>
      <c r="G339" s="42" t="s">
        <v>85</v>
      </c>
      <c r="H339" s="42" t="s">
        <v>86</v>
      </c>
      <c r="I339" s="42" t="s">
        <v>87</v>
      </c>
      <c r="J339" s="42" t="s">
        <v>88</v>
      </c>
      <c r="K339" s="213"/>
      <c r="L339" s="196"/>
      <c r="M339" s="196"/>
      <c r="N339" s="196"/>
      <c r="O339" s="196"/>
      <c r="P339" s="196"/>
      <c r="Q339" s="196"/>
      <c r="R339" s="196"/>
    </row>
    <row r="340" spans="1:19" ht="15.75" customHeight="1" x14ac:dyDescent="0.25">
      <c r="A340" s="42">
        <v>1002</v>
      </c>
      <c r="B340" s="43">
        <v>28</v>
      </c>
      <c r="C340" s="43"/>
      <c r="D340" s="43"/>
      <c r="E340" s="43"/>
      <c r="F340" s="43"/>
      <c r="G340" s="43"/>
      <c r="H340" s="43"/>
      <c r="I340" s="43"/>
      <c r="J340" s="43"/>
      <c r="K340" s="87"/>
      <c r="L340" s="150"/>
      <c r="M340" s="151"/>
      <c r="N340" s="152"/>
      <c r="O340" s="159"/>
      <c r="P340" s="44">
        <f>B340</f>
        <v>28</v>
      </c>
      <c r="Q340" s="160"/>
      <c r="R340" s="159"/>
    </row>
    <row r="341" spans="1:19" ht="15.75" customHeight="1" x14ac:dyDescent="0.25">
      <c r="A341" s="42">
        <v>1101</v>
      </c>
      <c r="B341" s="43"/>
      <c r="C341" s="43">
        <v>22</v>
      </c>
      <c r="D341" s="43"/>
      <c r="E341" s="43"/>
      <c r="F341" s="43"/>
      <c r="G341" s="43"/>
      <c r="H341" s="43"/>
      <c r="I341" s="43"/>
      <c r="J341" s="43"/>
      <c r="K341" s="87"/>
      <c r="L341" s="153"/>
      <c r="M341" s="68"/>
      <c r="N341" s="154"/>
      <c r="O341" s="45">
        <f>IF(C341=0,"",C341/B340)</f>
        <v>0.7857142857142857</v>
      </c>
      <c r="P341" s="46">
        <v>22</v>
      </c>
      <c r="Q341" s="161">
        <f t="shared" ref="Q341:Q348" si="52">IF(P341=0,"",P341/P340)</f>
        <v>0.7857142857142857</v>
      </c>
      <c r="R341" s="161">
        <f t="shared" ref="R341:R348" si="53">IF(P341=0,"",100%-Q341)</f>
        <v>0.2142857142857143</v>
      </c>
    </row>
    <row r="342" spans="1:19" ht="15.75" customHeight="1" x14ac:dyDescent="0.25">
      <c r="A342" s="42">
        <v>1102</v>
      </c>
      <c r="B342" s="43"/>
      <c r="C342" s="43"/>
      <c r="D342" s="43">
        <v>19</v>
      </c>
      <c r="E342" s="43"/>
      <c r="F342" s="43"/>
      <c r="G342" s="43"/>
      <c r="H342" s="43"/>
      <c r="I342" s="43"/>
      <c r="J342" s="43"/>
      <c r="K342" s="87"/>
      <c r="L342" s="153"/>
      <c r="M342" s="68"/>
      <c r="N342" s="154"/>
      <c r="O342" s="45">
        <f>IF(D342=0,"",D342/C341)</f>
        <v>0.86363636363636365</v>
      </c>
      <c r="P342" s="46">
        <v>21</v>
      </c>
      <c r="Q342" s="161">
        <f t="shared" si="52"/>
        <v>0.95454545454545459</v>
      </c>
      <c r="R342" s="161">
        <f t="shared" si="53"/>
        <v>4.5454545454545414E-2</v>
      </c>
      <c r="S342" s="8">
        <f>P342/P340</f>
        <v>0.75</v>
      </c>
    </row>
    <row r="343" spans="1:19" ht="15.75" customHeight="1" x14ac:dyDescent="0.25">
      <c r="A343" s="42">
        <v>1201</v>
      </c>
      <c r="B343" s="43"/>
      <c r="C343" s="43"/>
      <c r="D343" s="43"/>
      <c r="E343" s="43">
        <v>19</v>
      </c>
      <c r="F343" s="43"/>
      <c r="G343" s="43"/>
      <c r="H343" s="43"/>
      <c r="I343" s="43"/>
      <c r="J343" s="43"/>
      <c r="K343" s="87"/>
      <c r="L343" s="153"/>
      <c r="M343" s="68"/>
      <c r="N343" s="154"/>
      <c r="O343" s="45">
        <f>IF(E343=0,"",E343/D342)</f>
        <v>1</v>
      </c>
      <c r="P343" s="46">
        <v>20</v>
      </c>
      <c r="Q343" s="161">
        <f t="shared" si="52"/>
        <v>0.95238095238095233</v>
      </c>
      <c r="R343" s="161">
        <f t="shared" si="53"/>
        <v>4.7619047619047672E-2</v>
      </c>
    </row>
    <row r="344" spans="1:19" ht="15.75" customHeight="1" x14ac:dyDescent="0.25">
      <c r="A344" s="42">
        <v>1202</v>
      </c>
      <c r="B344" s="43"/>
      <c r="C344" s="43"/>
      <c r="D344" s="43"/>
      <c r="E344" s="43"/>
      <c r="F344" s="43">
        <v>18</v>
      </c>
      <c r="G344" s="43"/>
      <c r="H344" s="43"/>
      <c r="I344" s="43"/>
      <c r="J344" s="43"/>
      <c r="K344" s="87"/>
      <c r="L344" s="153"/>
      <c r="M344" s="68"/>
      <c r="N344" s="154"/>
      <c r="O344" s="45">
        <f>IF(F344=0,"",F344/E343)</f>
        <v>0.94736842105263153</v>
      </c>
      <c r="P344" s="46">
        <v>19</v>
      </c>
      <c r="Q344" s="161">
        <f t="shared" si="52"/>
        <v>0.95</v>
      </c>
      <c r="R344" s="161">
        <f t="shared" si="53"/>
        <v>5.0000000000000044E-2</v>
      </c>
    </row>
    <row r="345" spans="1:19" ht="15.75" customHeight="1" x14ac:dyDescent="0.25">
      <c r="A345" s="42">
        <v>1301</v>
      </c>
      <c r="B345" s="43"/>
      <c r="C345" s="43"/>
      <c r="D345" s="43"/>
      <c r="E345" s="43"/>
      <c r="F345" s="43"/>
      <c r="G345" s="43">
        <v>17</v>
      </c>
      <c r="H345" s="43"/>
      <c r="I345" s="43"/>
      <c r="J345" s="43"/>
      <c r="K345" s="87"/>
      <c r="L345" s="153"/>
      <c r="M345" s="68"/>
      <c r="N345" s="154"/>
      <c r="O345" s="45">
        <f>IF(G345=0,"",G345/F344)</f>
        <v>0.94444444444444442</v>
      </c>
      <c r="P345" s="46">
        <v>18</v>
      </c>
      <c r="Q345" s="161">
        <f t="shared" si="52"/>
        <v>0.94736842105263153</v>
      </c>
      <c r="R345" s="161">
        <f t="shared" si="53"/>
        <v>5.2631578947368474E-2</v>
      </c>
    </row>
    <row r="346" spans="1:19" ht="15.75" customHeight="1" x14ac:dyDescent="0.25">
      <c r="A346" s="42">
        <v>1302</v>
      </c>
      <c r="B346" s="43"/>
      <c r="C346" s="43"/>
      <c r="D346" s="43"/>
      <c r="E346" s="43"/>
      <c r="F346" s="43"/>
      <c r="G346" s="43"/>
      <c r="H346" s="43">
        <v>16</v>
      </c>
      <c r="I346" s="43"/>
      <c r="J346" s="43"/>
      <c r="K346" s="87"/>
      <c r="L346" s="153"/>
      <c r="M346" s="68"/>
      <c r="N346" s="154"/>
      <c r="O346" s="45">
        <f>IF(H346=0,"",H346/G345)</f>
        <v>0.94117647058823528</v>
      </c>
      <c r="P346" s="46">
        <v>18</v>
      </c>
      <c r="Q346" s="161">
        <f t="shared" si="52"/>
        <v>1</v>
      </c>
      <c r="R346" s="161">
        <f t="shared" si="53"/>
        <v>0</v>
      </c>
    </row>
    <row r="347" spans="1:19" ht="15.75" customHeight="1" x14ac:dyDescent="0.25">
      <c r="A347" s="42">
        <v>1401</v>
      </c>
      <c r="B347" s="43"/>
      <c r="C347" s="43"/>
      <c r="D347" s="43"/>
      <c r="E347" s="43"/>
      <c r="F347" s="43"/>
      <c r="G347" s="43"/>
      <c r="H347" s="43"/>
      <c r="I347" s="43">
        <v>16</v>
      </c>
      <c r="J347" s="43"/>
      <c r="K347" s="87"/>
      <c r="L347" s="153"/>
      <c r="M347" s="68"/>
      <c r="N347" s="154"/>
      <c r="O347" s="45">
        <f>IF(I347=0,"",I347/H346)</f>
        <v>1</v>
      </c>
      <c r="P347" s="46">
        <v>18</v>
      </c>
      <c r="Q347" s="161">
        <f t="shared" si="52"/>
        <v>1</v>
      </c>
      <c r="R347" s="161">
        <f t="shared" si="53"/>
        <v>0</v>
      </c>
    </row>
    <row r="348" spans="1:19" ht="15.75" customHeight="1" x14ac:dyDescent="0.25">
      <c r="A348" s="42">
        <v>1402</v>
      </c>
      <c r="B348" s="43"/>
      <c r="C348" s="43"/>
      <c r="D348" s="43"/>
      <c r="E348" s="43"/>
      <c r="F348" s="43"/>
      <c r="G348" s="43"/>
      <c r="H348" s="43"/>
      <c r="I348" s="43"/>
      <c r="J348" s="43">
        <v>14</v>
      </c>
      <c r="K348" s="87">
        <v>14</v>
      </c>
      <c r="L348" s="153"/>
      <c r="M348" s="68"/>
      <c r="N348" s="154"/>
      <c r="O348" s="47">
        <f>IF(J348=0,"",J348/I347)</f>
        <v>0.875</v>
      </c>
      <c r="P348" s="46">
        <v>17</v>
      </c>
      <c r="Q348" s="47">
        <f t="shared" si="52"/>
        <v>0.94444444444444442</v>
      </c>
      <c r="R348" s="47">
        <f t="shared" si="53"/>
        <v>5.555555555555558E-2</v>
      </c>
    </row>
    <row r="349" spans="1:19" ht="15.75" customHeight="1" x14ac:dyDescent="0.25">
      <c r="A349" s="42">
        <v>1501</v>
      </c>
      <c r="B349" s="43"/>
      <c r="C349" s="43"/>
      <c r="D349" s="43"/>
      <c r="E349" s="43"/>
      <c r="F349" s="43"/>
      <c r="G349" s="43"/>
      <c r="H349" s="43"/>
      <c r="I349" s="43"/>
      <c r="J349" s="43">
        <v>2</v>
      </c>
      <c r="K349" s="87">
        <v>4</v>
      </c>
      <c r="L349" s="153"/>
      <c r="M349" s="68"/>
      <c r="N349" s="155"/>
      <c r="O349" s="68"/>
      <c r="P349" s="46">
        <v>4</v>
      </c>
      <c r="Q349" s="68"/>
      <c r="R349" s="162"/>
    </row>
    <row r="350" spans="1:19" ht="15.75" customHeight="1" x14ac:dyDescent="0.25">
      <c r="A350" s="42">
        <v>1502</v>
      </c>
      <c r="B350" s="43"/>
      <c r="C350" s="43"/>
      <c r="D350" s="43"/>
      <c r="E350" s="43"/>
      <c r="F350" s="43"/>
      <c r="G350" s="43"/>
      <c r="H350" s="43"/>
      <c r="I350" s="43"/>
      <c r="J350" s="43">
        <v>2</v>
      </c>
      <c r="K350" s="87">
        <v>2</v>
      </c>
      <c r="L350" s="153"/>
      <c r="M350" s="68"/>
      <c r="N350" s="155"/>
      <c r="O350" s="163"/>
      <c r="P350" s="69">
        <v>2</v>
      </c>
      <c r="Q350" s="164"/>
      <c r="R350" s="163"/>
    </row>
    <row r="351" spans="1:19" ht="15.75" customHeight="1" x14ac:dyDescent="0.25">
      <c r="A351" s="42">
        <v>1601</v>
      </c>
      <c r="B351" s="43"/>
      <c r="C351" s="43"/>
      <c r="D351" s="43"/>
      <c r="E351" s="43"/>
      <c r="F351" s="43"/>
      <c r="G351" s="43"/>
      <c r="H351" s="43"/>
      <c r="I351" s="43"/>
      <c r="J351" s="43">
        <v>1</v>
      </c>
      <c r="K351" s="87">
        <v>1</v>
      </c>
      <c r="L351" s="153"/>
      <c r="M351" s="68"/>
      <c r="N351" s="155"/>
      <c r="O351" s="163"/>
      <c r="P351" s="69">
        <v>1</v>
      </c>
      <c r="Q351" s="164"/>
      <c r="R351" s="163"/>
    </row>
    <row r="352" spans="1:19" ht="15.75" customHeight="1" x14ac:dyDescent="0.25">
      <c r="A352" s="42">
        <v>1602</v>
      </c>
      <c r="B352" s="43"/>
      <c r="C352" s="43"/>
      <c r="D352" s="43"/>
      <c r="E352" s="43"/>
      <c r="F352" s="43"/>
      <c r="G352" s="43"/>
      <c r="H352" s="43"/>
      <c r="I352" s="43"/>
      <c r="J352" s="43"/>
      <c r="K352" s="87"/>
      <c r="L352" s="153"/>
      <c r="M352" s="68"/>
      <c r="N352" s="155"/>
      <c r="O352" s="163"/>
      <c r="P352" s="69"/>
      <c r="Q352" s="164"/>
      <c r="R352" s="163"/>
    </row>
    <row r="353" spans="1:19" ht="15.75" customHeight="1" x14ac:dyDescent="0.25">
      <c r="A353" s="42">
        <v>1702</v>
      </c>
      <c r="B353" s="43"/>
      <c r="C353" s="43"/>
      <c r="D353" s="43"/>
      <c r="E353" s="43"/>
      <c r="F353" s="43"/>
      <c r="G353" s="43"/>
      <c r="H353" s="43"/>
      <c r="I353" s="43"/>
      <c r="J353" s="43"/>
      <c r="K353" s="87"/>
      <c r="L353" s="153"/>
      <c r="M353" s="68"/>
      <c r="N353" s="155"/>
      <c r="O353" s="68"/>
      <c r="P353" s="155"/>
      <c r="Q353" s="165"/>
      <c r="R353" s="163"/>
    </row>
    <row r="354" spans="1:19" ht="15.75" customHeight="1" x14ac:dyDescent="0.25">
      <c r="A354" s="42">
        <v>1801</v>
      </c>
      <c r="B354" s="43"/>
      <c r="C354" s="43"/>
      <c r="D354" s="43"/>
      <c r="E354" s="43"/>
      <c r="F354" s="43"/>
      <c r="G354" s="43"/>
      <c r="H354" s="43"/>
      <c r="I354" s="43"/>
      <c r="J354" s="43"/>
      <c r="K354" s="87"/>
      <c r="L354" s="153"/>
      <c r="M354" s="68"/>
      <c r="N354" s="155"/>
      <c r="O354" s="50" t="s">
        <v>64</v>
      </c>
      <c r="P354" s="51">
        <v>14</v>
      </c>
      <c r="Q354" s="52">
        <f>K357</f>
        <v>21</v>
      </c>
      <c r="R354" s="53" t="s">
        <v>10</v>
      </c>
    </row>
    <row r="355" spans="1:19" ht="15.75" customHeight="1" x14ac:dyDescent="0.25">
      <c r="A355" s="42">
        <v>1802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87"/>
      <c r="L355" s="153"/>
      <c r="M355" s="68"/>
      <c r="N355" s="155"/>
      <c r="O355" s="54" t="s">
        <v>66</v>
      </c>
      <c r="P355" s="55">
        <f>IF(P354/B340=0,"",P354/B340)</f>
        <v>0.5</v>
      </c>
      <c r="Q355" s="56">
        <f>IF(P354/Q354=0,"",P354/Q354)</f>
        <v>0.66666666666666663</v>
      </c>
      <c r="R355" s="57" t="s">
        <v>67</v>
      </c>
    </row>
    <row r="356" spans="1:19" ht="15.75" customHeight="1" x14ac:dyDescent="0.25">
      <c r="A356" s="42">
        <v>1901</v>
      </c>
      <c r="B356" s="127"/>
      <c r="C356" s="127"/>
      <c r="D356" s="127"/>
      <c r="E356" s="127"/>
      <c r="F356" s="127"/>
      <c r="G356" s="127"/>
      <c r="H356" s="127"/>
      <c r="I356" s="127"/>
      <c r="J356" s="127"/>
      <c r="K356" s="87"/>
      <c r="L356" s="156"/>
      <c r="M356" s="157"/>
      <c r="N356" s="158"/>
      <c r="O356" s="58"/>
      <c r="P356" s="59"/>
      <c r="Q356" s="59"/>
      <c r="R356" s="60"/>
    </row>
    <row r="357" spans="1:19" ht="18" customHeight="1" x14ac:dyDescent="0.25">
      <c r="A357" s="28"/>
      <c r="B357" s="198" t="s">
        <v>89</v>
      </c>
      <c r="C357" s="198"/>
      <c r="D357" s="198"/>
      <c r="E357" s="198"/>
      <c r="F357" s="198"/>
      <c r="G357" s="198"/>
      <c r="H357" s="198"/>
      <c r="I357" s="198"/>
      <c r="J357" s="198"/>
      <c r="K357" s="149">
        <f>SUM(K340:K353)</f>
        <v>21</v>
      </c>
      <c r="L357" s="62">
        <f>IF(K348=0,"",K348/B340)</f>
        <v>0.5</v>
      </c>
      <c r="M357" s="62">
        <f>IF(K357=0,"",K357/B340)</f>
        <v>0.75</v>
      </c>
      <c r="N357" s="62">
        <f>IF(K348=0,"",M357-L357)</f>
        <v>0.25</v>
      </c>
      <c r="O357" s="2"/>
      <c r="P357" s="1"/>
      <c r="Q357" s="25"/>
      <c r="R357" s="2"/>
    </row>
    <row r="358" spans="1:19" ht="12.75" customHeight="1" x14ac:dyDescent="0.2">
      <c r="L358" s="2"/>
      <c r="M358" s="2"/>
      <c r="O358" s="2"/>
    </row>
    <row r="359" spans="1:19" ht="12.75" customHeight="1" x14ac:dyDescent="0.2">
      <c r="L359" s="2"/>
      <c r="M359" s="2"/>
      <c r="O359" s="2"/>
    </row>
    <row r="360" spans="1:19" ht="26.25" customHeight="1" x14ac:dyDescent="0.4">
      <c r="B360" s="199" t="s">
        <v>78</v>
      </c>
      <c r="C360" s="200"/>
      <c r="D360" s="200"/>
      <c r="E360" s="200"/>
      <c r="F360" s="200"/>
      <c r="G360" s="200"/>
      <c r="H360" s="200"/>
      <c r="I360" s="200"/>
      <c r="J360" s="200"/>
      <c r="K360" s="147" t="s">
        <v>60</v>
      </c>
      <c r="L360" s="2"/>
      <c r="M360" s="2"/>
      <c r="N360" s="1"/>
      <c r="O360" s="2"/>
      <c r="P360" s="1"/>
      <c r="Q360" s="1"/>
      <c r="R360" s="1"/>
    </row>
    <row r="361" spans="1:19" ht="20.25" customHeight="1" x14ac:dyDescent="0.2">
      <c r="A361" s="201" t="s">
        <v>9</v>
      </c>
      <c r="B361" s="202" t="s">
        <v>79</v>
      </c>
      <c r="C361" s="203"/>
      <c r="D361" s="203"/>
      <c r="E361" s="203"/>
      <c r="F361" s="203"/>
      <c r="G361" s="203"/>
      <c r="H361" s="203"/>
      <c r="I361" s="203"/>
      <c r="J361" s="204"/>
      <c r="K361" s="212" t="s">
        <v>10</v>
      </c>
      <c r="L361" s="197" t="s">
        <v>2</v>
      </c>
      <c r="M361" s="197" t="s">
        <v>3</v>
      </c>
      <c r="N361" s="214" t="s">
        <v>4</v>
      </c>
      <c r="O361" s="197" t="s">
        <v>5</v>
      </c>
      <c r="P361" s="195" t="s">
        <v>6</v>
      </c>
      <c r="Q361" s="195" t="s">
        <v>7</v>
      </c>
      <c r="R361" s="197" t="s">
        <v>8</v>
      </c>
    </row>
    <row r="362" spans="1:19" ht="15.75" customHeight="1" x14ac:dyDescent="0.25">
      <c r="A362" s="196"/>
      <c r="B362" s="42" t="s">
        <v>80</v>
      </c>
      <c r="C362" s="42" t="s">
        <v>81</v>
      </c>
      <c r="D362" s="42" t="s">
        <v>82</v>
      </c>
      <c r="E362" s="42" t="s">
        <v>83</v>
      </c>
      <c r="F362" s="42" t="s">
        <v>84</v>
      </c>
      <c r="G362" s="42" t="s">
        <v>85</v>
      </c>
      <c r="H362" s="42" t="s">
        <v>86</v>
      </c>
      <c r="I362" s="42" t="s">
        <v>87</v>
      </c>
      <c r="J362" s="42" t="s">
        <v>88</v>
      </c>
      <c r="K362" s="213"/>
      <c r="L362" s="196"/>
      <c r="M362" s="196"/>
      <c r="N362" s="196"/>
      <c r="O362" s="196"/>
      <c r="P362" s="196"/>
      <c r="Q362" s="196"/>
      <c r="R362" s="196"/>
    </row>
    <row r="363" spans="1:19" ht="15.75" customHeight="1" x14ac:dyDescent="0.25">
      <c r="A363" s="42">
        <v>1101</v>
      </c>
      <c r="B363" s="43">
        <v>10</v>
      </c>
      <c r="C363" s="43"/>
      <c r="D363" s="43"/>
      <c r="E363" s="43"/>
      <c r="F363" s="43"/>
      <c r="G363" s="43"/>
      <c r="H363" s="43"/>
      <c r="I363" s="43"/>
      <c r="J363" s="43"/>
      <c r="K363" s="87"/>
      <c r="L363" s="150"/>
      <c r="M363" s="151"/>
      <c r="N363" s="152"/>
      <c r="O363" s="159"/>
      <c r="P363" s="44">
        <f>B363</f>
        <v>10</v>
      </c>
      <c r="Q363" s="160"/>
      <c r="R363" s="159"/>
    </row>
    <row r="364" spans="1:19" ht="15.75" customHeight="1" x14ac:dyDescent="0.25">
      <c r="A364" s="42">
        <v>1102</v>
      </c>
      <c r="B364" s="43"/>
      <c r="C364" s="43">
        <v>9</v>
      </c>
      <c r="D364" s="43"/>
      <c r="E364" s="43"/>
      <c r="F364" s="43"/>
      <c r="G364" s="43"/>
      <c r="H364" s="43"/>
      <c r="I364" s="43"/>
      <c r="J364" s="43"/>
      <c r="K364" s="87"/>
      <c r="L364" s="153"/>
      <c r="M364" s="68"/>
      <c r="N364" s="154"/>
      <c r="O364" s="45">
        <f>IF(C364=0,"",C364/B363)</f>
        <v>0.9</v>
      </c>
      <c r="P364" s="46">
        <v>9</v>
      </c>
      <c r="Q364" s="161">
        <f t="shared" ref="Q364:Q371" si="54">IF(P364=0,"",P364/P363)</f>
        <v>0.9</v>
      </c>
      <c r="R364" s="161">
        <f t="shared" ref="R364:R371" si="55">IF(P364=0,"",100%-Q364)</f>
        <v>9.9999999999999978E-2</v>
      </c>
    </row>
    <row r="365" spans="1:19" ht="15.75" customHeight="1" x14ac:dyDescent="0.25">
      <c r="A365" s="42">
        <v>1201</v>
      </c>
      <c r="B365" s="43"/>
      <c r="C365" s="43"/>
      <c r="D365" s="43">
        <v>6</v>
      </c>
      <c r="E365" s="43"/>
      <c r="F365" s="43"/>
      <c r="G365" s="43"/>
      <c r="H365" s="43"/>
      <c r="I365" s="43"/>
      <c r="J365" s="43"/>
      <c r="K365" s="87"/>
      <c r="L365" s="153"/>
      <c r="M365" s="68"/>
      <c r="N365" s="154"/>
      <c r="O365" s="45">
        <f>IF(D365=0,"",D365/C364)</f>
        <v>0.66666666666666663</v>
      </c>
      <c r="P365" s="46">
        <v>8</v>
      </c>
      <c r="Q365" s="161">
        <f t="shared" si="54"/>
        <v>0.88888888888888884</v>
      </c>
      <c r="R365" s="161">
        <f t="shared" si="55"/>
        <v>0.11111111111111116</v>
      </c>
      <c r="S365" s="8">
        <f>P365/P363</f>
        <v>0.8</v>
      </c>
    </row>
    <row r="366" spans="1:19" ht="15.75" customHeight="1" x14ac:dyDescent="0.25">
      <c r="A366" s="42">
        <v>1202</v>
      </c>
      <c r="B366" s="43"/>
      <c r="C366" s="43"/>
      <c r="D366" s="43"/>
      <c r="E366" s="43">
        <v>6</v>
      </c>
      <c r="F366" s="43"/>
      <c r="G366" s="43"/>
      <c r="H366" s="43"/>
      <c r="I366" s="43"/>
      <c r="J366" s="43"/>
      <c r="K366" s="87"/>
      <c r="L366" s="153"/>
      <c r="M366" s="68"/>
      <c r="N366" s="154"/>
      <c r="O366" s="45">
        <f>IF(E366=0,"",E366/D365)</f>
        <v>1</v>
      </c>
      <c r="P366" s="46">
        <v>7</v>
      </c>
      <c r="Q366" s="161">
        <f t="shared" si="54"/>
        <v>0.875</v>
      </c>
      <c r="R366" s="161">
        <f t="shared" si="55"/>
        <v>0.125</v>
      </c>
    </row>
    <row r="367" spans="1:19" ht="15.75" customHeight="1" x14ac:dyDescent="0.25">
      <c r="A367" s="42">
        <v>1301</v>
      </c>
      <c r="B367" s="43"/>
      <c r="C367" s="43"/>
      <c r="D367" s="43"/>
      <c r="E367" s="43"/>
      <c r="F367" s="43">
        <v>5</v>
      </c>
      <c r="G367" s="43"/>
      <c r="H367" s="43"/>
      <c r="I367" s="43"/>
      <c r="J367" s="43"/>
      <c r="K367" s="87"/>
      <c r="L367" s="153"/>
      <c r="M367" s="68"/>
      <c r="N367" s="154"/>
      <c r="O367" s="45">
        <f>IF(F367=0,"",F367/E366)</f>
        <v>0.83333333333333337</v>
      </c>
      <c r="P367" s="46">
        <v>7</v>
      </c>
      <c r="Q367" s="161">
        <f t="shared" si="54"/>
        <v>1</v>
      </c>
      <c r="R367" s="161">
        <f t="shared" si="55"/>
        <v>0</v>
      </c>
    </row>
    <row r="368" spans="1:19" ht="15.75" customHeight="1" x14ac:dyDescent="0.25">
      <c r="A368" s="42">
        <v>1302</v>
      </c>
      <c r="B368" s="43"/>
      <c r="C368" s="43"/>
      <c r="D368" s="43"/>
      <c r="E368" s="43"/>
      <c r="F368" s="43"/>
      <c r="G368" s="43">
        <v>5</v>
      </c>
      <c r="H368" s="43"/>
      <c r="I368" s="43"/>
      <c r="J368" s="43"/>
      <c r="K368" s="87"/>
      <c r="L368" s="153"/>
      <c r="M368" s="68"/>
      <c r="N368" s="154"/>
      <c r="O368" s="45">
        <f>IF(G368=0,"",G368/F367)</f>
        <v>1</v>
      </c>
      <c r="P368" s="46">
        <v>7</v>
      </c>
      <c r="Q368" s="161">
        <f t="shared" si="54"/>
        <v>1</v>
      </c>
      <c r="R368" s="161">
        <f t="shared" si="55"/>
        <v>0</v>
      </c>
    </row>
    <row r="369" spans="1:18" ht="15.75" customHeight="1" x14ac:dyDescent="0.25">
      <c r="A369" s="42">
        <v>1401</v>
      </c>
      <c r="B369" s="43"/>
      <c r="C369" s="43"/>
      <c r="D369" s="43"/>
      <c r="E369" s="43"/>
      <c r="F369" s="43"/>
      <c r="G369" s="43"/>
      <c r="H369" s="43">
        <v>5</v>
      </c>
      <c r="I369" s="43"/>
      <c r="J369" s="43"/>
      <c r="K369" s="87"/>
      <c r="L369" s="153"/>
      <c r="M369" s="68"/>
      <c r="N369" s="154"/>
      <c r="O369" s="45">
        <f>IF(H369=0,"",H369/G368)</f>
        <v>1</v>
      </c>
      <c r="P369" s="46">
        <v>7</v>
      </c>
      <c r="Q369" s="161">
        <f t="shared" si="54"/>
        <v>1</v>
      </c>
      <c r="R369" s="161">
        <f t="shared" si="55"/>
        <v>0</v>
      </c>
    </row>
    <row r="370" spans="1:18" ht="15.75" customHeight="1" x14ac:dyDescent="0.25">
      <c r="A370" s="42">
        <v>1402</v>
      </c>
      <c r="B370" s="43"/>
      <c r="C370" s="43"/>
      <c r="D370" s="43"/>
      <c r="E370" s="43"/>
      <c r="F370" s="43"/>
      <c r="G370" s="43"/>
      <c r="H370" s="43"/>
      <c r="I370" s="43">
        <v>5</v>
      </c>
      <c r="J370" s="43"/>
      <c r="K370" s="87"/>
      <c r="L370" s="153"/>
      <c r="M370" s="68"/>
      <c r="N370" s="154"/>
      <c r="O370" s="45">
        <f>IF(I370=0,"",I370/H369)</f>
        <v>1</v>
      </c>
      <c r="P370" s="46">
        <v>7</v>
      </c>
      <c r="Q370" s="161">
        <f t="shared" si="54"/>
        <v>1</v>
      </c>
      <c r="R370" s="161">
        <f t="shared" si="55"/>
        <v>0</v>
      </c>
    </row>
    <row r="371" spans="1:18" ht="15.75" customHeight="1" x14ac:dyDescent="0.25">
      <c r="A371" s="42">
        <v>1501</v>
      </c>
      <c r="B371" s="43"/>
      <c r="C371" s="43"/>
      <c r="D371" s="43"/>
      <c r="E371" s="43"/>
      <c r="F371" s="43"/>
      <c r="G371" s="43"/>
      <c r="H371" s="43"/>
      <c r="I371" s="43"/>
      <c r="J371" s="43">
        <v>5</v>
      </c>
      <c r="K371" s="87">
        <v>5</v>
      </c>
      <c r="L371" s="153"/>
      <c r="M371" s="68"/>
      <c r="N371" s="154"/>
      <c r="O371" s="47">
        <f>IF(J371=0,"",J371/I370)</f>
        <v>1</v>
      </c>
      <c r="P371" s="46">
        <v>7</v>
      </c>
      <c r="Q371" s="47">
        <f t="shared" si="54"/>
        <v>1</v>
      </c>
      <c r="R371" s="47">
        <f t="shared" si="55"/>
        <v>0</v>
      </c>
    </row>
    <row r="372" spans="1:18" ht="15.75" customHeight="1" x14ac:dyDescent="0.25">
      <c r="A372" s="42">
        <v>1502</v>
      </c>
      <c r="B372" s="43"/>
      <c r="C372" s="43"/>
      <c r="D372" s="43"/>
      <c r="E372" s="43"/>
      <c r="F372" s="43"/>
      <c r="G372" s="43"/>
      <c r="H372" s="43"/>
      <c r="I372" s="43"/>
      <c r="J372" s="43">
        <v>2</v>
      </c>
      <c r="K372" s="87"/>
      <c r="L372" s="153"/>
      <c r="M372" s="68"/>
      <c r="N372" s="155"/>
      <c r="O372" s="68"/>
      <c r="P372" s="46">
        <v>2</v>
      </c>
      <c r="Q372" s="68"/>
      <c r="R372" s="162"/>
    </row>
    <row r="373" spans="1:18" ht="15.75" customHeight="1" x14ac:dyDescent="0.25">
      <c r="A373" s="42">
        <v>1601</v>
      </c>
      <c r="B373" s="43"/>
      <c r="C373" s="43"/>
      <c r="D373" s="43"/>
      <c r="E373" s="43"/>
      <c r="F373" s="43"/>
      <c r="G373" s="43"/>
      <c r="H373" s="43"/>
      <c r="I373" s="43"/>
      <c r="J373" s="43">
        <v>2</v>
      </c>
      <c r="K373" s="87">
        <v>2</v>
      </c>
      <c r="L373" s="153"/>
      <c r="M373" s="68"/>
      <c r="N373" s="155"/>
      <c r="O373" s="163"/>
      <c r="P373" s="69">
        <v>2</v>
      </c>
      <c r="Q373" s="164"/>
      <c r="R373" s="163"/>
    </row>
    <row r="374" spans="1:18" ht="15.75" customHeight="1" x14ac:dyDescent="0.25">
      <c r="A374" s="42">
        <v>1602</v>
      </c>
      <c r="B374" s="43"/>
      <c r="C374" s="43"/>
      <c r="D374" s="43"/>
      <c r="E374" s="43"/>
      <c r="F374" s="43"/>
      <c r="G374" s="43"/>
      <c r="H374" s="43"/>
      <c r="I374" s="43"/>
      <c r="J374" s="43"/>
      <c r="K374" s="87"/>
      <c r="L374" s="153"/>
      <c r="M374" s="68"/>
      <c r="N374" s="155"/>
      <c r="O374" s="163"/>
      <c r="P374" s="69"/>
      <c r="Q374" s="164"/>
      <c r="R374" s="163"/>
    </row>
    <row r="375" spans="1:18" ht="15.75" customHeight="1" x14ac:dyDescent="0.25">
      <c r="A375" s="42">
        <v>1702</v>
      </c>
      <c r="B375" s="43"/>
      <c r="C375" s="43"/>
      <c r="D375" s="43"/>
      <c r="E375" s="43"/>
      <c r="F375" s="43"/>
      <c r="G375" s="43"/>
      <c r="H375" s="43"/>
      <c r="I375" s="43"/>
      <c r="J375" s="43"/>
      <c r="K375" s="87"/>
      <c r="L375" s="153"/>
      <c r="M375" s="68"/>
      <c r="N375" s="155"/>
      <c r="O375" s="163"/>
      <c r="P375" s="69"/>
      <c r="Q375" s="164"/>
      <c r="R375" s="163"/>
    </row>
    <row r="376" spans="1:18" ht="15.75" customHeight="1" x14ac:dyDescent="0.25">
      <c r="A376" s="42">
        <v>1801</v>
      </c>
      <c r="B376" s="43"/>
      <c r="C376" s="43"/>
      <c r="D376" s="43"/>
      <c r="E376" s="43"/>
      <c r="F376" s="43"/>
      <c r="G376" s="43"/>
      <c r="H376" s="43"/>
      <c r="I376" s="43"/>
      <c r="J376" s="43"/>
      <c r="K376" s="87"/>
      <c r="L376" s="153"/>
      <c r="M376" s="68"/>
      <c r="N376" s="155"/>
      <c r="O376" s="68"/>
      <c r="P376" s="155"/>
      <c r="Q376" s="165"/>
      <c r="R376" s="163"/>
    </row>
    <row r="377" spans="1:18" ht="15.75" customHeight="1" x14ac:dyDescent="0.25">
      <c r="A377" s="42">
        <v>1802</v>
      </c>
      <c r="B377" s="43"/>
      <c r="C377" s="43"/>
      <c r="D377" s="43"/>
      <c r="E377" s="43"/>
      <c r="F377" s="43"/>
      <c r="G377" s="43"/>
      <c r="H377" s="43"/>
      <c r="I377" s="43"/>
      <c r="J377" s="43"/>
      <c r="K377" s="87"/>
      <c r="L377" s="153"/>
      <c r="M377" s="68"/>
      <c r="N377" s="155"/>
      <c r="O377" s="50" t="s">
        <v>64</v>
      </c>
      <c r="P377" s="51">
        <v>6</v>
      </c>
      <c r="Q377" s="52">
        <f>IF(SUM(K365:K373)=0,"",SUM(K365:K373))</f>
        <v>7</v>
      </c>
      <c r="R377" s="53" t="s">
        <v>10</v>
      </c>
    </row>
    <row r="378" spans="1:18" ht="15.75" customHeight="1" x14ac:dyDescent="0.25">
      <c r="A378" s="42">
        <v>1901</v>
      </c>
      <c r="B378" s="43"/>
      <c r="C378" s="43"/>
      <c r="D378" s="43"/>
      <c r="E378" s="43"/>
      <c r="F378" s="43"/>
      <c r="G378" s="43"/>
      <c r="H378" s="43"/>
      <c r="I378" s="43"/>
      <c r="J378" s="43"/>
      <c r="K378" s="87"/>
      <c r="L378" s="153"/>
      <c r="M378" s="68"/>
      <c r="N378" s="155"/>
      <c r="O378" s="54" t="s">
        <v>66</v>
      </c>
      <c r="P378" s="55">
        <f>IF(P377/B363=0,"",P377/B363)</f>
        <v>0.6</v>
      </c>
      <c r="Q378" s="56">
        <f>IF(P377/Q377=0,"",P377/Q377)</f>
        <v>0.8571428571428571</v>
      </c>
      <c r="R378" s="57" t="s">
        <v>67</v>
      </c>
    </row>
    <row r="379" spans="1:18" ht="15.75" customHeight="1" x14ac:dyDescent="0.25">
      <c r="A379" s="42">
        <v>1902</v>
      </c>
      <c r="B379" s="43"/>
      <c r="C379" s="43"/>
      <c r="D379" s="43"/>
      <c r="E379" s="43"/>
      <c r="F379" s="43"/>
      <c r="G379" s="43"/>
      <c r="H379" s="43"/>
      <c r="I379" s="43"/>
      <c r="J379" s="43"/>
      <c r="K379" s="87"/>
      <c r="L379" s="156"/>
      <c r="M379" s="157"/>
      <c r="N379" s="158"/>
      <c r="O379" s="58"/>
      <c r="P379" s="59"/>
      <c r="Q379" s="59"/>
      <c r="R379" s="60"/>
    </row>
    <row r="380" spans="1:18" ht="18" customHeight="1" x14ac:dyDescent="0.25">
      <c r="A380" s="28"/>
      <c r="B380" s="198" t="s">
        <v>89</v>
      </c>
      <c r="C380" s="198"/>
      <c r="D380" s="198"/>
      <c r="E380" s="198"/>
      <c r="F380" s="198"/>
      <c r="G380" s="198"/>
      <c r="H380" s="198"/>
      <c r="I380" s="198"/>
      <c r="J380" s="198"/>
      <c r="K380" s="61">
        <f>SUM(K363:K376)</f>
        <v>7</v>
      </c>
      <c r="L380" s="62">
        <f>IF(K371=0,"",K371/B363)</f>
        <v>0.5</v>
      </c>
      <c r="M380" s="62">
        <f>IF(K380=0,"",K380/B363)</f>
        <v>0.7</v>
      </c>
      <c r="N380" s="62">
        <f>IF(K371=0,"",M380-L380)</f>
        <v>0.19999999999999996</v>
      </c>
      <c r="O380" s="2"/>
      <c r="P380" s="1"/>
      <c r="Q380" s="25"/>
      <c r="R380" s="2"/>
    </row>
    <row r="381" spans="1:18" ht="12.75" customHeight="1" x14ac:dyDescent="0.2">
      <c r="L381" s="2"/>
      <c r="M381" s="2"/>
      <c r="O381" s="2"/>
    </row>
    <row r="382" spans="1:18" ht="12.75" customHeight="1" x14ac:dyDescent="0.2">
      <c r="L382" s="2"/>
      <c r="M382" s="2"/>
      <c r="O382" s="2"/>
    </row>
    <row r="383" spans="1:18" ht="26.25" customHeight="1" x14ac:dyDescent="0.4">
      <c r="B383" s="199" t="s">
        <v>78</v>
      </c>
      <c r="C383" s="200"/>
      <c r="D383" s="200"/>
      <c r="E383" s="200"/>
      <c r="F383" s="200"/>
      <c r="G383" s="200"/>
      <c r="H383" s="200"/>
      <c r="I383" s="200"/>
      <c r="J383" s="200"/>
      <c r="K383" s="147" t="s">
        <v>61</v>
      </c>
      <c r="L383" s="2"/>
      <c r="M383" s="2"/>
      <c r="N383" s="1"/>
      <c r="O383" s="2"/>
      <c r="P383" s="1"/>
      <c r="Q383" s="1"/>
      <c r="R383" s="1"/>
    </row>
    <row r="384" spans="1:18" ht="20.25" customHeight="1" x14ac:dyDescent="0.2">
      <c r="A384" s="201" t="s">
        <v>9</v>
      </c>
      <c r="B384" s="202" t="s">
        <v>79</v>
      </c>
      <c r="C384" s="203"/>
      <c r="D384" s="203"/>
      <c r="E384" s="203"/>
      <c r="F384" s="203"/>
      <c r="G384" s="203"/>
      <c r="H384" s="203"/>
      <c r="I384" s="203"/>
      <c r="J384" s="204"/>
      <c r="K384" s="212" t="s">
        <v>10</v>
      </c>
      <c r="L384" s="197" t="s">
        <v>2</v>
      </c>
      <c r="M384" s="197" t="s">
        <v>3</v>
      </c>
      <c r="N384" s="214" t="s">
        <v>4</v>
      </c>
      <c r="O384" s="197" t="s">
        <v>5</v>
      </c>
      <c r="P384" s="195" t="s">
        <v>6</v>
      </c>
      <c r="Q384" s="195" t="s">
        <v>7</v>
      </c>
      <c r="R384" s="197" t="s">
        <v>8</v>
      </c>
    </row>
    <row r="385" spans="1:19" ht="15.75" customHeight="1" x14ac:dyDescent="0.25">
      <c r="A385" s="196"/>
      <c r="B385" s="42" t="s">
        <v>80</v>
      </c>
      <c r="C385" s="42" t="s">
        <v>81</v>
      </c>
      <c r="D385" s="42" t="s">
        <v>82</v>
      </c>
      <c r="E385" s="42" t="s">
        <v>83</v>
      </c>
      <c r="F385" s="42" t="s">
        <v>84</v>
      </c>
      <c r="G385" s="42" t="s">
        <v>85</v>
      </c>
      <c r="H385" s="42" t="s">
        <v>86</v>
      </c>
      <c r="I385" s="42" t="s">
        <v>87</v>
      </c>
      <c r="J385" s="42" t="s">
        <v>88</v>
      </c>
      <c r="K385" s="213"/>
      <c r="L385" s="196"/>
      <c r="M385" s="196"/>
      <c r="N385" s="196"/>
      <c r="O385" s="196"/>
      <c r="P385" s="196"/>
      <c r="Q385" s="196"/>
      <c r="R385" s="196"/>
    </row>
    <row r="386" spans="1:19" ht="15.75" customHeight="1" x14ac:dyDescent="0.25">
      <c r="A386" s="42">
        <v>1102</v>
      </c>
      <c r="B386" s="43">
        <v>32</v>
      </c>
      <c r="C386" s="43"/>
      <c r="D386" s="43"/>
      <c r="E386" s="43"/>
      <c r="F386" s="43"/>
      <c r="G386" s="43"/>
      <c r="H386" s="43"/>
      <c r="I386" s="43"/>
      <c r="J386" s="43"/>
      <c r="K386" s="87"/>
      <c r="L386" s="150"/>
      <c r="M386" s="151"/>
      <c r="N386" s="152"/>
      <c r="O386" s="159"/>
      <c r="P386" s="44">
        <f>B386</f>
        <v>32</v>
      </c>
      <c r="Q386" s="160"/>
      <c r="R386" s="159"/>
    </row>
    <row r="387" spans="1:19" ht="15.75" customHeight="1" x14ac:dyDescent="0.25">
      <c r="A387" s="42">
        <v>1201</v>
      </c>
      <c r="B387" s="43"/>
      <c r="C387" s="43">
        <v>31</v>
      </c>
      <c r="D387" s="43"/>
      <c r="E387" s="43"/>
      <c r="F387" s="43"/>
      <c r="G387" s="43"/>
      <c r="H387" s="43"/>
      <c r="I387" s="43"/>
      <c r="J387" s="43"/>
      <c r="K387" s="87"/>
      <c r="L387" s="153"/>
      <c r="M387" s="68"/>
      <c r="N387" s="154"/>
      <c r="O387" s="45">
        <f>IF(C387=0,"",C387/B386)</f>
        <v>0.96875</v>
      </c>
      <c r="P387" s="46">
        <v>31</v>
      </c>
      <c r="Q387" s="161">
        <f t="shared" ref="Q387:Q394" si="56">IF(P387=0,"",P387/P386)</f>
        <v>0.96875</v>
      </c>
      <c r="R387" s="161">
        <f t="shared" ref="R387:R394" si="57">IF(P387=0,"",100%-Q387)</f>
        <v>3.125E-2</v>
      </c>
    </row>
    <row r="388" spans="1:19" ht="15.75" customHeight="1" x14ac:dyDescent="0.25">
      <c r="A388" s="42">
        <v>1202</v>
      </c>
      <c r="B388" s="43"/>
      <c r="C388" s="43"/>
      <c r="D388" s="43">
        <v>28</v>
      </c>
      <c r="E388" s="43"/>
      <c r="F388" s="43"/>
      <c r="G388" s="43"/>
      <c r="H388" s="43"/>
      <c r="I388" s="43"/>
      <c r="J388" s="43"/>
      <c r="K388" s="87"/>
      <c r="L388" s="153"/>
      <c r="M388" s="68"/>
      <c r="N388" s="154"/>
      <c r="O388" s="45">
        <f>IF(D388=0,"",D388/C387)</f>
        <v>0.90322580645161288</v>
      </c>
      <c r="P388" s="46">
        <v>28</v>
      </c>
      <c r="Q388" s="161">
        <f t="shared" si="56"/>
        <v>0.90322580645161288</v>
      </c>
      <c r="R388" s="161">
        <f t="shared" si="57"/>
        <v>9.6774193548387122E-2</v>
      </c>
      <c r="S388" s="8">
        <f>P388/P386</f>
        <v>0.875</v>
      </c>
    </row>
    <row r="389" spans="1:19" ht="15.75" customHeight="1" x14ac:dyDescent="0.25">
      <c r="A389" s="42">
        <v>1301</v>
      </c>
      <c r="B389" s="43"/>
      <c r="C389" s="43"/>
      <c r="D389" s="43"/>
      <c r="E389" s="43">
        <v>23</v>
      </c>
      <c r="F389" s="43"/>
      <c r="G389" s="43"/>
      <c r="H389" s="43"/>
      <c r="I389" s="43"/>
      <c r="J389" s="43"/>
      <c r="K389" s="87"/>
      <c r="L389" s="153"/>
      <c r="M389" s="68"/>
      <c r="N389" s="154"/>
      <c r="O389" s="45">
        <f>IF(E389=0,"",E389/D388)</f>
        <v>0.8214285714285714</v>
      </c>
      <c r="P389" s="46">
        <v>28</v>
      </c>
      <c r="Q389" s="161">
        <f t="shared" si="56"/>
        <v>1</v>
      </c>
      <c r="R389" s="161">
        <f t="shared" si="57"/>
        <v>0</v>
      </c>
    </row>
    <row r="390" spans="1:19" ht="15.75" customHeight="1" x14ac:dyDescent="0.25">
      <c r="A390" s="42">
        <v>1302</v>
      </c>
      <c r="B390" s="43"/>
      <c r="C390" s="43"/>
      <c r="D390" s="43"/>
      <c r="E390" s="43"/>
      <c r="F390" s="43">
        <v>22</v>
      </c>
      <c r="G390" s="43"/>
      <c r="H390" s="43"/>
      <c r="I390" s="43"/>
      <c r="J390" s="43"/>
      <c r="K390" s="87"/>
      <c r="L390" s="153"/>
      <c r="M390" s="68"/>
      <c r="N390" s="154"/>
      <c r="O390" s="45">
        <f>IF(F390=0,"",F390/E389)</f>
        <v>0.95652173913043481</v>
      </c>
      <c r="P390" s="46">
        <v>27</v>
      </c>
      <c r="Q390" s="161">
        <f t="shared" si="56"/>
        <v>0.9642857142857143</v>
      </c>
      <c r="R390" s="161">
        <f t="shared" si="57"/>
        <v>3.5714285714285698E-2</v>
      </c>
    </row>
    <row r="391" spans="1:19" ht="15.75" customHeight="1" x14ac:dyDescent="0.25">
      <c r="A391" s="42">
        <v>1401</v>
      </c>
      <c r="B391" s="43"/>
      <c r="C391" s="43"/>
      <c r="D391" s="43"/>
      <c r="E391" s="43"/>
      <c r="F391" s="43"/>
      <c r="G391" s="43">
        <v>21</v>
      </c>
      <c r="H391" s="43"/>
      <c r="I391" s="43"/>
      <c r="J391" s="43"/>
      <c r="K391" s="87"/>
      <c r="L391" s="153"/>
      <c r="M391" s="68"/>
      <c r="N391" s="154"/>
      <c r="O391" s="45">
        <f>IF(G391=0,"",G391/F390)</f>
        <v>0.95454545454545459</v>
      </c>
      <c r="P391" s="46">
        <v>27</v>
      </c>
      <c r="Q391" s="161">
        <f t="shared" si="56"/>
        <v>1</v>
      </c>
      <c r="R391" s="161">
        <f t="shared" si="57"/>
        <v>0</v>
      </c>
    </row>
    <row r="392" spans="1:19" ht="15.75" customHeight="1" x14ac:dyDescent="0.25">
      <c r="A392" s="42">
        <v>1402</v>
      </c>
      <c r="B392" s="43"/>
      <c r="C392" s="43"/>
      <c r="D392" s="43"/>
      <c r="E392" s="43"/>
      <c r="F392" s="43"/>
      <c r="G392" s="43"/>
      <c r="H392" s="43">
        <v>15</v>
      </c>
      <c r="I392" s="43"/>
      <c r="J392" s="43"/>
      <c r="K392" s="87"/>
      <c r="L392" s="153"/>
      <c r="M392" s="68"/>
      <c r="N392" s="154"/>
      <c r="O392" s="45">
        <f>IF(H392=0,"",H392/G391)</f>
        <v>0.7142857142857143</v>
      </c>
      <c r="P392" s="46">
        <v>27</v>
      </c>
      <c r="Q392" s="161">
        <f t="shared" si="56"/>
        <v>1</v>
      </c>
      <c r="R392" s="161">
        <f t="shared" si="57"/>
        <v>0</v>
      </c>
    </row>
    <row r="393" spans="1:19" ht="15.75" customHeight="1" x14ac:dyDescent="0.25">
      <c r="A393" s="42">
        <v>1501</v>
      </c>
      <c r="B393" s="43"/>
      <c r="C393" s="43"/>
      <c r="D393" s="43"/>
      <c r="E393" s="43"/>
      <c r="F393" s="43"/>
      <c r="G393" s="43"/>
      <c r="H393" s="43"/>
      <c r="I393" s="43">
        <v>15</v>
      </c>
      <c r="J393" s="43"/>
      <c r="K393" s="87"/>
      <c r="L393" s="153"/>
      <c r="M393" s="68"/>
      <c r="N393" s="154"/>
      <c r="O393" s="45">
        <f>IF(I393=0,"",I393/H392)</f>
        <v>1</v>
      </c>
      <c r="P393" s="46">
        <v>26</v>
      </c>
      <c r="Q393" s="161">
        <f t="shared" si="56"/>
        <v>0.96296296296296291</v>
      </c>
      <c r="R393" s="161">
        <f t="shared" si="57"/>
        <v>3.703703703703709E-2</v>
      </c>
    </row>
    <row r="394" spans="1:19" ht="15.75" customHeight="1" x14ac:dyDescent="0.25">
      <c r="A394" s="42">
        <v>1502</v>
      </c>
      <c r="B394" s="43"/>
      <c r="C394" s="43"/>
      <c r="D394" s="43"/>
      <c r="E394" s="43"/>
      <c r="F394" s="43"/>
      <c r="G394" s="43"/>
      <c r="H394" s="43"/>
      <c r="I394" s="43"/>
      <c r="J394" s="43">
        <v>15</v>
      </c>
      <c r="K394" s="87">
        <v>10</v>
      </c>
      <c r="L394" s="153"/>
      <c r="M394" s="68"/>
      <c r="N394" s="154"/>
      <c r="O394" s="47">
        <f>IF(J394=0,"",J394/I393)</f>
        <v>1</v>
      </c>
      <c r="P394" s="46">
        <v>26</v>
      </c>
      <c r="Q394" s="47">
        <f t="shared" si="56"/>
        <v>1</v>
      </c>
      <c r="R394" s="47">
        <f t="shared" si="57"/>
        <v>0</v>
      </c>
    </row>
    <row r="395" spans="1:19" ht="15.75" customHeight="1" x14ac:dyDescent="0.25">
      <c r="A395" s="42">
        <v>1601</v>
      </c>
      <c r="B395" s="43"/>
      <c r="C395" s="43"/>
      <c r="D395" s="43"/>
      <c r="E395" s="43"/>
      <c r="F395" s="43"/>
      <c r="G395" s="43"/>
      <c r="H395" s="43"/>
      <c r="I395" s="43"/>
      <c r="J395" s="43">
        <v>10</v>
      </c>
      <c r="K395" s="87">
        <v>9</v>
      </c>
      <c r="L395" s="153"/>
      <c r="M395" s="68"/>
      <c r="N395" s="155"/>
      <c r="O395" s="68"/>
      <c r="P395" s="46">
        <v>12</v>
      </c>
      <c r="Q395" s="68"/>
      <c r="R395" s="162"/>
    </row>
    <row r="396" spans="1:19" ht="15.75" customHeight="1" x14ac:dyDescent="0.25">
      <c r="A396" s="42">
        <v>1602</v>
      </c>
      <c r="B396" s="43"/>
      <c r="C396" s="43"/>
      <c r="D396" s="43"/>
      <c r="E396" s="43"/>
      <c r="F396" s="43"/>
      <c r="G396" s="43"/>
      <c r="H396" s="43"/>
      <c r="I396" s="43"/>
      <c r="J396" s="43"/>
      <c r="K396" s="87">
        <v>2</v>
      </c>
      <c r="L396" s="153"/>
      <c r="M396" s="68"/>
      <c r="N396" s="155"/>
      <c r="O396" s="163"/>
      <c r="P396" s="69"/>
      <c r="Q396" s="164"/>
      <c r="R396" s="163"/>
    </row>
    <row r="397" spans="1:19" ht="15.75" customHeight="1" x14ac:dyDescent="0.25">
      <c r="A397" s="42">
        <v>1702</v>
      </c>
      <c r="B397" s="43"/>
      <c r="C397" s="43"/>
      <c r="D397" s="43"/>
      <c r="E397" s="43"/>
      <c r="F397" s="43"/>
      <c r="G397" s="43"/>
      <c r="H397" s="43"/>
      <c r="I397" s="43"/>
      <c r="J397" s="43"/>
      <c r="K397" s="87">
        <v>1</v>
      </c>
      <c r="L397" s="153"/>
      <c r="M397" s="68"/>
      <c r="N397" s="155"/>
      <c r="O397" s="163"/>
      <c r="P397" s="69"/>
      <c r="Q397" s="164"/>
      <c r="R397" s="163"/>
    </row>
    <row r="398" spans="1:19" ht="15.75" customHeight="1" x14ac:dyDescent="0.25">
      <c r="A398" s="42">
        <v>1801</v>
      </c>
      <c r="B398" s="43"/>
      <c r="C398" s="43"/>
      <c r="D398" s="43"/>
      <c r="E398" s="43"/>
      <c r="F398" s="43"/>
      <c r="G398" s="43"/>
      <c r="H398" s="43"/>
      <c r="I398" s="43"/>
      <c r="J398" s="43"/>
      <c r="K398" s="87"/>
      <c r="L398" s="153"/>
      <c r="M398" s="68"/>
      <c r="N398" s="155"/>
      <c r="O398" s="163"/>
      <c r="P398" s="69"/>
      <c r="Q398" s="164"/>
      <c r="R398" s="163"/>
    </row>
    <row r="399" spans="1:19" ht="15.75" customHeight="1" x14ac:dyDescent="0.25">
      <c r="A399" s="42">
        <v>1802</v>
      </c>
      <c r="B399" s="43"/>
      <c r="C399" s="43"/>
      <c r="D399" s="43"/>
      <c r="E399" s="43"/>
      <c r="F399" s="43"/>
      <c r="G399" s="43"/>
      <c r="H399" s="43"/>
      <c r="I399" s="43"/>
      <c r="J399" s="43"/>
      <c r="K399" s="87"/>
      <c r="L399" s="153"/>
      <c r="M399" s="68"/>
      <c r="N399" s="155"/>
      <c r="O399" s="68"/>
      <c r="P399" s="155"/>
      <c r="Q399" s="165"/>
      <c r="R399" s="163"/>
    </row>
    <row r="400" spans="1:19" ht="15.75" customHeight="1" x14ac:dyDescent="0.25">
      <c r="A400" s="42">
        <v>1901</v>
      </c>
      <c r="B400" s="43"/>
      <c r="C400" s="43"/>
      <c r="D400" s="43"/>
      <c r="E400" s="43"/>
      <c r="F400" s="43"/>
      <c r="G400" s="43"/>
      <c r="H400" s="43"/>
      <c r="I400" s="43"/>
      <c r="J400" s="43"/>
      <c r="K400" s="87"/>
      <c r="L400" s="153"/>
      <c r="M400" s="68"/>
      <c r="N400" s="155"/>
      <c r="O400" s="50" t="s">
        <v>64</v>
      </c>
      <c r="P400" s="51">
        <v>22</v>
      </c>
      <c r="Q400" s="52">
        <f>K403</f>
        <v>22</v>
      </c>
      <c r="R400" s="53" t="s">
        <v>10</v>
      </c>
    </row>
    <row r="401" spans="1:19" ht="15.75" customHeight="1" x14ac:dyDescent="0.25">
      <c r="A401" s="42">
        <v>1902</v>
      </c>
      <c r="B401" s="43"/>
      <c r="C401" s="43"/>
      <c r="D401" s="43"/>
      <c r="E401" s="43"/>
      <c r="F401" s="43"/>
      <c r="G401" s="43"/>
      <c r="H401" s="43"/>
      <c r="I401" s="43"/>
      <c r="J401" s="43"/>
      <c r="K401" s="87"/>
      <c r="L401" s="153"/>
      <c r="M401" s="68"/>
      <c r="N401" s="155"/>
      <c r="O401" s="54" t="s">
        <v>66</v>
      </c>
      <c r="P401" s="55">
        <f>IF(P400/B386=0,"",P400/B386)</f>
        <v>0.6875</v>
      </c>
      <c r="Q401" s="56">
        <f>IF(P400/Q400=0,"",P400/Q400)</f>
        <v>1</v>
      </c>
      <c r="R401" s="57" t="s">
        <v>67</v>
      </c>
    </row>
    <row r="402" spans="1:19" ht="15.75" customHeight="1" x14ac:dyDescent="0.25">
      <c r="A402" s="42">
        <v>2001</v>
      </c>
      <c r="B402" s="43"/>
      <c r="C402" s="43"/>
      <c r="D402" s="43"/>
      <c r="E402" s="43"/>
      <c r="F402" s="43"/>
      <c r="G402" s="43"/>
      <c r="H402" s="43"/>
      <c r="I402" s="43"/>
      <c r="J402" s="43"/>
      <c r="K402" s="87"/>
      <c r="L402" s="156"/>
      <c r="M402" s="157"/>
      <c r="N402" s="158"/>
      <c r="O402" s="58"/>
      <c r="P402" s="59"/>
      <c r="Q402" s="59"/>
      <c r="R402" s="60"/>
    </row>
    <row r="403" spans="1:19" ht="18" customHeight="1" x14ac:dyDescent="0.25">
      <c r="A403" s="28"/>
      <c r="B403" s="198" t="s">
        <v>89</v>
      </c>
      <c r="C403" s="198"/>
      <c r="D403" s="198"/>
      <c r="E403" s="198"/>
      <c r="F403" s="198"/>
      <c r="G403" s="198"/>
      <c r="H403" s="198"/>
      <c r="I403" s="198"/>
      <c r="J403" s="198"/>
      <c r="K403" s="61">
        <f>SUM(K386:K399)</f>
        <v>22</v>
      </c>
      <c r="L403" s="62">
        <f>IF(K394=0,"",K394/B386)</f>
        <v>0.3125</v>
      </c>
      <c r="M403" s="62">
        <f>IF(K403=0,"",K403/B386)</f>
        <v>0.6875</v>
      </c>
      <c r="N403" s="62">
        <f>IF(K394=0,"",M403-L403)</f>
        <v>0.375</v>
      </c>
      <c r="O403" s="2"/>
      <c r="P403" s="1"/>
      <c r="Q403" s="25"/>
      <c r="R403" s="2"/>
    </row>
    <row r="404" spans="1:19" ht="12.75" customHeight="1" x14ac:dyDescent="0.2">
      <c r="L404" s="2"/>
      <c r="M404" s="2"/>
      <c r="O404" s="2"/>
    </row>
    <row r="405" spans="1:19" ht="12.75" customHeight="1" x14ac:dyDescent="0.2">
      <c r="L405" s="2"/>
      <c r="M405" s="2"/>
      <c r="O405" s="2"/>
    </row>
    <row r="406" spans="1:19" ht="26.25" customHeight="1" x14ac:dyDescent="0.4">
      <c r="B406" s="199" t="s">
        <v>78</v>
      </c>
      <c r="C406" s="200"/>
      <c r="D406" s="200"/>
      <c r="E406" s="200"/>
      <c r="F406" s="200"/>
      <c r="G406" s="200"/>
      <c r="H406" s="200"/>
      <c r="I406" s="200"/>
      <c r="J406" s="200"/>
      <c r="K406" s="147" t="s">
        <v>62</v>
      </c>
      <c r="L406" s="2"/>
      <c r="M406" s="2"/>
      <c r="N406" s="1"/>
      <c r="O406" s="2"/>
      <c r="P406" s="1"/>
      <c r="Q406" s="1"/>
      <c r="R406" s="1"/>
    </row>
    <row r="407" spans="1:19" ht="20.25" customHeight="1" x14ac:dyDescent="0.2">
      <c r="A407" s="201" t="s">
        <v>9</v>
      </c>
      <c r="B407" s="202" t="s">
        <v>79</v>
      </c>
      <c r="C407" s="203"/>
      <c r="D407" s="203"/>
      <c r="E407" s="203"/>
      <c r="F407" s="203"/>
      <c r="G407" s="203"/>
      <c r="H407" s="203"/>
      <c r="I407" s="203"/>
      <c r="J407" s="204"/>
      <c r="K407" s="212" t="s">
        <v>10</v>
      </c>
      <c r="L407" s="197" t="s">
        <v>2</v>
      </c>
      <c r="M407" s="197" t="s">
        <v>3</v>
      </c>
      <c r="N407" s="214" t="s">
        <v>4</v>
      </c>
      <c r="O407" s="197" t="s">
        <v>5</v>
      </c>
      <c r="P407" s="195" t="s">
        <v>6</v>
      </c>
      <c r="Q407" s="195" t="s">
        <v>7</v>
      </c>
      <c r="R407" s="197" t="s">
        <v>8</v>
      </c>
    </row>
    <row r="408" spans="1:19" ht="15.75" customHeight="1" x14ac:dyDescent="0.25">
      <c r="A408" s="196"/>
      <c r="B408" s="42" t="s">
        <v>80</v>
      </c>
      <c r="C408" s="42" t="s">
        <v>81</v>
      </c>
      <c r="D408" s="42" t="s">
        <v>82</v>
      </c>
      <c r="E408" s="42" t="s">
        <v>83</v>
      </c>
      <c r="F408" s="42" t="s">
        <v>84</v>
      </c>
      <c r="G408" s="42" t="s">
        <v>85</v>
      </c>
      <c r="H408" s="42" t="s">
        <v>86</v>
      </c>
      <c r="I408" s="42" t="s">
        <v>87</v>
      </c>
      <c r="J408" s="42" t="s">
        <v>88</v>
      </c>
      <c r="K408" s="213"/>
      <c r="L408" s="196"/>
      <c r="M408" s="196"/>
      <c r="N408" s="196"/>
      <c r="O408" s="196"/>
      <c r="P408" s="196"/>
      <c r="Q408" s="196"/>
      <c r="R408" s="196"/>
    </row>
    <row r="409" spans="1:19" ht="15.75" customHeight="1" x14ac:dyDescent="0.25">
      <c r="A409" s="42">
        <v>1201</v>
      </c>
      <c r="B409" s="43">
        <v>13</v>
      </c>
      <c r="C409" s="43"/>
      <c r="D409" s="43"/>
      <c r="E409" s="43"/>
      <c r="F409" s="43"/>
      <c r="G409" s="43"/>
      <c r="H409" s="43"/>
      <c r="I409" s="43"/>
      <c r="J409" s="43"/>
      <c r="K409" s="87"/>
      <c r="L409" s="150"/>
      <c r="M409" s="151"/>
      <c r="N409" s="152"/>
      <c r="O409" s="159"/>
      <c r="P409" s="44">
        <f>B409</f>
        <v>13</v>
      </c>
      <c r="Q409" s="160"/>
      <c r="R409" s="159"/>
    </row>
    <row r="410" spans="1:19" ht="15.75" customHeight="1" x14ac:dyDescent="0.25">
      <c r="A410" s="42">
        <v>1202</v>
      </c>
      <c r="B410" s="43"/>
      <c r="C410" s="43">
        <v>8</v>
      </c>
      <c r="D410" s="43"/>
      <c r="E410" s="43"/>
      <c r="F410" s="43"/>
      <c r="G410" s="43"/>
      <c r="H410" s="43"/>
      <c r="I410" s="43"/>
      <c r="J410" s="43"/>
      <c r="K410" s="87"/>
      <c r="L410" s="153"/>
      <c r="M410" s="68"/>
      <c r="N410" s="154"/>
      <c r="O410" s="45">
        <f>IF(C410=0,"",C410/B409)</f>
        <v>0.61538461538461542</v>
      </c>
      <c r="P410" s="46">
        <v>8</v>
      </c>
      <c r="Q410" s="161">
        <f t="shared" ref="Q410:Q417" si="58">IF(P410=0,"",P410/P409)</f>
        <v>0.61538461538461542</v>
      </c>
      <c r="R410" s="161">
        <f t="shared" ref="R410:R417" si="59">IF(P410=0,"",100%-Q410)</f>
        <v>0.38461538461538458</v>
      </c>
    </row>
    <row r="411" spans="1:19" ht="15.75" customHeight="1" x14ac:dyDescent="0.25">
      <c r="A411" s="42">
        <v>1301</v>
      </c>
      <c r="B411" s="43"/>
      <c r="C411" s="43"/>
      <c r="D411" s="43">
        <v>8</v>
      </c>
      <c r="E411" s="43"/>
      <c r="F411" s="43"/>
      <c r="G411" s="43"/>
      <c r="H411" s="43"/>
      <c r="I411" s="43"/>
      <c r="J411" s="43"/>
      <c r="K411" s="87"/>
      <c r="L411" s="153"/>
      <c r="M411" s="68"/>
      <c r="N411" s="154"/>
      <c r="O411" s="45">
        <f>IF(D411=0,"",D411/C410)</f>
        <v>1</v>
      </c>
      <c r="P411" s="46">
        <v>8</v>
      </c>
      <c r="Q411" s="161">
        <f t="shared" si="58"/>
        <v>1</v>
      </c>
      <c r="R411" s="161">
        <f t="shared" si="59"/>
        <v>0</v>
      </c>
      <c r="S411" s="8">
        <f>P411/P409</f>
        <v>0.61538461538461542</v>
      </c>
    </row>
    <row r="412" spans="1:19" ht="15.75" customHeight="1" x14ac:dyDescent="0.25">
      <c r="A412" s="42">
        <v>1302</v>
      </c>
      <c r="B412" s="43"/>
      <c r="C412" s="43"/>
      <c r="D412" s="43"/>
      <c r="E412" s="43">
        <v>6</v>
      </c>
      <c r="F412" s="43"/>
      <c r="G412" s="43"/>
      <c r="H412" s="43"/>
      <c r="I412" s="43"/>
      <c r="J412" s="43"/>
      <c r="K412" s="87"/>
      <c r="L412" s="153"/>
      <c r="M412" s="68"/>
      <c r="N412" s="154"/>
      <c r="O412" s="45">
        <f>IF(E412=0,"",E412/D411)</f>
        <v>0.75</v>
      </c>
      <c r="P412" s="46">
        <v>7</v>
      </c>
      <c r="Q412" s="161">
        <f t="shared" si="58"/>
        <v>0.875</v>
      </c>
      <c r="R412" s="161">
        <f t="shared" si="59"/>
        <v>0.125</v>
      </c>
    </row>
    <row r="413" spans="1:19" ht="15.75" customHeight="1" x14ac:dyDescent="0.25">
      <c r="A413" s="42">
        <v>1401</v>
      </c>
      <c r="B413" s="43"/>
      <c r="C413" s="43"/>
      <c r="D413" s="43"/>
      <c r="E413" s="43"/>
      <c r="F413" s="43">
        <v>6</v>
      </c>
      <c r="G413" s="43"/>
      <c r="H413" s="43"/>
      <c r="I413" s="43"/>
      <c r="J413" s="43"/>
      <c r="K413" s="87"/>
      <c r="L413" s="153"/>
      <c r="M413" s="68"/>
      <c r="N413" s="154"/>
      <c r="O413" s="45">
        <f>IF(F413=0,"",F413/E412)</f>
        <v>1</v>
      </c>
      <c r="P413" s="46">
        <v>6</v>
      </c>
      <c r="Q413" s="161">
        <f t="shared" si="58"/>
        <v>0.8571428571428571</v>
      </c>
      <c r="R413" s="161">
        <f t="shared" si="59"/>
        <v>0.1428571428571429</v>
      </c>
    </row>
    <row r="414" spans="1:19" ht="15.75" customHeight="1" x14ac:dyDescent="0.25">
      <c r="A414" s="42">
        <v>1402</v>
      </c>
      <c r="B414" s="43"/>
      <c r="C414" s="43"/>
      <c r="D414" s="43"/>
      <c r="E414" s="43"/>
      <c r="F414" s="43"/>
      <c r="G414" s="43">
        <v>4</v>
      </c>
      <c r="H414" s="43"/>
      <c r="I414" s="43"/>
      <c r="J414" s="43"/>
      <c r="K414" s="87"/>
      <c r="L414" s="153"/>
      <c r="M414" s="68"/>
      <c r="N414" s="154"/>
      <c r="O414" s="45">
        <f>IF(G414=0,"",G414/F413)</f>
        <v>0.66666666666666663</v>
      </c>
      <c r="P414" s="46">
        <v>6</v>
      </c>
      <c r="Q414" s="161">
        <f t="shared" si="58"/>
        <v>1</v>
      </c>
      <c r="R414" s="161">
        <f t="shared" si="59"/>
        <v>0</v>
      </c>
    </row>
    <row r="415" spans="1:19" ht="15.75" customHeight="1" x14ac:dyDescent="0.25">
      <c r="A415" s="42">
        <v>1501</v>
      </c>
      <c r="B415" s="43"/>
      <c r="C415" s="43"/>
      <c r="D415" s="43"/>
      <c r="E415" s="43"/>
      <c r="F415" s="43"/>
      <c r="G415" s="43"/>
      <c r="H415" s="43">
        <v>4</v>
      </c>
      <c r="I415" s="43"/>
      <c r="J415" s="43"/>
      <c r="K415" s="87"/>
      <c r="L415" s="153"/>
      <c r="M415" s="68"/>
      <c r="N415" s="154"/>
      <c r="O415" s="45">
        <f>IF(H415=0,"",H415/G414)</f>
        <v>1</v>
      </c>
      <c r="P415" s="46">
        <v>4</v>
      </c>
      <c r="Q415" s="161">
        <f t="shared" si="58"/>
        <v>0.66666666666666663</v>
      </c>
      <c r="R415" s="161">
        <f t="shared" si="59"/>
        <v>0.33333333333333337</v>
      </c>
    </row>
    <row r="416" spans="1:19" ht="15.75" customHeight="1" x14ac:dyDescent="0.25">
      <c r="A416" s="42">
        <v>1502</v>
      </c>
      <c r="B416" s="43"/>
      <c r="C416" s="43"/>
      <c r="D416" s="43"/>
      <c r="E416" s="43"/>
      <c r="F416" s="43"/>
      <c r="G416" s="43"/>
      <c r="H416" s="43"/>
      <c r="I416" s="43">
        <v>4</v>
      </c>
      <c r="J416" s="43"/>
      <c r="K416" s="87"/>
      <c r="L416" s="153"/>
      <c r="M416" s="68"/>
      <c r="N416" s="154"/>
      <c r="O416" s="45">
        <f>IF(I416=0,"",I416/H415)</f>
        <v>1</v>
      </c>
      <c r="P416" s="46">
        <v>4</v>
      </c>
      <c r="Q416" s="161">
        <f t="shared" si="58"/>
        <v>1</v>
      </c>
      <c r="R416" s="161">
        <f t="shared" si="59"/>
        <v>0</v>
      </c>
    </row>
    <row r="417" spans="1:18" ht="15.75" customHeight="1" x14ac:dyDescent="0.25">
      <c r="A417" s="42">
        <v>1601</v>
      </c>
      <c r="B417" s="43"/>
      <c r="C417" s="43"/>
      <c r="D417" s="43"/>
      <c r="E417" s="43"/>
      <c r="F417" s="43"/>
      <c r="G417" s="43"/>
      <c r="H417" s="43"/>
      <c r="I417" s="43"/>
      <c r="J417" s="43">
        <v>4</v>
      </c>
      <c r="K417" s="87">
        <v>4</v>
      </c>
      <c r="L417" s="153"/>
      <c r="M417" s="68"/>
      <c r="N417" s="154"/>
      <c r="O417" s="47">
        <f>IF(J417=0,"",J417/I416)</f>
        <v>1</v>
      </c>
      <c r="P417" s="46">
        <v>4</v>
      </c>
      <c r="Q417" s="47">
        <f t="shared" si="58"/>
        <v>1</v>
      </c>
      <c r="R417" s="47">
        <f t="shared" si="59"/>
        <v>0</v>
      </c>
    </row>
    <row r="418" spans="1:18" ht="15.75" customHeight="1" x14ac:dyDescent="0.25">
      <c r="A418" s="42">
        <v>1602</v>
      </c>
      <c r="B418" s="43"/>
      <c r="C418" s="43"/>
      <c r="D418" s="43"/>
      <c r="E418" s="43"/>
      <c r="F418" s="43"/>
      <c r="G418" s="43"/>
      <c r="H418" s="43"/>
      <c r="I418" s="43"/>
      <c r="J418" s="43">
        <v>2</v>
      </c>
      <c r="K418" s="87"/>
      <c r="L418" s="153"/>
      <c r="M418" s="68"/>
      <c r="N418" s="155"/>
      <c r="O418" s="68"/>
      <c r="P418" s="46">
        <v>2</v>
      </c>
      <c r="Q418" s="68"/>
      <c r="R418" s="162"/>
    </row>
    <row r="419" spans="1:18" ht="15.75" customHeight="1" x14ac:dyDescent="0.25">
      <c r="A419" s="42">
        <v>1701</v>
      </c>
      <c r="B419" s="43"/>
      <c r="C419" s="43"/>
      <c r="D419" s="43"/>
      <c r="E419" s="43"/>
      <c r="F419" s="43"/>
      <c r="G419" s="43"/>
      <c r="H419" s="43"/>
      <c r="I419" s="43"/>
      <c r="J419" s="43"/>
      <c r="K419" s="87"/>
      <c r="L419" s="153"/>
      <c r="M419" s="68"/>
      <c r="N419" s="155"/>
      <c r="O419" s="163"/>
      <c r="P419" s="69"/>
      <c r="Q419" s="164"/>
      <c r="R419" s="163"/>
    </row>
    <row r="420" spans="1:18" ht="15.75" customHeight="1" x14ac:dyDescent="0.25">
      <c r="A420" s="42">
        <v>1702</v>
      </c>
      <c r="B420" s="43"/>
      <c r="C420" s="43"/>
      <c r="D420" s="43"/>
      <c r="E420" s="43"/>
      <c r="F420" s="43"/>
      <c r="G420" s="43"/>
      <c r="H420" s="43"/>
      <c r="I420" s="43"/>
      <c r="J420" s="43"/>
      <c r="K420" s="87"/>
      <c r="L420" s="153"/>
      <c r="M420" s="68"/>
      <c r="N420" s="155"/>
      <c r="O420" s="163"/>
      <c r="P420" s="69"/>
      <c r="Q420" s="164"/>
      <c r="R420" s="163"/>
    </row>
    <row r="421" spans="1:18" ht="15.75" customHeight="1" x14ac:dyDescent="0.25">
      <c r="A421" s="42">
        <v>1801</v>
      </c>
      <c r="B421" s="43"/>
      <c r="C421" s="43"/>
      <c r="D421" s="43"/>
      <c r="E421" s="43"/>
      <c r="F421" s="43"/>
      <c r="G421" s="43"/>
      <c r="H421" s="43"/>
      <c r="I421" s="43"/>
      <c r="J421" s="43"/>
      <c r="K421" s="87"/>
      <c r="L421" s="153"/>
      <c r="M421" s="68"/>
      <c r="N421" s="155"/>
      <c r="O421" s="163"/>
      <c r="P421" s="69"/>
      <c r="Q421" s="164"/>
      <c r="R421" s="163"/>
    </row>
    <row r="422" spans="1:18" ht="15.75" customHeight="1" x14ac:dyDescent="0.25">
      <c r="A422" s="42">
        <v>1802</v>
      </c>
      <c r="B422" s="43"/>
      <c r="C422" s="43"/>
      <c r="D422" s="43"/>
      <c r="E422" s="43"/>
      <c r="F422" s="43"/>
      <c r="G422" s="43"/>
      <c r="H422" s="43"/>
      <c r="I422" s="43"/>
      <c r="J422" s="43"/>
      <c r="K422" s="87"/>
      <c r="L422" s="153"/>
      <c r="M422" s="68"/>
      <c r="N422" s="155"/>
      <c r="O422" s="68"/>
      <c r="P422" s="155"/>
      <c r="Q422" s="165"/>
      <c r="R422" s="163"/>
    </row>
    <row r="423" spans="1:18" ht="15.75" customHeight="1" x14ac:dyDescent="0.25">
      <c r="A423" s="42">
        <v>1901</v>
      </c>
      <c r="B423" s="43"/>
      <c r="C423" s="43"/>
      <c r="D423" s="43"/>
      <c r="E423" s="43"/>
      <c r="F423" s="43"/>
      <c r="G423" s="43"/>
      <c r="H423" s="43"/>
      <c r="I423" s="43"/>
      <c r="J423" s="43"/>
      <c r="K423" s="87"/>
      <c r="L423" s="153"/>
      <c r="M423" s="68"/>
      <c r="N423" s="155"/>
      <c r="O423" s="50" t="s">
        <v>64</v>
      </c>
      <c r="P423" s="51">
        <v>4</v>
      </c>
      <c r="Q423" s="52">
        <f>IF(SUM(K411:K419)=0,"",SUM(K411:K419))</f>
        <v>4</v>
      </c>
      <c r="R423" s="53" t="s">
        <v>10</v>
      </c>
    </row>
    <row r="424" spans="1:18" ht="15.75" customHeight="1" x14ac:dyDescent="0.25">
      <c r="A424" s="42">
        <v>1902</v>
      </c>
      <c r="B424" s="43"/>
      <c r="C424" s="43"/>
      <c r="D424" s="43"/>
      <c r="E424" s="43"/>
      <c r="F424" s="43"/>
      <c r="G424" s="43"/>
      <c r="H424" s="43"/>
      <c r="I424" s="43"/>
      <c r="J424" s="43"/>
      <c r="K424" s="87"/>
      <c r="L424" s="153"/>
      <c r="M424" s="68"/>
      <c r="N424" s="155"/>
      <c r="O424" s="54" t="s">
        <v>66</v>
      </c>
      <c r="P424" s="55">
        <f>IF(P423/B409=0,"",P423/B409)</f>
        <v>0.30769230769230771</v>
      </c>
      <c r="Q424" s="56">
        <f>IF(P423/Q423=0,"",P423/Q423)</f>
        <v>1</v>
      </c>
      <c r="R424" s="57" t="s">
        <v>67</v>
      </c>
    </row>
    <row r="425" spans="1:18" ht="15.75" customHeight="1" x14ac:dyDescent="0.25">
      <c r="A425" s="42">
        <v>2001</v>
      </c>
      <c r="B425" s="43"/>
      <c r="C425" s="43"/>
      <c r="D425" s="43"/>
      <c r="E425" s="43"/>
      <c r="F425" s="43"/>
      <c r="G425" s="43"/>
      <c r="H425" s="43"/>
      <c r="I425" s="43"/>
      <c r="J425" s="43"/>
      <c r="K425" s="87"/>
      <c r="L425" s="156"/>
      <c r="M425" s="157"/>
      <c r="N425" s="158"/>
      <c r="O425" s="58"/>
      <c r="P425" s="59"/>
      <c r="Q425" s="59"/>
      <c r="R425" s="60"/>
    </row>
    <row r="426" spans="1:18" ht="18" customHeight="1" x14ac:dyDescent="0.25">
      <c r="A426" s="28"/>
      <c r="B426" s="198" t="s">
        <v>89</v>
      </c>
      <c r="C426" s="198"/>
      <c r="D426" s="198"/>
      <c r="E426" s="198"/>
      <c r="F426" s="198"/>
      <c r="G426" s="198"/>
      <c r="H426" s="198"/>
      <c r="I426" s="198"/>
      <c r="J426" s="198"/>
      <c r="K426" s="61">
        <f>SUM(K409:K422)</f>
        <v>4</v>
      </c>
      <c r="L426" s="62">
        <f>IF(K417=0,"",K417/B409)</f>
        <v>0.30769230769230771</v>
      </c>
      <c r="M426" s="62">
        <f>IF(K426=0,"",K426/B409)</f>
        <v>0.30769230769230771</v>
      </c>
      <c r="N426" s="62">
        <f>IF(K417=0,"",M426-L426)</f>
        <v>0</v>
      </c>
      <c r="O426" s="2"/>
      <c r="P426" s="1"/>
      <c r="Q426" s="25"/>
      <c r="R426" s="2"/>
    </row>
    <row r="427" spans="1:18" ht="12.75" customHeight="1" x14ac:dyDescent="0.2">
      <c r="L427" s="2"/>
      <c r="M427" s="2"/>
      <c r="O427" s="2"/>
    </row>
    <row r="428" spans="1:18" ht="12.75" customHeight="1" x14ac:dyDescent="0.2">
      <c r="L428" s="2"/>
      <c r="M428" s="2"/>
      <c r="O428" s="2"/>
    </row>
    <row r="429" spans="1:18" ht="26.25" customHeight="1" x14ac:dyDescent="0.4">
      <c r="B429" s="199" t="s">
        <v>78</v>
      </c>
      <c r="C429" s="200"/>
      <c r="D429" s="200"/>
      <c r="E429" s="200"/>
      <c r="F429" s="200"/>
      <c r="G429" s="200"/>
      <c r="H429" s="200"/>
      <c r="I429" s="200"/>
      <c r="J429" s="200"/>
      <c r="K429" s="147" t="s">
        <v>65</v>
      </c>
      <c r="L429" s="2"/>
      <c r="M429" s="2"/>
      <c r="N429" s="1"/>
      <c r="O429" s="2"/>
      <c r="P429" s="1"/>
      <c r="Q429" s="1"/>
      <c r="R429" s="1"/>
    </row>
    <row r="430" spans="1:18" ht="20.25" customHeight="1" x14ac:dyDescent="0.2">
      <c r="A430" s="201" t="s">
        <v>9</v>
      </c>
      <c r="B430" s="202" t="s">
        <v>79</v>
      </c>
      <c r="C430" s="203"/>
      <c r="D430" s="203"/>
      <c r="E430" s="203"/>
      <c r="F430" s="203"/>
      <c r="G430" s="203"/>
      <c r="H430" s="203"/>
      <c r="I430" s="203"/>
      <c r="J430" s="204"/>
      <c r="K430" s="212" t="s">
        <v>10</v>
      </c>
      <c r="L430" s="197" t="s">
        <v>2</v>
      </c>
      <c r="M430" s="197" t="s">
        <v>3</v>
      </c>
      <c r="N430" s="214" t="s">
        <v>4</v>
      </c>
      <c r="O430" s="197" t="s">
        <v>5</v>
      </c>
      <c r="P430" s="195" t="s">
        <v>6</v>
      </c>
      <c r="Q430" s="195" t="s">
        <v>7</v>
      </c>
      <c r="R430" s="197" t="s">
        <v>8</v>
      </c>
    </row>
    <row r="431" spans="1:18" ht="15.75" customHeight="1" x14ac:dyDescent="0.25">
      <c r="A431" s="196"/>
      <c r="B431" s="42" t="s">
        <v>80</v>
      </c>
      <c r="C431" s="42" t="s">
        <v>81</v>
      </c>
      <c r="D431" s="42" t="s">
        <v>82</v>
      </c>
      <c r="E431" s="42" t="s">
        <v>83</v>
      </c>
      <c r="F431" s="42" t="s">
        <v>84</v>
      </c>
      <c r="G431" s="42" t="s">
        <v>85</v>
      </c>
      <c r="H431" s="42" t="s">
        <v>86</v>
      </c>
      <c r="I431" s="42" t="s">
        <v>87</v>
      </c>
      <c r="J431" s="42" t="s">
        <v>88</v>
      </c>
      <c r="K431" s="213"/>
      <c r="L431" s="196"/>
      <c r="M431" s="196"/>
      <c r="N431" s="196"/>
      <c r="O431" s="196"/>
      <c r="P431" s="196"/>
      <c r="Q431" s="196"/>
      <c r="R431" s="196"/>
    </row>
    <row r="432" spans="1:18" ht="15.75" customHeight="1" x14ac:dyDescent="0.25">
      <c r="A432" s="42">
        <v>1202</v>
      </c>
      <c r="B432" s="43">
        <v>32</v>
      </c>
      <c r="C432" s="43"/>
      <c r="D432" s="43"/>
      <c r="E432" s="43"/>
      <c r="F432" s="43"/>
      <c r="G432" s="43"/>
      <c r="H432" s="43"/>
      <c r="I432" s="43"/>
      <c r="J432" s="43"/>
      <c r="K432" s="87"/>
      <c r="L432" s="150"/>
      <c r="M432" s="151"/>
      <c r="N432" s="152"/>
      <c r="O432" s="159"/>
      <c r="P432" s="44">
        <f>B432</f>
        <v>32</v>
      </c>
      <c r="Q432" s="160"/>
      <c r="R432" s="159"/>
    </row>
    <row r="433" spans="1:19" ht="15.75" customHeight="1" x14ac:dyDescent="0.25">
      <c r="A433" s="42">
        <v>1301</v>
      </c>
      <c r="B433" s="43"/>
      <c r="C433" s="43">
        <v>29</v>
      </c>
      <c r="D433" s="43"/>
      <c r="E433" s="43"/>
      <c r="F433" s="43"/>
      <c r="G433" s="43"/>
      <c r="H433" s="43"/>
      <c r="I433" s="43"/>
      <c r="J433" s="43"/>
      <c r="K433" s="87"/>
      <c r="L433" s="153"/>
      <c r="M433" s="68"/>
      <c r="N433" s="154"/>
      <c r="O433" s="45">
        <f>IF(C433=0,"",C433/B432)</f>
        <v>0.90625</v>
      </c>
      <c r="P433" s="46">
        <v>29</v>
      </c>
      <c r="Q433" s="161">
        <f t="shared" ref="Q433:Q440" si="60">IF(P433=0,"",P433/P432)</f>
        <v>0.90625</v>
      </c>
      <c r="R433" s="161">
        <f t="shared" ref="R433:R440" si="61">IF(P433=0,"",100%-Q433)</f>
        <v>9.375E-2</v>
      </c>
    </row>
    <row r="434" spans="1:19" ht="15.75" customHeight="1" x14ac:dyDescent="0.25">
      <c r="A434" s="42">
        <v>1302</v>
      </c>
      <c r="B434" s="43"/>
      <c r="C434" s="43"/>
      <c r="D434" s="43">
        <v>18</v>
      </c>
      <c r="E434" s="43"/>
      <c r="F434" s="43"/>
      <c r="G434" s="43"/>
      <c r="H434" s="43"/>
      <c r="I434" s="43"/>
      <c r="J434" s="43"/>
      <c r="K434" s="87"/>
      <c r="L434" s="153"/>
      <c r="M434" s="68"/>
      <c r="N434" s="154"/>
      <c r="O434" s="45">
        <f>IF(D434=0,"",D434/C433)</f>
        <v>0.62068965517241381</v>
      </c>
      <c r="P434" s="46">
        <v>18</v>
      </c>
      <c r="Q434" s="161">
        <f t="shared" si="60"/>
        <v>0.62068965517241381</v>
      </c>
      <c r="R434" s="161">
        <f t="shared" si="61"/>
        <v>0.37931034482758619</v>
      </c>
      <c r="S434" s="8">
        <f>P434/P432</f>
        <v>0.5625</v>
      </c>
    </row>
    <row r="435" spans="1:19" ht="15.75" customHeight="1" x14ac:dyDescent="0.25">
      <c r="A435" s="42">
        <v>1401</v>
      </c>
      <c r="B435" s="43"/>
      <c r="C435" s="43"/>
      <c r="D435" s="43"/>
      <c r="E435" s="43">
        <v>17</v>
      </c>
      <c r="F435" s="43"/>
      <c r="G435" s="43"/>
      <c r="H435" s="43"/>
      <c r="I435" s="43"/>
      <c r="J435" s="43"/>
      <c r="K435" s="87"/>
      <c r="L435" s="153"/>
      <c r="M435" s="68"/>
      <c r="N435" s="154"/>
      <c r="O435" s="45">
        <f>IF(E435=0,"",E435/D434)</f>
        <v>0.94444444444444442</v>
      </c>
      <c r="P435" s="46">
        <v>17</v>
      </c>
      <c r="Q435" s="161">
        <f t="shared" si="60"/>
        <v>0.94444444444444442</v>
      </c>
      <c r="R435" s="161">
        <f t="shared" si="61"/>
        <v>5.555555555555558E-2</v>
      </c>
    </row>
    <row r="436" spans="1:19" ht="15.75" customHeight="1" x14ac:dyDescent="0.25">
      <c r="A436" s="42">
        <v>1402</v>
      </c>
      <c r="B436" s="43"/>
      <c r="C436" s="43"/>
      <c r="D436" s="43"/>
      <c r="E436" s="43"/>
      <c r="F436" s="43">
        <v>17</v>
      </c>
      <c r="G436" s="43"/>
      <c r="H436" s="43"/>
      <c r="I436" s="43"/>
      <c r="J436" s="43"/>
      <c r="K436" s="87"/>
      <c r="L436" s="153"/>
      <c r="M436" s="68"/>
      <c r="N436" s="154"/>
      <c r="O436" s="45">
        <f>IF(F436=0,"",F436/E435)</f>
        <v>1</v>
      </c>
      <c r="P436" s="46">
        <v>17</v>
      </c>
      <c r="Q436" s="161">
        <f t="shared" si="60"/>
        <v>1</v>
      </c>
      <c r="R436" s="161">
        <f t="shared" si="61"/>
        <v>0</v>
      </c>
    </row>
    <row r="437" spans="1:19" ht="15.75" customHeight="1" x14ac:dyDescent="0.25">
      <c r="A437" s="42">
        <v>1501</v>
      </c>
      <c r="B437" s="43"/>
      <c r="C437" s="43"/>
      <c r="D437" s="43"/>
      <c r="E437" s="43"/>
      <c r="F437" s="43"/>
      <c r="G437" s="43">
        <v>17</v>
      </c>
      <c r="H437" s="43"/>
      <c r="I437" s="43"/>
      <c r="J437" s="43"/>
      <c r="K437" s="87"/>
      <c r="L437" s="153"/>
      <c r="M437" s="68"/>
      <c r="N437" s="154"/>
      <c r="O437" s="45">
        <f>IF(G437=0,"",G437/F436)</f>
        <v>1</v>
      </c>
      <c r="P437" s="46">
        <v>17</v>
      </c>
      <c r="Q437" s="161">
        <f t="shared" si="60"/>
        <v>1</v>
      </c>
      <c r="R437" s="161">
        <f t="shared" si="61"/>
        <v>0</v>
      </c>
    </row>
    <row r="438" spans="1:19" ht="15.75" customHeight="1" x14ac:dyDescent="0.25">
      <c r="A438" s="42">
        <v>1502</v>
      </c>
      <c r="B438" s="43"/>
      <c r="C438" s="43"/>
      <c r="D438" s="43"/>
      <c r="E438" s="43"/>
      <c r="F438" s="43"/>
      <c r="G438" s="43"/>
      <c r="H438" s="43">
        <v>17</v>
      </c>
      <c r="I438" s="43"/>
      <c r="J438" s="43"/>
      <c r="K438" s="87"/>
      <c r="L438" s="153"/>
      <c r="M438" s="68"/>
      <c r="N438" s="154"/>
      <c r="O438" s="45">
        <f>IF(H438=0,"",H438/G437)</f>
        <v>1</v>
      </c>
      <c r="P438" s="46">
        <v>17</v>
      </c>
      <c r="Q438" s="161">
        <f t="shared" si="60"/>
        <v>1</v>
      </c>
      <c r="R438" s="161">
        <f t="shared" si="61"/>
        <v>0</v>
      </c>
    </row>
    <row r="439" spans="1:19" ht="15.75" customHeight="1" x14ac:dyDescent="0.25">
      <c r="A439" s="42">
        <v>1601</v>
      </c>
      <c r="B439" s="43"/>
      <c r="C439" s="43"/>
      <c r="D439" s="43"/>
      <c r="E439" s="43"/>
      <c r="F439" s="43"/>
      <c r="G439" s="43"/>
      <c r="H439" s="43"/>
      <c r="I439" s="43">
        <v>17</v>
      </c>
      <c r="J439" s="43"/>
      <c r="K439" s="87"/>
      <c r="L439" s="153"/>
      <c r="M439" s="68"/>
      <c r="N439" s="154"/>
      <c r="O439" s="45">
        <f>IF(I439=0,"",I439/H438)</f>
        <v>1</v>
      </c>
      <c r="P439" s="46">
        <v>17</v>
      </c>
      <c r="Q439" s="161">
        <f t="shared" si="60"/>
        <v>1</v>
      </c>
      <c r="R439" s="161">
        <f t="shared" si="61"/>
        <v>0</v>
      </c>
    </row>
    <row r="440" spans="1:19" ht="15.75" customHeight="1" x14ac:dyDescent="0.25">
      <c r="A440" s="42">
        <v>1602</v>
      </c>
      <c r="B440" s="43"/>
      <c r="C440" s="43"/>
      <c r="D440" s="43"/>
      <c r="E440" s="43"/>
      <c r="F440" s="43"/>
      <c r="G440" s="43"/>
      <c r="H440" s="43"/>
      <c r="I440" s="43"/>
      <c r="J440" s="43">
        <v>17</v>
      </c>
      <c r="K440" s="87">
        <v>17</v>
      </c>
      <c r="L440" s="153"/>
      <c r="M440" s="68"/>
      <c r="N440" s="154"/>
      <c r="O440" s="47">
        <f>IF(J440=0,"",J440/I439)</f>
        <v>1</v>
      </c>
      <c r="P440" s="46">
        <v>17</v>
      </c>
      <c r="Q440" s="47">
        <f t="shared" si="60"/>
        <v>1</v>
      </c>
      <c r="R440" s="47">
        <f t="shared" si="61"/>
        <v>0</v>
      </c>
    </row>
    <row r="441" spans="1:19" ht="15.75" customHeight="1" x14ac:dyDescent="0.25">
      <c r="A441" s="42">
        <v>1701</v>
      </c>
      <c r="B441" s="43"/>
      <c r="C441" s="43"/>
      <c r="D441" s="43"/>
      <c r="E441" s="43"/>
      <c r="F441" s="43"/>
      <c r="G441" s="43"/>
      <c r="H441" s="43"/>
      <c r="I441" s="43"/>
      <c r="J441" s="43">
        <v>1</v>
      </c>
      <c r="K441" s="87">
        <v>1</v>
      </c>
      <c r="L441" s="153"/>
      <c r="M441" s="68"/>
      <c r="N441" s="155"/>
      <c r="O441" s="68"/>
      <c r="P441" s="46">
        <v>1</v>
      </c>
      <c r="Q441" s="68"/>
      <c r="R441" s="162"/>
    </row>
    <row r="442" spans="1:19" ht="15.75" customHeight="1" x14ac:dyDescent="0.25">
      <c r="A442" s="42">
        <v>1702</v>
      </c>
      <c r="B442" s="43"/>
      <c r="C442" s="43"/>
      <c r="D442" s="43"/>
      <c r="E442" s="43"/>
      <c r="F442" s="43"/>
      <c r="G442" s="43"/>
      <c r="H442" s="43"/>
      <c r="I442" s="43"/>
      <c r="J442" s="43"/>
      <c r="K442" s="87"/>
      <c r="L442" s="153"/>
      <c r="M442" s="68"/>
      <c r="N442" s="155"/>
      <c r="O442" s="163"/>
      <c r="P442" s="69"/>
      <c r="Q442" s="164"/>
      <c r="R442" s="163"/>
    </row>
    <row r="443" spans="1:19" ht="15.75" customHeight="1" x14ac:dyDescent="0.25">
      <c r="A443" s="42">
        <v>1801</v>
      </c>
      <c r="B443" s="43"/>
      <c r="C443" s="43"/>
      <c r="D443" s="43"/>
      <c r="E443" s="43"/>
      <c r="F443" s="43"/>
      <c r="G443" s="43"/>
      <c r="H443" s="43"/>
      <c r="I443" s="43"/>
      <c r="J443" s="43"/>
      <c r="K443" s="87"/>
      <c r="L443" s="153"/>
      <c r="M443" s="68"/>
      <c r="N443" s="155"/>
      <c r="O443" s="163"/>
      <c r="P443" s="69"/>
      <c r="Q443" s="164"/>
      <c r="R443" s="163"/>
    </row>
    <row r="444" spans="1:19" ht="15.75" customHeight="1" x14ac:dyDescent="0.25">
      <c r="A444" s="42">
        <v>1802</v>
      </c>
      <c r="B444" s="43"/>
      <c r="C444" s="43"/>
      <c r="D444" s="43"/>
      <c r="E444" s="43"/>
      <c r="F444" s="43"/>
      <c r="G444" s="43"/>
      <c r="H444" s="43"/>
      <c r="I444" s="43"/>
      <c r="J444" s="43"/>
      <c r="K444" s="87"/>
      <c r="L444" s="153"/>
      <c r="M444" s="68"/>
      <c r="N444" s="155"/>
      <c r="O444" s="163"/>
      <c r="P444" s="69"/>
      <c r="Q444" s="164"/>
      <c r="R444" s="163"/>
    </row>
    <row r="445" spans="1:19" ht="15.75" customHeight="1" x14ac:dyDescent="0.25">
      <c r="A445" s="42">
        <v>1901</v>
      </c>
      <c r="B445" s="43"/>
      <c r="C445" s="43"/>
      <c r="D445" s="43"/>
      <c r="E445" s="43"/>
      <c r="F445" s="43"/>
      <c r="G445" s="43"/>
      <c r="H445" s="43"/>
      <c r="I445" s="43"/>
      <c r="J445" s="43"/>
      <c r="K445" s="87"/>
      <c r="L445" s="153"/>
      <c r="M445" s="68"/>
      <c r="N445" s="155"/>
      <c r="O445" s="68"/>
      <c r="P445" s="155"/>
      <c r="Q445" s="165"/>
      <c r="R445" s="163"/>
    </row>
    <row r="446" spans="1:19" ht="15.75" customHeight="1" x14ac:dyDescent="0.25">
      <c r="A446" s="42">
        <v>1902</v>
      </c>
      <c r="B446" s="43"/>
      <c r="C446" s="43"/>
      <c r="D446" s="43"/>
      <c r="E446" s="43"/>
      <c r="F446" s="43"/>
      <c r="G446" s="43"/>
      <c r="H446" s="43"/>
      <c r="I446" s="43"/>
      <c r="J446" s="43"/>
      <c r="K446" s="87"/>
      <c r="L446" s="153"/>
      <c r="M446" s="68"/>
      <c r="N446" s="155"/>
      <c r="O446" s="50" t="s">
        <v>64</v>
      </c>
      <c r="P446" s="51">
        <v>13</v>
      </c>
      <c r="Q446" s="52">
        <f>IF(SUM(K434:K442)=0,"",SUM(K434:K442))</f>
        <v>18</v>
      </c>
      <c r="R446" s="53" t="s">
        <v>10</v>
      </c>
    </row>
    <row r="447" spans="1:19" ht="15.75" customHeight="1" x14ac:dyDescent="0.25">
      <c r="A447" s="42">
        <v>2001</v>
      </c>
      <c r="B447" s="43"/>
      <c r="C447" s="43"/>
      <c r="D447" s="43"/>
      <c r="E447" s="43"/>
      <c r="F447" s="43"/>
      <c r="G447" s="43"/>
      <c r="H447" s="43"/>
      <c r="I447" s="43"/>
      <c r="J447" s="43"/>
      <c r="K447" s="87"/>
      <c r="L447" s="153"/>
      <c r="M447" s="68"/>
      <c r="N447" s="155"/>
      <c r="O447" s="54" t="s">
        <v>66</v>
      </c>
      <c r="P447" s="55">
        <f>IF(P446/B432=0,"",P446/B432)</f>
        <v>0.40625</v>
      </c>
      <c r="Q447" s="56">
        <f>IF(P446/Q446=0,"",P446/Q446)</f>
        <v>0.72222222222222221</v>
      </c>
      <c r="R447" s="57" t="s">
        <v>67</v>
      </c>
    </row>
    <row r="448" spans="1:19" ht="15.75" customHeight="1" x14ac:dyDescent="0.25">
      <c r="A448" s="42">
        <v>2002</v>
      </c>
      <c r="B448" s="43"/>
      <c r="C448" s="43"/>
      <c r="D448" s="43"/>
      <c r="E448" s="43"/>
      <c r="F448" s="43"/>
      <c r="G448" s="43"/>
      <c r="H448" s="43"/>
      <c r="I448" s="43"/>
      <c r="J448" s="43"/>
      <c r="K448" s="87"/>
      <c r="L448" s="156"/>
      <c r="M448" s="157"/>
      <c r="N448" s="158"/>
      <c r="O448" s="58"/>
      <c r="P448" s="59"/>
      <c r="Q448" s="59"/>
      <c r="R448" s="60"/>
    </row>
    <row r="449" spans="1:19" ht="18" customHeight="1" x14ac:dyDescent="0.25">
      <c r="A449" s="28"/>
      <c r="B449" s="198" t="s">
        <v>89</v>
      </c>
      <c r="C449" s="198"/>
      <c r="D449" s="198"/>
      <c r="E449" s="198"/>
      <c r="F449" s="198"/>
      <c r="G449" s="198"/>
      <c r="H449" s="198"/>
      <c r="I449" s="198"/>
      <c r="J449" s="198"/>
      <c r="K449" s="61">
        <f>SUM(K432:K445)</f>
        <v>18</v>
      </c>
      <c r="L449" s="62">
        <f>IF(K440=0,"",K440/B432)</f>
        <v>0.53125</v>
      </c>
      <c r="M449" s="62">
        <f>IF(K449=0,"",K449/B432)</f>
        <v>0.5625</v>
      </c>
      <c r="N449" s="62">
        <f>IF(K440=0,"",M449-L449)</f>
        <v>3.125E-2</v>
      </c>
      <c r="O449" s="2"/>
      <c r="P449" s="1"/>
      <c r="Q449" s="25"/>
      <c r="R449" s="2"/>
    </row>
    <row r="450" spans="1:19" ht="12.75" customHeight="1" x14ac:dyDescent="0.2">
      <c r="L450" s="2"/>
      <c r="M450" s="2"/>
      <c r="O450" s="2"/>
    </row>
    <row r="451" spans="1:19" ht="12.75" customHeight="1" x14ac:dyDescent="0.2">
      <c r="L451" s="2"/>
      <c r="M451" s="2"/>
      <c r="O451" s="2"/>
    </row>
    <row r="452" spans="1:19" ht="26.25" customHeight="1" x14ac:dyDescent="0.4">
      <c r="B452" s="199" t="s">
        <v>78</v>
      </c>
      <c r="C452" s="200"/>
      <c r="D452" s="200"/>
      <c r="E452" s="200"/>
      <c r="F452" s="200"/>
      <c r="G452" s="200"/>
      <c r="H452" s="200"/>
      <c r="I452" s="200"/>
      <c r="J452" s="200"/>
      <c r="K452" s="147" t="s">
        <v>70</v>
      </c>
      <c r="L452" s="2"/>
      <c r="M452" s="2"/>
      <c r="N452" s="1"/>
      <c r="O452" s="2"/>
      <c r="P452" s="1"/>
      <c r="Q452" s="1"/>
      <c r="R452" s="1"/>
    </row>
    <row r="453" spans="1:19" ht="20.25" customHeight="1" x14ac:dyDescent="0.2">
      <c r="A453" s="201" t="s">
        <v>9</v>
      </c>
      <c r="B453" s="202" t="s">
        <v>79</v>
      </c>
      <c r="C453" s="203"/>
      <c r="D453" s="203"/>
      <c r="E453" s="203"/>
      <c r="F453" s="203"/>
      <c r="G453" s="203"/>
      <c r="H453" s="203"/>
      <c r="I453" s="203"/>
      <c r="J453" s="204"/>
      <c r="K453" s="212" t="s">
        <v>10</v>
      </c>
      <c r="L453" s="197" t="s">
        <v>2</v>
      </c>
      <c r="M453" s="197" t="s">
        <v>3</v>
      </c>
      <c r="N453" s="214" t="s">
        <v>4</v>
      </c>
      <c r="O453" s="197" t="s">
        <v>5</v>
      </c>
      <c r="P453" s="195" t="s">
        <v>6</v>
      </c>
      <c r="Q453" s="195" t="s">
        <v>7</v>
      </c>
      <c r="R453" s="197" t="s">
        <v>8</v>
      </c>
    </row>
    <row r="454" spans="1:19" ht="15.75" customHeight="1" x14ac:dyDescent="0.25">
      <c r="A454" s="196"/>
      <c r="B454" s="42" t="s">
        <v>80</v>
      </c>
      <c r="C454" s="42" t="s">
        <v>81</v>
      </c>
      <c r="D454" s="42" t="s">
        <v>82</v>
      </c>
      <c r="E454" s="42" t="s">
        <v>83</v>
      </c>
      <c r="F454" s="42" t="s">
        <v>84</v>
      </c>
      <c r="G454" s="42" t="s">
        <v>85</v>
      </c>
      <c r="H454" s="42" t="s">
        <v>86</v>
      </c>
      <c r="I454" s="42" t="s">
        <v>87</v>
      </c>
      <c r="J454" s="42" t="s">
        <v>88</v>
      </c>
      <c r="K454" s="213"/>
      <c r="L454" s="196"/>
      <c r="M454" s="196"/>
      <c r="N454" s="196"/>
      <c r="O454" s="196"/>
      <c r="P454" s="196"/>
      <c r="Q454" s="196"/>
      <c r="R454" s="196"/>
    </row>
    <row r="455" spans="1:19" ht="15.75" customHeight="1" x14ac:dyDescent="0.25">
      <c r="A455" s="42">
        <v>1301</v>
      </c>
      <c r="B455" s="43">
        <v>18</v>
      </c>
      <c r="C455" s="43"/>
      <c r="D455" s="43"/>
      <c r="E455" s="43"/>
      <c r="F455" s="43"/>
      <c r="G455" s="43"/>
      <c r="H455" s="43"/>
      <c r="I455" s="43"/>
      <c r="J455" s="43"/>
      <c r="K455" s="87"/>
      <c r="L455" s="150"/>
      <c r="M455" s="151"/>
      <c r="N455" s="152"/>
      <c r="O455" s="159"/>
      <c r="P455" s="44">
        <f>B455</f>
        <v>18</v>
      </c>
      <c r="Q455" s="160"/>
      <c r="R455" s="159"/>
    </row>
    <row r="456" spans="1:19" ht="15.75" customHeight="1" x14ac:dyDescent="0.25">
      <c r="A456" s="42">
        <v>1302</v>
      </c>
      <c r="B456" s="43"/>
      <c r="C456" s="43">
        <v>16</v>
      </c>
      <c r="D456" s="43"/>
      <c r="E456" s="43"/>
      <c r="F456" s="43"/>
      <c r="G456" s="43"/>
      <c r="H456" s="43"/>
      <c r="I456" s="43"/>
      <c r="J456" s="43"/>
      <c r="K456" s="87"/>
      <c r="L456" s="153"/>
      <c r="M456" s="68"/>
      <c r="N456" s="154"/>
      <c r="O456" s="45">
        <f>IF(C456=0,"",C456/B455)</f>
        <v>0.88888888888888884</v>
      </c>
      <c r="P456" s="46">
        <v>16</v>
      </c>
      <c r="Q456" s="161">
        <f t="shared" ref="Q456:Q463" si="62">IF(P456=0,"",P456/P455)</f>
        <v>0.88888888888888884</v>
      </c>
      <c r="R456" s="161">
        <f t="shared" ref="R456:R463" si="63">IF(P456=0,"",100%-Q456)</f>
        <v>0.11111111111111116</v>
      </c>
    </row>
    <row r="457" spans="1:19" ht="15.75" customHeight="1" x14ac:dyDescent="0.25">
      <c r="A457" s="42">
        <v>1401</v>
      </c>
      <c r="B457" s="43"/>
      <c r="C457" s="43"/>
      <c r="D457" s="43">
        <v>13</v>
      </c>
      <c r="E457" s="43"/>
      <c r="F457" s="43"/>
      <c r="G457" s="43"/>
      <c r="H457" s="43"/>
      <c r="I457" s="43"/>
      <c r="J457" s="43"/>
      <c r="K457" s="87"/>
      <c r="L457" s="153"/>
      <c r="M457" s="68"/>
      <c r="N457" s="154"/>
      <c r="O457" s="45">
        <f>IF(D457=0,"",D457/C456)</f>
        <v>0.8125</v>
      </c>
      <c r="P457" s="46">
        <v>13</v>
      </c>
      <c r="Q457" s="161">
        <f t="shared" si="62"/>
        <v>0.8125</v>
      </c>
      <c r="R457" s="161">
        <f t="shared" si="63"/>
        <v>0.1875</v>
      </c>
      <c r="S457" s="8">
        <f>P457/P455</f>
        <v>0.72222222222222221</v>
      </c>
    </row>
    <row r="458" spans="1:19" ht="15.75" customHeight="1" x14ac:dyDescent="0.25">
      <c r="A458" s="42">
        <v>1402</v>
      </c>
      <c r="B458" s="43"/>
      <c r="C458" s="43"/>
      <c r="D458" s="43"/>
      <c r="E458" s="43">
        <v>7</v>
      </c>
      <c r="F458" s="43"/>
      <c r="G458" s="43"/>
      <c r="H458" s="43"/>
      <c r="I458" s="43"/>
      <c r="J458" s="43"/>
      <c r="K458" s="87"/>
      <c r="L458" s="153"/>
      <c r="M458" s="68"/>
      <c r="N458" s="154"/>
      <c r="O458" s="45">
        <f>IF(E458=0,"",E458/D457)</f>
        <v>0.53846153846153844</v>
      </c>
      <c r="P458" s="46">
        <v>11</v>
      </c>
      <c r="Q458" s="161">
        <f t="shared" si="62"/>
        <v>0.84615384615384615</v>
      </c>
      <c r="R458" s="161">
        <f t="shared" si="63"/>
        <v>0.15384615384615385</v>
      </c>
    </row>
    <row r="459" spans="1:19" ht="15.75" customHeight="1" x14ac:dyDescent="0.25">
      <c r="A459" s="42">
        <v>1501</v>
      </c>
      <c r="B459" s="43"/>
      <c r="C459" s="43"/>
      <c r="D459" s="43"/>
      <c r="E459" s="43"/>
      <c r="F459" s="43">
        <v>7</v>
      </c>
      <c r="G459" s="43"/>
      <c r="H459" s="43"/>
      <c r="I459" s="43"/>
      <c r="J459" s="43"/>
      <c r="K459" s="87"/>
      <c r="L459" s="153"/>
      <c r="M459" s="68"/>
      <c r="N459" s="154"/>
      <c r="O459" s="45">
        <f>IF(F459=0,"",F459/E458)</f>
        <v>1</v>
      </c>
      <c r="P459" s="46">
        <v>12</v>
      </c>
      <c r="Q459" s="161">
        <f t="shared" si="62"/>
        <v>1.0909090909090908</v>
      </c>
      <c r="R459" s="161">
        <f t="shared" si="63"/>
        <v>-9.0909090909090828E-2</v>
      </c>
    </row>
    <row r="460" spans="1:19" ht="15.75" customHeight="1" x14ac:dyDescent="0.25">
      <c r="A460" s="42">
        <v>1502</v>
      </c>
      <c r="B460" s="43"/>
      <c r="C460" s="43"/>
      <c r="D460" s="43"/>
      <c r="E460" s="43"/>
      <c r="F460" s="43"/>
      <c r="G460" s="43">
        <v>7</v>
      </c>
      <c r="H460" s="43"/>
      <c r="I460" s="43"/>
      <c r="J460" s="43"/>
      <c r="K460" s="87"/>
      <c r="L460" s="153"/>
      <c r="M460" s="68"/>
      <c r="N460" s="154"/>
      <c r="O460" s="45">
        <f>IF(G460=0,"",G460/F459)</f>
        <v>1</v>
      </c>
      <c r="P460" s="46">
        <v>12</v>
      </c>
      <c r="Q460" s="161">
        <f t="shared" si="62"/>
        <v>1</v>
      </c>
      <c r="R460" s="161">
        <f t="shared" si="63"/>
        <v>0</v>
      </c>
    </row>
    <row r="461" spans="1:19" ht="15.75" customHeight="1" x14ac:dyDescent="0.25">
      <c r="A461" s="42">
        <v>1601</v>
      </c>
      <c r="B461" s="43"/>
      <c r="C461" s="43"/>
      <c r="D461" s="43"/>
      <c r="E461" s="43"/>
      <c r="F461" s="43"/>
      <c r="G461" s="43"/>
      <c r="H461" s="43">
        <v>7</v>
      </c>
      <c r="I461" s="43"/>
      <c r="J461" s="43"/>
      <c r="K461" s="87"/>
      <c r="L461" s="153"/>
      <c r="M461" s="68"/>
      <c r="N461" s="154"/>
      <c r="O461" s="45">
        <f>IF(H461=0,"",H461/G460)</f>
        <v>1</v>
      </c>
      <c r="P461" s="46">
        <v>10</v>
      </c>
      <c r="Q461" s="161">
        <f t="shared" si="62"/>
        <v>0.83333333333333337</v>
      </c>
      <c r="R461" s="161">
        <f t="shared" si="63"/>
        <v>0.16666666666666663</v>
      </c>
    </row>
    <row r="462" spans="1:19" ht="15.75" customHeight="1" x14ac:dyDescent="0.25">
      <c r="A462" s="42">
        <v>1602</v>
      </c>
      <c r="B462" s="43"/>
      <c r="C462" s="43"/>
      <c r="D462" s="43"/>
      <c r="E462" s="43"/>
      <c r="F462" s="43"/>
      <c r="G462" s="43"/>
      <c r="H462" s="43"/>
      <c r="I462" s="43">
        <v>7</v>
      </c>
      <c r="J462" s="43"/>
      <c r="K462" s="87"/>
      <c r="L462" s="153"/>
      <c r="M462" s="68"/>
      <c r="N462" s="154"/>
      <c r="O462" s="45">
        <f>IF(I462=0,"",I462/H461)</f>
        <v>1</v>
      </c>
      <c r="P462" s="46">
        <v>10</v>
      </c>
      <c r="Q462" s="161">
        <f t="shared" si="62"/>
        <v>1</v>
      </c>
      <c r="R462" s="161">
        <f t="shared" si="63"/>
        <v>0</v>
      </c>
    </row>
    <row r="463" spans="1:19" ht="15.75" customHeight="1" x14ac:dyDescent="0.25">
      <c r="A463" s="42">
        <v>1701</v>
      </c>
      <c r="B463" s="43"/>
      <c r="C463" s="43"/>
      <c r="D463" s="43"/>
      <c r="E463" s="43"/>
      <c r="F463" s="43"/>
      <c r="G463" s="43"/>
      <c r="H463" s="43"/>
      <c r="I463" s="43"/>
      <c r="J463" s="43">
        <v>7</v>
      </c>
      <c r="K463" s="87">
        <v>4</v>
      </c>
      <c r="L463" s="153"/>
      <c r="M463" s="68"/>
      <c r="N463" s="154"/>
      <c r="O463" s="47">
        <f>IF(J463=0,"",J463/I462)</f>
        <v>1</v>
      </c>
      <c r="P463" s="46">
        <v>10</v>
      </c>
      <c r="Q463" s="47">
        <f t="shared" si="62"/>
        <v>1</v>
      </c>
      <c r="R463" s="47">
        <f t="shared" si="63"/>
        <v>0</v>
      </c>
    </row>
    <row r="464" spans="1:19" ht="15.75" customHeight="1" x14ac:dyDescent="0.25">
      <c r="A464" s="42">
        <v>1702</v>
      </c>
      <c r="B464" s="43"/>
      <c r="C464" s="43"/>
      <c r="D464" s="43"/>
      <c r="E464" s="43"/>
      <c r="F464" s="43"/>
      <c r="G464" s="43"/>
      <c r="H464" s="43"/>
      <c r="I464" s="43"/>
      <c r="J464" s="43">
        <v>5</v>
      </c>
      <c r="K464" s="87">
        <v>3</v>
      </c>
      <c r="L464" s="153"/>
      <c r="M464" s="68"/>
      <c r="N464" s="155"/>
      <c r="O464" s="68"/>
      <c r="P464" s="46">
        <v>8</v>
      </c>
      <c r="Q464" s="68"/>
      <c r="R464" s="162"/>
    </row>
    <row r="465" spans="1:19" ht="15.75" customHeight="1" x14ac:dyDescent="0.25">
      <c r="A465" s="42">
        <v>1801</v>
      </c>
      <c r="B465" s="43"/>
      <c r="C465" s="43"/>
      <c r="D465" s="43"/>
      <c r="E465" s="43"/>
      <c r="F465" s="43"/>
      <c r="G465" s="43"/>
      <c r="H465" s="43"/>
      <c r="I465" s="43"/>
      <c r="J465" s="43"/>
      <c r="K465" s="87"/>
      <c r="L465" s="153"/>
      <c r="M465" s="68"/>
      <c r="N465" s="155"/>
      <c r="O465" s="163"/>
      <c r="P465" s="69">
        <v>1</v>
      </c>
      <c r="Q465" s="164"/>
      <c r="R465" s="163"/>
    </row>
    <row r="466" spans="1:19" ht="15.75" customHeight="1" x14ac:dyDescent="0.25">
      <c r="A466" s="42">
        <v>1802</v>
      </c>
      <c r="B466" s="43"/>
      <c r="C466" s="43"/>
      <c r="D466" s="43"/>
      <c r="E466" s="43"/>
      <c r="F466" s="43"/>
      <c r="G466" s="43"/>
      <c r="H466" s="43"/>
      <c r="I466" s="43"/>
      <c r="J466" s="43">
        <v>1</v>
      </c>
      <c r="K466" s="87"/>
      <c r="L466" s="153"/>
      <c r="M466" s="68"/>
      <c r="N466" s="155"/>
      <c r="O466" s="163"/>
      <c r="P466" s="69">
        <v>1</v>
      </c>
      <c r="Q466" s="164"/>
      <c r="R466" s="163"/>
    </row>
    <row r="467" spans="1:19" ht="15.75" customHeight="1" x14ac:dyDescent="0.25">
      <c r="A467" s="42">
        <v>1901</v>
      </c>
      <c r="B467" s="43"/>
      <c r="C467" s="43"/>
      <c r="D467" s="43"/>
      <c r="E467" s="43"/>
      <c r="F467" s="43"/>
      <c r="G467" s="43"/>
      <c r="H467" s="43"/>
      <c r="I467" s="43"/>
      <c r="J467" s="43">
        <v>1</v>
      </c>
      <c r="K467" s="87">
        <v>1</v>
      </c>
      <c r="L467" s="153"/>
      <c r="M467" s="68"/>
      <c r="N467" s="155"/>
      <c r="O467" s="163"/>
      <c r="P467" s="69">
        <v>1</v>
      </c>
      <c r="Q467" s="164"/>
      <c r="R467" s="163"/>
    </row>
    <row r="468" spans="1:19" ht="15.75" customHeight="1" x14ac:dyDescent="0.25">
      <c r="A468" s="42">
        <v>1902</v>
      </c>
      <c r="B468" s="43"/>
      <c r="C468" s="43"/>
      <c r="D468" s="43"/>
      <c r="E468" s="43"/>
      <c r="F468" s="43"/>
      <c r="G468" s="43"/>
      <c r="H468" s="43"/>
      <c r="I468" s="43"/>
      <c r="J468" s="43"/>
      <c r="K468" s="87"/>
      <c r="L468" s="153"/>
      <c r="M468" s="68"/>
      <c r="N468" s="155"/>
      <c r="O468" s="68"/>
      <c r="P468" s="155"/>
      <c r="Q468" s="165"/>
      <c r="R468" s="163"/>
    </row>
    <row r="469" spans="1:19" ht="15.75" customHeight="1" x14ac:dyDescent="0.25">
      <c r="A469" s="42">
        <v>2001</v>
      </c>
      <c r="B469" s="43"/>
      <c r="C469" s="43"/>
      <c r="D469" s="43"/>
      <c r="E469" s="43"/>
      <c r="F469" s="43"/>
      <c r="G469" s="43"/>
      <c r="H469" s="43"/>
      <c r="I469" s="43"/>
      <c r="J469" s="43"/>
      <c r="K469" s="87"/>
      <c r="L469" s="153"/>
      <c r="M469" s="68"/>
      <c r="N469" s="155"/>
      <c r="O469" s="50" t="s">
        <v>64</v>
      </c>
      <c r="P469" s="51">
        <v>7</v>
      </c>
      <c r="Q469" s="52">
        <f>IF(SUM(K457:K465)=0,"",SUM(K457:K465))</f>
        <v>7</v>
      </c>
      <c r="R469" s="53" t="s">
        <v>10</v>
      </c>
    </row>
    <row r="470" spans="1:19" ht="15.75" customHeight="1" x14ac:dyDescent="0.25">
      <c r="A470" s="42">
        <v>2002</v>
      </c>
      <c r="B470" s="43"/>
      <c r="C470" s="43"/>
      <c r="D470" s="43"/>
      <c r="E470" s="43"/>
      <c r="F470" s="43"/>
      <c r="G470" s="43"/>
      <c r="H470" s="43"/>
      <c r="I470" s="43"/>
      <c r="J470" s="43"/>
      <c r="K470" s="87"/>
      <c r="L470" s="153"/>
      <c r="M470" s="68"/>
      <c r="N470" s="155"/>
      <c r="O470" s="54" t="s">
        <v>66</v>
      </c>
      <c r="P470" s="55">
        <f>IF(P469/B455=0,"",P469/B455)</f>
        <v>0.3888888888888889</v>
      </c>
      <c r="Q470" s="56">
        <f>IF(P469/Q469=0,"",P469/Q469)</f>
        <v>1</v>
      </c>
      <c r="R470" s="57" t="s">
        <v>67</v>
      </c>
    </row>
    <row r="471" spans="1:19" ht="15.75" customHeight="1" x14ac:dyDescent="0.25">
      <c r="A471" s="42">
        <v>2101</v>
      </c>
      <c r="B471" s="43"/>
      <c r="C471" s="43"/>
      <c r="D471" s="43"/>
      <c r="E471" s="43"/>
      <c r="F471" s="43"/>
      <c r="G471" s="43"/>
      <c r="H471" s="43"/>
      <c r="I471" s="43"/>
      <c r="J471" s="43"/>
      <c r="K471" s="87"/>
      <c r="L471" s="156"/>
      <c r="M471" s="157"/>
      <c r="N471" s="158"/>
      <c r="O471" s="58"/>
      <c r="P471" s="59"/>
      <c r="Q471" s="59"/>
      <c r="R471" s="60"/>
    </row>
    <row r="472" spans="1:19" ht="18" customHeight="1" x14ac:dyDescent="0.25">
      <c r="A472" s="28"/>
      <c r="B472" s="198" t="s">
        <v>89</v>
      </c>
      <c r="C472" s="198"/>
      <c r="D472" s="198"/>
      <c r="E472" s="198"/>
      <c r="F472" s="198"/>
      <c r="G472" s="198"/>
      <c r="H472" s="198"/>
      <c r="I472" s="198"/>
      <c r="J472" s="198"/>
      <c r="K472" s="61">
        <f>SUM(K455:K468)</f>
        <v>8</v>
      </c>
      <c r="L472" s="62">
        <f>IF(K463=0,"",K463/B455)</f>
        <v>0.22222222222222221</v>
      </c>
      <c r="M472" s="62">
        <f>IF(K472=0,"",K472/B455)</f>
        <v>0.44444444444444442</v>
      </c>
      <c r="N472" s="62">
        <f>IF(K463=0,"",M472-L472)</f>
        <v>0.22222222222222221</v>
      </c>
      <c r="O472" s="2"/>
      <c r="P472" s="1"/>
      <c r="Q472" s="25"/>
      <c r="R472" s="2"/>
    </row>
    <row r="473" spans="1:19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72"/>
      <c r="L473" s="2"/>
      <c r="M473" s="2"/>
      <c r="N473" s="1"/>
      <c r="O473" s="2"/>
      <c r="P473" s="1"/>
      <c r="Q473" s="1"/>
      <c r="R473" s="1"/>
    </row>
    <row r="474" spans="1:19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72"/>
      <c r="L474" s="2"/>
      <c r="M474" s="2"/>
      <c r="N474" s="1"/>
      <c r="O474" s="2"/>
      <c r="P474" s="1"/>
      <c r="Q474" s="1"/>
      <c r="R474" s="1"/>
    </row>
    <row r="475" spans="1:19" ht="26.25" customHeight="1" x14ac:dyDescent="0.4">
      <c r="A475" s="1"/>
      <c r="B475" s="199" t="s">
        <v>78</v>
      </c>
      <c r="C475" s="200"/>
      <c r="D475" s="200"/>
      <c r="E475" s="200"/>
      <c r="F475" s="200"/>
      <c r="G475" s="200"/>
      <c r="H475" s="200"/>
      <c r="I475" s="200"/>
      <c r="J475" s="200"/>
      <c r="K475" s="147" t="s">
        <v>72</v>
      </c>
      <c r="L475" s="2"/>
      <c r="M475" s="2"/>
      <c r="N475" s="1"/>
      <c r="O475" s="2"/>
      <c r="P475" s="1"/>
      <c r="Q475" s="1"/>
      <c r="R475" s="1"/>
    </row>
    <row r="476" spans="1:19" ht="20.25" customHeight="1" x14ac:dyDescent="0.2">
      <c r="A476" s="201" t="s">
        <v>9</v>
      </c>
      <c r="B476" s="202" t="s">
        <v>79</v>
      </c>
      <c r="C476" s="203"/>
      <c r="D476" s="203"/>
      <c r="E476" s="203"/>
      <c r="F476" s="203"/>
      <c r="G476" s="203"/>
      <c r="H476" s="203"/>
      <c r="I476" s="203"/>
      <c r="J476" s="204"/>
      <c r="K476" s="212" t="s">
        <v>10</v>
      </c>
      <c r="L476" s="197" t="s">
        <v>2</v>
      </c>
      <c r="M476" s="197" t="s">
        <v>3</v>
      </c>
      <c r="N476" s="214" t="s">
        <v>4</v>
      </c>
      <c r="O476" s="197" t="s">
        <v>5</v>
      </c>
      <c r="P476" s="195" t="s">
        <v>6</v>
      </c>
      <c r="Q476" s="195" t="s">
        <v>7</v>
      </c>
      <c r="R476" s="197" t="s">
        <v>8</v>
      </c>
    </row>
    <row r="477" spans="1:19" ht="15.75" customHeight="1" x14ac:dyDescent="0.25">
      <c r="A477" s="196"/>
      <c r="B477" s="42" t="s">
        <v>80</v>
      </c>
      <c r="C477" s="42" t="s">
        <v>81</v>
      </c>
      <c r="D477" s="42" t="s">
        <v>82</v>
      </c>
      <c r="E477" s="42" t="s">
        <v>83</v>
      </c>
      <c r="F477" s="42" t="s">
        <v>84</v>
      </c>
      <c r="G477" s="42" t="s">
        <v>85</v>
      </c>
      <c r="H477" s="42" t="s">
        <v>86</v>
      </c>
      <c r="I477" s="42" t="s">
        <v>87</v>
      </c>
      <c r="J477" s="42" t="s">
        <v>88</v>
      </c>
      <c r="K477" s="213"/>
      <c r="L477" s="196"/>
      <c r="M477" s="196"/>
      <c r="N477" s="196"/>
      <c r="O477" s="196"/>
      <c r="P477" s="196"/>
      <c r="Q477" s="196"/>
      <c r="R477" s="196"/>
    </row>
    <row r="478" spans="1:19" ht="15.75" customHeight="1" x14ac:dyDescent="0.25">
      <c r="A478" s="42">
        <v>1302</v>
      </c>
      <c r="B478" s="43">
        <v>35</v>
      </c>
      <c r="C478" s="43"/>
      <c r="D478" s="43"/>
      <c r="E478" s="43"/>
      <c r="F478" s="43"/>
      <c r="G478" s="43"/>
      <c r="H478" s="43"/>
      <c r="I478" s="43"/>
      <c r="J478" s="43"/>
      <c r="K478" s="87"/>
      <c r="L478" s="150"/>
      <c r="M478" s="151"/>
      <c r="N478" s="152"/>
      <c r="O478" s="159"/>
      <c r="P478" s="44">
        <f>B478</f>
        <v>35</v>
      </c>
      <c r="Q478" s="160"/>
      <c r="R478" s="159"/>
    </row>
    <row r="479" spans="1:19" ht="15.75" customHeight="1" x14ac:dyDescent="0.25">
      <c r="A479" s="42">
        <v>1401</v>
      </c>
      <c r="B479" s="43"/>
      <c r="C479" s="43">
        <v>32</v>
      </c>
      <c r="D479" s="43"/>
      <c r="E479" s="43"/>
      <c r="F479" s="43"/>
      <c r="G479" s="43"/>
      <c r="H479" s="43"/>
      <c r="I479" s="43"/>
      <c r="J479" s="43"/>
      <c r="K479" s="87"/>
      <c r="L479" s="153"/>
      <c r="M479" s="68"/>
      <c r="N479" s="154"/>
      <c r="O479" s="45">
        <f>IF(C479=0,"",C479/B478)</f>
        <v>0.91428571428571426</v>
      </c>
      <c r="P479" s="46">
        <v>32</v>
      </c>
      <c r="Q479" s="161">
        <f t="shared" ref="Q479:Q486" si="64">IF(P479=0,"",P479/P478)</f>
        <v>0.91428571428571426</v>
      </c>
      <c r="R479" s="161">
        <f t="shared" ref="R479:R486" si="65">IF(P479=0,"",100%-Q479)</f>
        <v>8.5714285714285743E-2</v>
      </c>
    </row>
    <row r="480" spans="1:19" ht="15.75" customHeight="1" x14ac:dyDescent="0.25">
      <c r="A480" s="42">
        <v>1402</v>
      </c>
      <c r="B480" s="43"/>
      <c r="C480" s="43"/>
      <c r="D480" s="43">
        <v>28</v>
      </c>
      <c r="E480" s="43"/>
      <c r="F480" s="43"/>
      <c r="G480" s="43"/>
      <c r="H480" s="43"/>
      <c r="I480" s="43"/>
      <c r="J480" s="43"/>
      <c r="K480" s="87"/>
      <c r="L480" s="153"/>
      <c r="M480" s="68"/>
      <c r="N480" s="154"/>
      <c r="O480" s="45">
        <f>IF(D480=0,"",D480/C479)</f>
        <v>0.875</v>
      </c>
      <c r="P480" s="46">
        <v>29</v>
      </c>
      <c r="Q480" s="161">
        <f t="shared" si="64"/>
        <v>0.90625</v>
      </c>
      <c r="R480" s="161">
        <f t="shared" si="65"/>
        <v>9.375E-2</v>
      </c>
      <c r="S480" s="8">
        <f>P480/P478</f>
        <v>0.82857142857142863</v>
      </c>
    </row>
    <row r="481" spans="1:18" ht="15.75" customHeight="1" x14ac:dyDescent="0.25">
      <c r="A481" s="42">
        <v>1501</v>
      </c>
      <c r="B481" s="43"/>
      <c r="C481" s="43"/>
      <c r="D481" s="43"/>
      <c r="E481" s="43">
        <v>19</v>
      </c>
      <c r="F481" s="43"/>
      <c r="G481" s="43"/>
      <c r="H481" s="43"/>
      <c r="I481" s="43"/>
      <c r="J481" s="43"/>
      <c r="K481" s="87"/>
      <c r="L481" s="153"/>
      <c r="M481" s="68"/>
      <c r="N481" s="154"/>
      <c r="O481" s="45">
        <f>IF(E481=0,"",E481/D480)</f>
        <v>0.6785714285714286</v>
      </c>
      <c r="P481" s="46">
        <v>29</v>
      </c>
      <c r="Q481" s="161">
        <f t="shared" si="64"/>
        <v>1</v>
      </c>
      <c r="R481" s="161">
        <f t="shared" si="65"/>
        <v>0</v>
      </c>
    </row>
    <row r="482" spans="1:18" ht="15.75" customHeight="1" x14ac:dyDescent="0.25">
      <c r="A482" s="42">
        <v>1502</v>
      </c>
      <c r="B482" s="43"/>
      <c r="C482" s="43"/>
      <c r="D482" s="43"/>
      <c r="E482" s="43"/>
      <c r="F482" s="43">
        <v>16</v>
      </c>
      <c r="G482" s="43"/>
      <c r="H482" s="43"/>
      <c r="I482" s="43"/>
      <c r="J482" s="43"/>
      <c r="K482" s="87"/>
      <c r="L482" s="153"/>
      <c r="M482" s="68"/>
      <c r="N482" s="154"/>
      <c r="O482" s="45">
        <f>IF(F482=0,"",F482/E481)</f>
        <v>0.84210526315789469</v>
      </c>
      <c r="P482" s="46">
        <v>28</v>
      </c>
      <c r="Q482" s="161">
        <f t="shared" si="64"/>
        <v>0.96551724137931039</v>
      </c>
      <c r="R482" s="161">
        <f t="shared" si="65"/>
        <v>3.4482758620689613E-2</v>
      </c>
    </row>
    <row r="483" spans="1:18" ht="15.75" customHeight="1" x14ac:dyDescent="0.25">
      <c r="A483" s="42">
        <v>1601</v>
      </c>
      <c r="B483" s="43"/>
      <c r="C483" s="43"/>
      <c r="D483" s="43"/>
      <c r="E483" s="43"/>
      <c r="F483" s="43"/>
      <c r="G483" s="43">
        <v>15</v>
      </c>
      <c r="H483" s="43"/>
      <c r="I483" s="43"/>
      <c r="J483" s="43"/>
      <c r="K483" s="87"/>
      <c r="L483" s="153"/>
      <c r="M483" s="68"/>
      <c r="N483" s="154"/>
      <c r="O483" s="45">
        <f>IF(G483=0,"",G483/F482)</f>
        <v>0.9375</v>
      </c>
      <c r="P483" s="46">
        <v>27</v>
      </c>
      <c r="Q483" s="161">
        <f t="shared" si="64"/>
        <v>0.9642857142857143</v>
      </c>
      <c r="R483" s="161">
        <f t="shared" si="65"/>
        <v>3.5714285714285698E-2</v>
      </c>
    </row>
    <row r="484" spans="1:18" ht="15.75" customHeight="1" x14ac:dyDescent="0.25">
      <c r="A484" s="42">
        <v>1602</v>
      </c>
      <c r="B484" s="43"/>
      <c r="C484" s="43"/>
      <c r="D484" s="43"/>
      <c r="E484" s="43"/>
      <c r="F484" s="43"/>
      <c r="G484" s="43"/>
      <c r="H484" s="43">
        <v>16</v>
      </c>
      <c r="I484" s="43"/>
      <c r="J484" s="43"/>
      <c r="K484" s="87"/>
      <c r="L484" s="153"/>
      <c r="M484" s="68"/>
      <c r="N484" s="154"/>
      <c r="O484" s="45">
        <f>IF(H484=0,"",H484/G483)</f>
        <v>1.0666666666666667</v>
      </c>
      <c r="P484" s="46">
        <v>26</v>
      </c>
      <c r="Q484" s="161">
        <f t="shared" si="64"/>
        <v>0.96296296296296291</v>
      </c>
      <c r="R484" s="161">
        <f t="shared" si="65"/>
        <v>3.703703703703709E-2</v>
      </c>
    </row>
    <row r="485" spans="1:18" ht="15.75" customHeight="1" x14ac:dyDescent="0.25">
      <c r="A485" s="42">
        <v>1701</v>
      </c>
      <c r="B485" s="43"/>
      <c r="C485" s="43"/>
      <c r="D485" s="43"/>
      <c r="E485" s="43"/>
      <c r="F485" s="43"/>
      <c r="G485" s="43"/>
      <c r="H485" s="43"/>
      <c r="I485" s="43">
        <v>16</v>
      </c>
      <c r="J485" s="43"/>
      <c r="K485" s="87"/>
      <c r="L485" s="153"/>
      <c r="M485" s="68"/>
      <c r="N485" s="154"/>
      <c r="O485" s="45">
        <f>IF(I485=0,"",I485/H484)</f>
        <v>1</v>
      </c>
      <c r="P485" s="46">
        <v>26</v>
      </c>
      <c r="Q485" s="161">
        <f t="shared" si="64"/>
        <v>1</v>
      </c>
      <c r="R485" s="161">
        <f t="shared" si="65"/>
        <v>0</v>
      </c>
    </row>
    <row r="486" spans="1:18" ht="15.75" customHeight="1" x14ac:dyDescent="0.25">
      <c r="A486" s="42">
        <v>1702</v>
      </c>
      <c r="B486" s="43"/>
      <c r="C486" s="43"/>
      <c r="D486" s="43"/>
      <c r="E486" s="43"/>
      <c r="F486" s="43"/>
      <c r="G486" s="43"/>
      <c r="H486" s="43"/>
      <c r="I486" s="43"/>
      <c r="J486" s="43">
        <v>16</v>
      </c>
      <c r="K486" s="87">
        <v>12</v>
      </c>
      <c r="L486" s="153"/>
      <c r="M486" s="68"/>
      <c r="N486" s="154"/>
      <c r="O486" s="47">
        <f>IF(J486=0,"",J486/I485)</f>
        <v>1</v>
      </c>
      <c r="P486" s="46">
        <v>26</v>
      </c>
      <c r="Q486" s="47">
        <f t="shared" si="64"/>
        <v>1</v>
      </c>
      <c r="R486" s="47">
        <f t="shared" si="65"/>
        <v>0</v>
      </c>
    </row>
    <row r="487" spans="1:18" ht="15.75" customHeight="1" x14ac:dyDescent="0.25">
      <c r="A487" s="42">
        <v>1801</v>
      </c>
      <c r="B487" s="43"/>
      <c r="C487" s="43"/>
      <c r="D487" s="43"/>
      <c r="E487" s="43"/>
      <c r="F487" s="43"/>
      <c r="G487" s="43"/>
      <c r="H487" s="43"/>
      <c r="I487" s="43"/>
      <c r="J487" s="43">
        <v>12</v>
      </c>
      <c r="K487" s="87">
        <v>7</v>
      </c>
      <c r="L487" s="153"/>
      <c r="M487" s="68"/>
      <c r="N487" s="155"/>
      <c r="O487" s="68"/>
      <c r="P487" s="46">
        <v>13</v>
      </c>
      <c r="Q487" s="68"/>
      <c r="R487" s="162"/>
    </row>
    <row r="488" spans="1:18" ht="15.75" customHeight="1" x14ac:dyDescent="0.25">
      <c r="A488" s="42">
        <v>1802</v>
      </c>
      <c r="B488" s="43"/>
      <c r="C488" s="43"/>
      <c r="D488" s="43"/>
      <c r="E488" s="43"/>
      <c r="F488" s="43"/>
      <c r="G488" s="43"/>
      <c r="H488" s="43"/>
      <c r="I488" s="43"/>
      <c r="J488" s="43">
        <v>5</v>
      </c>
      <c r="K488" s="87">
        <v>5</v>
      </c>
      <c r="L488" s="153"/>
      <c r="M488" s="68"/>
      <c r="N488" s="155"/>
      <c r="O488" s="163"/>
      <c r="P488" s="69">
        <v>5</v>
      </c>
      <c r="Q488" s="164"/>
      <c r="R488" s="163"/>
    </row>
    <row r="489" spans="1:18" ht="15.75" customHeight="1" x14ac:dyDescent="0.25">
      <c r="A489" s="42">
        <v>1901</v>
      </c>
      <c r="B489" s="43"/>
      <c r="C489" s="43"/>
      <c r="D489" s="43"/>
      <c r="E489" s="43"/>
      <c r="F489" s="43"/>
      <c r="G489" s="43"/>
      <c r="H489" s="43"/>
      <c r="I489" s="43"/>
      <c r="J489" s="43"/>
      <c r="K489" s="87"/>
      <c r="L489" s="153"/>
      <c r="M489" s="68"/>
      <c r="N489" s="155"/>
      <c r="O489" s="163"/>
      <c r="P489" s="69"/>
      <c r="Q489" s="164"/>
      <c r="R489" s="163"/>
    </row>
    <row r="490" spans="1:18" ht="15.75" customHeight="1" x14ac:dyDescent="0.25">
      <c r="A490" s="42">
        <v>1902</v>
      </c>
      <c r="B490" s="43"/>
      <c r="C490" s="43"/>
      <c r="D490" s="43"/>
      <c r="E490" s="43"/>
      <c r="F490" s="43"/>
      <c r="G490" s="43"/>
      <c r="H490" s="43"/>
      <c r="I490" s="43"/>
      <c r="J490" s="43"/>
      <c r="K490" s="87"/>
      <c r="L490" s="153"/>
      <c r="M490" s="68"/>
      <c r="N490" s="155"/>
      <c r="O490" s="163"/>
      <c r="P490" s="69"/>
      <c r="Q490" s="164"/>
      <c r="R490" s="163"/>
    </row>
    <row r="491" spans="1:18" ht="15.75" customHeight="1" x14ac:dyDescent="0.25">
      <c r="A491" s="42">
        <v>2001</v>
      </c>
      <c r="B491" s="43"/>
      <c r="C491" s="43"/>
      <c r="D491" s="43"/>
      <c r="E491" s="43"/>
      <c r="F491" s="43"/>
      <c r="G491" s="43"/>
      <c r="H491" s="43"/>
      <c r="I491" s="43"/>
      <c r="J491" s="43"/>
      <c r="K491" s="87"/>
      <c r="L491" s="153"/>
      <c r="M491" s="68"/>
      <c r="N491" s="155"/>
      <c r="O491" s="68"/>
      <c r="P491" s="155"/>
      <c r="Q491" s="165"/>
      <c r="R491" s="163"/>
    </row>
    <row r="492" spans="1:18" ht="15.75" customHeight="1" x14ac:dyDescent="0.25">
      <c r="A492" s="42">
        <v>2002</v>
      </c>
      <c r="B492" s="43"/>
      <c r="C492" s="43"/>
      <c r="D492" s="43"/>
      <c r="E492" s="43"/>
      <c r="F492" s="43"/>
      <c r="G492" s="43"/>
      <c r="H492" s="43"/>
      <c r="I492" s="43"/>
      <c r="J492" s="43"/>
      <c r="K492" s="87"/>
      <c r="L492" s="153"/>
      <c r="M492" s="68"/>
      <c r="N492" s="155"/>
      <c r="O492" s="50" t="s">
        <v>64</v>
      </c>
      <c r="P492" s="51">
        <v>12</v>
      </c>
      <c r="Q492" s="52">
        <f>IF(SUM(K480:K488)=0,"",SUM(K480:K488))</f>
        <v>24</v>
      </c>
      <c r="R492" s="53" t="s">
        <v>10</v>
      </c>
    </row>
    <row r="493" spans="1:18" ht="15.75" customHeight="1" x14ac:dyDescent="0.25">
      <c r="A493" s="42">
        <v>2101</v>
      </c>
      <c r="B493" s="43"/>
      <c r="C493" s="43"/>
      <c r="D493" s="43"/>
      <c r="E493" s="43"/>
      <c r="F493" s="43"/>
      <c r="G493" s="43"/>
      <c r="H493" s="43"/>
      <c r="I493" s="43"/>
      <c r="J493" s="43"/>
      <c r="K493" s="87"/>
      <c r="L493" s="153"/>
      <c r="M493" s="68"/>
      <c r="N493" s="155"/>
      <c r="O493" s="54" t="s">
        <v>66</v>
      </c>
      <c r="P493" s="55">
        <f>IF(P492/B478=0,"",P492/B478)</f>
        <v>0.34285714285714286</v>
      </c>
      <c r="Q493" s="56">
        <f>IF(P492/Q492=0,"",P492/Q492)</f>
        <v>0.5</v>
      </c>
      <c r="R493" s="57" t="s">
        <v>67</v>
      </c>
    </row>
    <row r="494" spans="1:18" ht="15.75" customHeight="1" x14ac:dyDescent="0.25">
      <c r="A494" s="42">
        <v>2102</v>
      </c>
      <c r="B494" s="43"/>
      <c r="C494" s="43"/>
      <c r="D494" s="43"/>
      <c r="E494" s="43"/>
      <c r="F494" s="43"/>
      <c r="G494" s="43"/>
      <c r="H494" s="43"/>
      <c r="I494" s="43"/>
      <c r="J494" s="43"/>
      <c r="K494" s="87"/>
      <c r="L494" s="156"/>
      <c r="M494" s="157"/>
      <c r="N494" s="158"/>
      <c r="O494" s="58"/>
      <c r="P494" s="59"/>
      <c r="Q494" s="59"/>
      <c r="R494" s="60"/>
    </row>
    <row r="495" spans="1:18" ht="18" customHeight="1" x14ac:dyDescent="0.25">
      <c r="A495" s="28"/>
      <c r="B495" s="198" t="s">
        <v>89</v>
      </c>
      <c r="C495" s="198"/>
      <c r="D495" s="198"/>
      <c r="E495" s="198"/>
      <c r="F495" s="198"/>
      <c r="G495" s="198"/>
      <c r="H495" s="198"/>
      <c r="I495" s="198"/>
      <c r="J495" s="198"/>
      <c r="K495" s="61">
        <f>SUM(K478:K491)</f>
        <v>24</v>
      </c>
      <c r="L495" s="62">
        <f>IF(K486=0,"",K486/B478)</f>
        <v>0.34285714285714286</v>
      </c>
      <c r="M495" s="62">
        <f>IF(K495=0,"",K495/B478)</f>
        <v>0.68571428571428572</v>
      </c>
      <c r="N495" s="62">
        <f>IF(K486=0,"",M495-L495)</f>
        <v>0.34285714285714286</v>
      </c>
      <c r="O495" s="2"/>
      <c r="P495" s="1"/>
      <c r="Q495" s="25"/>
      <c r="R495" s="2"/>
    </row>
    <row r="496" spans="1:18" ht="12.75" customHeight="1" x14ac:dyDescent="0.2">
      <c r="L496" s="2"/>
      <c r="M496" s="2"/>
      <c r="O496" s="2"/>
    </row>
    <row r="497" spans="1:20" ht="12.75" customHeight="1" x14ac:dyDescent="0.2">
      <c r="L497" s="2"/>
      <c r="M497" s="2"/>
      <c r="O497" s="2"/>
    </row>
    <row r="498" spans="1:20" ht="26.25" customHeight="1" x14ac:dyDescent="0.4">
      <c r="B498" s="199" t="s">
        <v>78</v>
      </c>
      <c r="C498" s="200"/>
      <c r="D498" s="200"/>
      <c r="E498" s="200"/>
      <c r="F498" s="200"/>
      <c r="G498" s="200"/>
      <c r="H498" s="200"/>
      <c r="I498" s="200"/>
      <c r="J498" s="200"/>
      <c r="K498" s="147" t="s">
        <v>73</v>
      </c>
      <c r="L498" s="2"/>
      <c r="M498" s="2"/>
      <c r="N498" s="1"/>
      <c r="O498" s="2"/>
      <c r="P498" s="1"/>
      <c r="Q498" s="1"/>
      <c r="R498" s="1"/>
      <c r="T498" s="8"/>
    </row>
    <row r="499" spans="1:20" ht="20.25" customHeight="1" x14ac:dyDescent="0.2">
      <c r="A499" s="201" t="s">
        <v>9</v>
      </c>
      <c r="B499" s="202" t="s">
        <v>79</v>
      </c>
      <c r="C499" s="203"/>
      <c r="D499" s="203"/>
      <c r="E499" s="203"/>
      <c r="F499" s="203"/>
      <c r="G499" s="203"/>
      <c r="H499" s="203"/>
      <c r="I499" s="203"/>
      <c r="J499" s="204"/>
      <c r="K499" s="212" t="s">
        <v>10</v>
      </c>
      <c r="L499" s="197" t="s">
        <v>2</v>
      </c>
      <c r="M499" s="197" t="s">
        <v>3</v>
      </c>
      <c r="N499" s="214" t="s">
        <v>4</v>
      </c>
      <c r="O499" s="197" t="s">
        <v>5</v>
      </c>
      <c r="P499" s="195" t="s">
        <v>6</v>
      </c>
      <c r="Q499" s="195" t="s">
        <v>7</v>
      </c>
      <c r="R499" s="197" t="s">
        <v>8</v>
      </c>
      <c r="T499" s="8"/>
    </row>
    <row r="500" spans="1:20" ht="15.75" customHeight="1" x14ac:dyDescent="0.25">
      <c r="A500" s="196"/>
      <c r="B500" s="42" t="s">
        <v>80</v>
      </c>
      <c r="C500" s="42" t="s">
        <v>81</v>
      </c>
      <c r="D500" s="42" t="s">
        <v>82</v>
      </c>
      <c r="E500" s="42" t="s">
        <v>83</v>
      </c>
      <c r="F500" s="42" t="s">
        <v>84</v>
      </c>
      <c r="G500" s="42" t="s">
        <v>85</v>
      </c>
      <c r="H500" s="42" t="s">
        <v>86</v>
      </c>
      <c r="I500" s="42" t="s">
        <v>87</v>
      </c>
      <c r="J500" s="42" t="s">
        <v>88</v>
      </c>
      <c r="K500" s="213"/>
      <c r="L500" s="196"/>
      <c r="M500" s="196"/>
      <c r="N500" s="196"/>
      <c r="O500" s="196"/>
      <c r="P500" s="196"/>
      <c r="Q500" s="196"/>
      <c r="R500" s="196"/>
      <c r="T500" s="8"/>
    </row>
    <row r="501" spans="1:20" ht="15.75" customHeight="1" x14ac:dyDescent="0.25">
      <c r="A501" s="42">
        <v>1401</v>
      </c>
      <c r="B501" s="43">
        <v>27</v>
      </c>
      <c r="C501" s="43"/>
      <c r="D501" s="43"/>
      <c r="E501" s="43"/>
      <c r="F501" s="43"/>
      <c r="G501" s="43"/>
      <c r="H501" s="43"/>
      <c r="I501" s="43"/>
      <c r="J501" s="43"/>
      <c r="K501" s="87"/>
      <c r="L501" s="150"/>
      <c r="M501" s="151"/>
      <c r="N501" s="152"/>
      <c r="O501" s="159"/>
      <c r="P501" s="44">
        <f>B501</f>
        <v>27</v>
      </c>
      <c r="Q501" s="160"/>
      <c r="R501" s="159"/>
      <c r="T501" s="8"/>
    </row>
    <row r="502" spans="1:20" ht="15.75" customHeight="1" x14ac:dyDescent="0.25">
      <c r="A502" s="42">
        <v>1402</v>
      </c>
      <c r="B502" s="43"/>
      <c r="C502" s="43">
        <v>19</v>
      </c>
      <c r="D502" s="43"/>
      <c r="E502" s="43"/>
      <c r="F502" s="43"/>
      <c r="G502" s="43"/>
      <c r="H502" s="43"/>
      <c r="I502" s="43"/>
      <c r="J502" s="43"/>
      <c r="K502" s="87"/>
      <c r="L502" s="153"/>
      <c r="M502" s="68"/>
      <c r="N502" s="154"/>
      <c r="O502" s="45">
        <f>IF(C502=0,"",C502/B501)</f>
        <v>0.70370370370370372</v>
      </c>
      <c r="P502" s="46">
        <v>19</v>
      </c>
      <c r="Q502" s="161">
        <f t="shared" ref="Q502:Q509" si="66">IF(P502=0,"",P502/P501)</f>
        <v>0.70370370370370372</v>
      </c>
      <c r="R502" s="161">
        <f t="shared" ref="R502:R509" si="67">IF(P502=0,"",100%-Q502)</f>
        <v>0.29629629629629628</v>
      </c>
      <c r="T502" s="8"/>
    </row>
    <row r="503" spans="1:20" ht="15.75" customHeight="1" x14ac:dyDescent="0.25">
      <c r="A503" s="42">
        <v>1501</v>
      </c>
      <c r="B503" s="43"/>
      <c r="C503" s="43"/>
      <c r="D503" s="43">
        <v>14</v>
      </c>
      <c r="E503" s="43"/>
      <c r="F503" s="43"/>
      <c r="G503" s="43"/>
      <c r="H503" s="43"/>
      <c r="I503" s="43"/>
      <c r="J503" s="43"/>
      <c r="K503" s="87"/>
      <c r="L503" s="153"/>
      <c r="M503" s="68"/>
      <c r="N503" s="154"/>
      <c r="O503" s="45">
        <f>IF(D503=0,"",D503/C502)</f>
        <v>0.73684210526315785</v>
      </c>
      <c r="P503" s="46">
        <v>16</v>
      </c>
      <c r="Q503" s="161">
        <f t="shared" si="66"/>
        <v>0.84210526315789469</v>
      </c>
      <c r="R503" s="161">
        <f t="shared" si="67"/>
        <v>0.15789473684210531</v>
      </c>
      <c r="S503" s="8">
        <f>P503/P501</f>
        <v>0.59259259259259256</v>
      </c>
      <c r="T503" s="8"/>
    </row>
    <row r="504" spans="1:20" ht="15.75" customHeight="1" x14ac:dyDescent="0.25">
      <c r="A504" s="42">
        <v>1502</v>
      </c>
      <c r="B504" s="43"/>
      <c r="C504" s="43"/>
      <c r="D504" s="43"/>
      <c r="E504" s="43">
        <v>13</v>
      </c>
      <c r="F504" s="43"/>
      <c r="G504" s="43"/>
      <c r="H504" s="43"/>
      <c r="I504" s="43"/>
      <c r="J504" s="43"/>
      <c r="K504" s="87"/>
      <c r="L504" s="153"/>
      <c r="M504" s="68"/>
      <c r="N504" s="154"/>
      <c r="O504" s="45">
        <f>IF(E504=0,"",E504/D503)</f>
        <v>0.9285714285714286</v>
      </c>
      <c r="P504" s="46">
        <v>16</v>
      </c>
      <c r="Q504" s="161">
        <f t="shared" si="66"/>
        <v>1</v>
      </c>
      <c r="R504" s="161">
        <f t="shared" si="67"/>
        <v>0</v>
      </c>
      <c r="T504" s="8"/>
    </row>
    <row r="505" spans="1:20" ht="15.75" customHeight="1" x14ac:dyDescent="0.25">
      <c r="A505" s="42">
        <v>1601</v>
      </c>
      <c r="B505" s="43"/>
      <c r="C505" s="43"/>
      <c r="D505" s="43"/>
      <c r="E505" s="43"/>
      <c r="F505" s="43">
        <v>11</v>
      </c>
      <c r="G505" s="43"/>
      <c r="H505" s="43"/>
      <c r="I505" s="43"/>
      <c r="J505" s="43"/>
      <c r="K505" s="87"/>
      <c r="L505" s="153"/>
      <c r="M505" s="68"/>
      <c r="N505" s="154"/>
      <c r="O505" s="45">
        <f>IF(F505=0,"",F505/E504)</f>
        <v>0.84615384615384615</v>
      </c>
      <c r="P505" s="46">
        <v>15</v>
      </c>
      <c r="Q505" s="161">
        <f t="shared" si="66"/>
        <v>0.9375</v>
      </c>
      <c r="R505" s="161">
        <f t="shared" si="67"/>
        <v>6.25E-2</v>
      </c>
      <c r="T505" s="8"/>
    </row>
    <row r="506" spans="1:20" ht="15.75" customHeight="1" x14ac:dyDescent="0.25">
      <c r="A506" s="42">
        <v>1602</v>
      </c>
      <c r="B506" s="43"/>
      <c r="C506" s="43"/>
      <c r="D506" s="43"/>
      <c r="E506" s="43"/>
      <c r="F506" s="43"/>
      <c r="G506" s="43">
        <v>8</v>
      </c>
      <c r="H506" s="43"/>
      <c r="I506" s="43"/>
      <c r="J506" s="43"/>
      <c r="K506" s="87"/>
      <c r="L506" s="153"/>
      <c r="M506" s="68"/>
      <c r="N506" s="154"/>
      <c r="O506" s="45">
        <f>IF(G506=0,"",G506/F505)</f>
        <v>0.72727272727272729</v>
      </c>
      <c r="P506" s="46">
        <v>13</v>
      </c>
      <c r="Q506" s="161">
        <f t="shared" si="66"/>
        <v>0.8666666666666667</v>
      </c>
      <c r="R506" s="161">
        <f t="shared" si="67"/>
        <v>0.1333333333333333</v>
      </c>
      <c r="T506" s="8"/>
    </row>
    <row r="507" spans="1:20" ht="15.75" customHeight="1" x14ac:dyDescent="0.25">
      <c r="A507" s="42">
        <v>1701</v>
      </c>
      <c r="B507" s="43"/>
      <c r="C507" s="43"/>
      <c r="D507" s="43"/>
      <c r="E507" s="43"/>
      <c r="F507" s="43"/>
      <c r="G507" s="43"/>
      <c r="H507" s="43">
        <v>7</v>
      </c>
      <c r="I507" s="43"/>
      <c r="J507" s="43"/>
      <c r="K507" s="87"/>
      <c r="L507" s="153"/>
      <c r="M507" s="68"/>
      <c r="N507" s="154"/>
      <c r="O507" s="45">
        <f>IF(H507=0,"",H507/G506)</f>
        <v>0.875</v>
      </c>
      <c r="P507" s="46">
        <v>12</v>
      </c>
      <c r="Q507" s="161">
        <f t="shared" si="66"/>
        <v>0.92307692307692313</v>
      </c>
      <c r="R507" s="161">
        <f t="shared" si="67"/>
        <v>7.6923076923076872E-2</v>
      </c>
      <c r="T507" s="8"/>
    </row>
    <row r="508" spans="1:20" ht="15.75" customHeight="1" x14ac:dyDescent="0.25">
      <c r="A508" s="42">
        <v>1702</v>
      </c>
      <c r="B508" s="43"/>
      <c r="C508" s="43"/>
      <c r="D508" s="43"/>
      <c r="E508" s="43"/>
      <c r="F508" s="43"/>
      <c r="G508" s="43"/>
      <c r="H508" s="43"/>
      <c r="I508" s="43">
        <v>7</v>
      </c>
      <c r="J508" s="43"/>
      <c r="K508" s="87"/>
      <c r="L508" s="153"/>
      <c r="M508" s="68"/>
      <c r="N508" s="154"/>
      <c r="O508" s="45">
        <f>IF(I508=0,"",I508/H507)</f>
        <v>1</v>
      </c>
      <c r="P508" s="46">
        <v>12</v>
      </c>
      <c r="Q508" s="161">
        <f t="shared" si="66"/>
        <v>1</v>
      </c>
      <c r="R508" s="161">
        <f t="shared" si="67"/>
        <v>0</v>
      </c>
      <c r="T508" s="8"/>
    </row>
    <row r="509" spans="1:20" ht="15.75" customHeight="1" x14ac:dyDescent="0.25">
      <c r="A509" s="42">
        <v>1801</v>
      </c>
      <c r="B509" s="43"/>
      <c r="C509" s="43"/>
      <c r="D509" s="43"/>
      <c r="E509" s="43"/>
      <c r="F509" s="43"/>
      <c r="G509" s="43"/>
      <c r="H509" s="43"/>
      <c r="I509" s="43"/>
      <c r="J509" s="43">
        <v>7</v>
      </c>
      <c r="K509" s="87">
        <v>7</v>
      </c>
      <c r="L509" s="153"/>
      <c r="M509" s="68"/>
      <c r="N509" s="154"/>
      <c r="O509" s="47">
        <f>IF(J509=0,"",J509/I508)</f>
        <v>1</v>
      </c>
      <c r="P509" s="46">
        <v>12</v>
      </c>
      <c r="Q509" s="47">
        <f t="shared" si="66"/>
        <v>1</v>
      </c>
      <c r="R509" s="47">
        <f t="shared" si="67"/>
        <v>0</v>
      </c>
      <c r="T509" s="8"/>
    </row>
    <row r="510" spans="1:20" ht="15.75" customHeight="1" x14ac:dyDescent="0.25">
      <c r="A510" s="42">
        <v>1802</v>
      </c>
      <c r="B510" s="43"/>
      <c r="C510" s="43"/>
      <c r="D510" s="43"/>
      <c r="E510" s="43"/>
      <c r="F510" s="43"/>
      <c r="G510" s="43"/>
      <c r="H510" s="43"/>
      <c r="I510" s="43"/>
      <c r="J510" s="43">
        <v>4</v>
      </c>
      <c r="K510" s="87">
        <v>1</v>
      </c>
      <c r="L510" s="153"/>
      <c r="M510" s="68"/>
      <c r="N510" s="155"/>
      <c r="O510" s="68"/>
      <c r="P510" s="46">
        <v>4</v>
      </c>
      <c r="Q510" s="68"/>
      <c r="R510" s="162"/>
      <c r="T510" s="8"/>
    </row>
    <row r="511" spans="1:20" ht="15.75" customHeight="1" x14ac:dyDescent="0.25">
      <c r="A511" s="42">
        <v>1901</v>
      </c>
      <c r="B511" s="43"/>
      <c r="C511" s="43"/>
      <c r="D511" s="43"/>
      <c r="E511" s="43"/>
      <c r="F511" s="43"/>
      <c r="G511" s="43"/>
      <c r="H511" s="43"/>
      <c r="I511" s="43"/>
      <c r="J511" s="43">
        <v>2</v>
      </c>
      <c r="K511" s="87">
        <v>1</v>
      </c>
      <c r="L511" s="153"/>
      <c r="M511" s="68"/>
      <c r="N511" s="155"/>
      <c r="O511" s="163"/>
      <c r="P511" s="69">
        <v>3</v>
      </c>
      <c r="Q511" s="164"/>
      <c r="R511" s="163"/>
      <c r="T511" s="8"/>
    </row>
    <row r="512" spans="1:20" ht="15.75" customHeight="1" x14ac:dyDescent="0.25">
      <c r="A512" s="42">
        <v>1902</v>
      </c>
      <c r="B512" s="43"/>
      <c r="C512" s="43"/>
      <c r="D512" s="43"/>
      <c r="E512" s="43"/>
      <c r="F512" s="43"/>
      <c r="G512" s="43"/>
      <c r="H512" s="43"/>
      <c r="I512" s="43"/>
      <c r="J512" s="43">
        <v>2</v>
      </c>
      <c r="K512" s="87">
        <v>2</v>
      </c>
      <c r="L512" s="153"/>
      <c r="M512" s="68"/>
      <c r="N512" s="155"/>
      <c r="O512" s="163"/>
      <c r="P512" s="69">
        <v>2</v>
      </c>
      <c r="Q512" s="164"/>
      <c r="R512" s="163"/>
      <c r="T512" s="8"/>
    </row>
    <row r="513" spans="1:20" ht="15.75" customHeight="1" x14ac:dyDescent="0.25">
      <c r="A513" s="42">
        <v>2001</v>
      </c>
      <c r="B513" s="43"/>
      <c r="C513" s="43"/>
      <c r="D513" s="43"/>
      <c r="E513" s="43"/>
      <c r="F513" s="43"/>
      <c r="G513" s="43"/>
      <c r="H513" s="43"/>
      <c r="I513" s="43"/>
      <c r="J513" s="43"/>
      <c r="K513" s="87"/>
      <c r="L513" s="153"/>
      <c r="M513" s="68"/>
      <c r="N513" s="155"/>
      <c r="O513" s="163"/>
      <c r="P513" s="69"/>
      <c r="Q513" s="164"/>
      <c r="R513" s="163"/>
      <c r="T513" s="8"/>
    </row>
    <row r="514" spans="1:20" ht="15.75" customHeight="1" x14ac:dyDescent="0.25">
      <c r="A514" s="42">
        <v>2002</v>
      </c>
      <c r="B514" s="43"/>
      <c r="C514" s="43"/>
      <c r="D514" s="43"/>
      <c r="E514" s="43"/>
      <c r="F514" s="43"/>
      <c r="G514" s="43"/>
      <c r="H514" s="43"/>
      <c r="I514" s="43"/>
      <c r="J514" s="43"/>
      <c r="K514" s="87"/>
      <c r="L514" s="153"/>
      <c r="M514" s="68"/>
      <c r="N514" s="155"/>
      <c r="O514" s="68"/>
      <c r="P514" s="155"/>
      <c r="Q514" s="165"/>
      <c r="R514" s="163"/>
      <c r="T514" s="8"/>
    </row>
    <row r="515" spans="1:20" ht="15.75" customHeight="1" x14ac:dyDescent="0.25">
      <c r="A515" s="42">
        <v>2101</v>
      </c>
      <c r="B515" s="43"/>
      <c r="C515" s="43"/>
      <c r="D515" s="43"/>
      <c r="E515" s="43"/>
      <c r="F515" s="43"/>
      <c r="G515" s="43"/>
      <c r="H515" s="43"/>
      <c r="I515" s="43"/>
      <c r="J515" s="43"/>
      <c r="K515" s="87"/>
      <c r="L515" s="153"/>
      <c r="M515" s="68"/>
      <c r="N515" s="155"/>
      <c r="O515" s="50" t="s">
        <v>64</v>
      </c>
      <c r="P515" s="51">
        <v>3</v>
      </c>
      <c r="Q515" s="52">
        <f>IF(SUM(K503:K512)=0,"",SUM(K503:K512))</f>
        <v>11</v>
      </c>
      <c r="R515" s="53" t="s">
        <v>10</v>
      </c>
      <c r="T515" s="8"/>
    </row>
    <row r="516" spans="1:20" ht="15.75" customHeight="1" x14ac:dyDescent="0.25">
      <c r="A516" s="42">
        <v>2102</v>
      </c>
      <c r="B516" s="43"/>
      <c r="C516" s="43"/>
      <c r="D516" s="43"/>
      <c r="E516" s="43"/>
      <c r="F516" s="43"/>
      <c r="G516" s="43"/>
      <c r="H516" s="43"/>
      <c r="I516" s="43"/>
      <c r="J516" s="43"/>
      <c r="K516" s="87"/>
      <c r="L516" s="153"/>
      <c r="M516" s="68"/>
      <c r="N516" s="155"/>
      <c r="O516" s="54" t="s">
        <v>66</v>
      </c>
      <c r="P516" s="55">
        <f>IF(P515/B501=0,"",P515/B501)</f>
        <v>0.1111111111111111</v>
      </c>
      <c r="Q516" s="56">
        <f>IF(P515/Q515=0,"",P515/Q515)</f>
        <v>0.27272727272727271</v>
      </c>
      <c r="R516" s="57" t="s">
        <v>67</v>
      </c>
      <c r="T516" s="8"/>
    </row>
    <row r="517" spans="1:20" ht="15.75" customHeight="1" x14ac:dyDescent="0.25">
      <c r="A517" s="42">
        <v>2201</v>
      </c>
      <c r="B517" s="43"/>
      <c r="C517" s="43"/>
      <c r="D517" s="43"/>
      <c r="E517" s="43"/>
      <c r="F517" s="43"/>
      <c r="G517" s="43"/>
      <c r="H517" s="43"/>
      <c r="I517" s="43"/>
      <c r="J517" s="43"/>
      <c r="K517" s="87"/>
      <c r="L517" s="156"/>
      <c r="M517" s="157"/>
      <c r="N517" s="158"/>
      <c r="O517" s="58"/>
      <c r="P517" s="59"/>
      <c r="Q517" s="59"/>
      <c r="R517" s="60"/>
      <c r="T517" s="8"/>
    </row>
    <row r="518" spans="1:20" ht="18" customHeight="1" x14ac:dyDescent="0.25">
      <c r="A518" s="28"/>
      <c r="B518" s="198" t="s">
        <v>89</v>
      </c>
      <c r="C518" s="198"/>
      <c r="D518" s="198"/>
      <c r="E518" s="198"/>
      <c r="F518" s="198"/>
      <c r="G518" s="198"/>
      <c r="H518" s="198"/>
      <c r="I518" s="198"/>
      <c r="J518" s="198"/>
      <c r="K518" s="61">
        <f>SUM(K501:K514)</f>
        <v>11</v>
      </c>
      <c r="L518" s="62">
        <f>IF(K509=0,"",K509/B501)</f>
        <v>0.25925925925925924</v>
      </c>
      <c r="M518" s="62">
        <f>IF(K518=0,"",K518/B501)</f>
        <v>0.40740740740740738</v>
      </c>
      <c r="N518" s="62">
        <f>IF(K509=0,"",M518-L518)</f>
        <v>0.14814814814814814</v>
      </c>
      <c r="O518" s="2"/>
      <c r="P518" s="1"/>
      <c r="Q518" s="25"/>
      <c r="R518" s="2"/>
      <c r="T518" s="8"/>
    </row>
    <row r="519" spans="1:20" ht="14.25" customHeight="1" x14ac:dyDescent="0.2">
      <c r="A519" s="49"/>
      <c r="Q519" s="25"/>
      <c r="R519" s="2"/>
      <c r="T519" s="8"/>
    </row>
    <row r="520" spans="1:20" ht="14.25" customHeight="1" x14ac:dyDescent="0.2">
      <c r="A520" s="49"/>
      <c r="Q520" s="25"/>
      <c r="R520" s="2"/>
      <c r="T520" s="8"/>
    </row>
    <row r="521" spans="1:20" ht="26.25" customHeight="1" x14ac:dyDescent="0.4">
      <c r="B521" s="199" t="s">
        <v>78</v>
      </c>
      <c r="C521" s="200"/>
      <c r="D521" s="200"/>
      <c r="E521" s="200"/>
      <c r="F521" s="200"/>
      <c r="G521" s="200"/>
      <c r="H521" s="200"/>
      <c r="I521" s="200"/>
      <c r="J521" s="200"/>
      <c r="K521" s="147" t="s">
        <v>74</v>
      </c>
      <c r="L521" s="2"/>
      <c r="M521" s="2"/>
      <c r="N521" s="1"/>
      <c r="O521" s="2"/>
      <c r="P521" s="1"/>
      <c r="Q521" s="1"/>
      <c r="R521" s="1"/>
      <c r="T521" s="8"/>
    </row>
    <row r="522" spans="1:20" ht="20.25" customHeight="1" x14ac:dyDescent="0.2">
      <c r="A522" s="201" t="s">
        <v>9</v>
      </c>
      <c r="B522" s="202" t="s">
        <v>79</v>
      </c>
      <c r="C522" s="203"/>
      <c r="D522" s="203"/>
      <c r="E522" s="203"/>
      <c r="F522" s="203"/>
      <c r="G522" s="203"/>
      <c r="H522" s="203"/>
      <c r="I522" s="203"/>
      <c r="J522" s="204"/>
      <c r="K522" s="212" t="s">
        <v>10</v>
      </c>
      <c r="L522" s="197" t="s">
        <v>2</v>
      </c>
      <c r="M522" s="197" t="s">
        <v>3</v>
      </c>
      <c r="N522" s="214" t="s">
        <v>4</v>
      </c>
      <c r="O522" s="197" t="s">
        <v>5</v>
      </c>
      <c r="P522" s="195" t="s">
        <v>6</v>
      </c>
      <c r="Q522" s="195" t="s">
        <v>7</v>
      </c>
      <c r="R522" s="197" t="s">
        <v>8</v>
      </c>
      <c r="T522" s="8"/>
    </row>
    <row r="523" spans="1:20" ht="15.75" customHeight="1" x14ac:dyDescent="0.25">
      <c r="A523" s="196"/>
      <c r="B523" s="42" t="s">
        <v>80</v>
      </c>
      <c r="C523" s="42" t="s">
        <v>81</v>
      </c>
      <c r="D523" s="42" t="s">
        <v>82</v>
      </c>
      <c r="E523" s="42" t="s">
        <v>83</v>
      </c>
      <c r="F523" s="42" t="s">
        <v>84</v>
      </c>
      <c r="G523" s="42" t="s">
        <v>85</v>
      </c>
      <c r="H523" s="42" t="s">
        <v>86</v>
      </c>
      <c r="I523" s="42" t="s">
        <v>87</v>
      </c>
      <c r="J523" s="42" t="s">
        <v>88</v>
      </c>
      <c r="K523" s="213"/>
      <c r="L523" s="196"/>
      <c r="M523" s="196"/>
      <c r="N523" s="196"/>
      <c r="O523" s="196"/>
      <c r="P523" s="196"/>
      <c r="Q523" s="196"/>
      <c r="R523" s="196"/>
      <c r="T523" s="8"/>
    </row>
    <row r="524" spans="1:20" ht="15.75" customHeight="1" x14ac:dyDescent="0.25">
      <c r="A524" s="42">
        <v>1402</v>
      </c>
      <c r="B524" s="43">
        <v>57</v>
      </c>
      <c r="C524" s="43"/>
      <c r="D524" s="43"/>
      <c r="E524" s="43"/>
      <c r="F524" s="43"/>
      <c r="G524" s="43"/>
      <c r="H524" s="43"/>
      <c r="I524" s="43"/>
      <c r="J524" s="43"/>
      <c r="K524" s="87"/>
      <c r="L524" s="150"/>
      <c r="M524" s="151"/>
      <c r="N524" s="152"/>
      <c r="O524" s="159"/>
      <c r="P524" s="44">
        <f>B524</f>
        <v>57</v>
      </c>
      <c r="Q524" s="160"/>
      <c r="R524" s="159"/>
      <c r="T524" s="8"/>
    </row>
    <row r="525" spans="1:20" ht="15.75" customHeight="1" x14ac:dyDescent="0.25">
      <c r="A525" s="42">
        <v>1501</v>
      </c>
      <c r="B525" s="43"/>
      <c r="C525" s="43">
        <v>39</v>
      </c>
      <c r="D525" s="43"/>
      <c r="E525" s="43"/>
      <c r="F525" s="43"/>
      <c r="G525" s="43"/>
      <c r="H525" s="43"/>
      <c r="I525" s="43"/>
      <c r="J525" s="43"/>
      <c r="K525" s="87"/>
      <c r="L525" s="153"/>
      <c r="M525" s="68"/>
      <c r="N525" s="154"/>
      <c r="O525" s="45">
        <f>IF(C525=0,"",C525/B524)</f>
        <v>0.68421052631578949</v>
      </c>
      <c r="P525" s="46">
        <v>39</v>
      </c>
      <c r="Q525" s="161">
        <f t="shared" ref="Q525:Q532" si="68">IF(P525=0,"",P525/P524)</f>
        <v>0.68421052631578949</v>
      </c>
      <c r="R525" s="161">
        <f t="shared" ref="R525:R532" si="69">IF(P525=0,"",100%-Q525)</f>
        <v>0.31578947368421051</v>
      </c>
      <c r="T525" s="8"/>
    </row>
    <row r="526" spans="1:20" ht="15.75" customHeight="1" x14ac:dyDescent="0.25">
      <c r="A526" s="42">
        <v>1502</v>
      </c>
      <c r="B526" s="43"/>
      <c r="C526" s="43"/>
      <c r="D526" s="43">
        <v>37</v>
      </c>
      <c r="E526" s="43"/>
      <c r="F526" s="43"/>
      <c r="G526" s="43"/>
      <c r="H526" s="43"/>
      <c r="I526" s="43"/>
      <c r="J526" s="43"/>
      <c r="K526" s="87"/>
      <c r="L526" s="153"/>
      <c r="M526" s="68"/>
      <c r="N526" s="154"/>
      <c r="O526" s="45">
        <f>IF(D526=0,"",D526/C525)</f>
        <v>0.94871794871794868</v>
      </c>
      <c r="P526" s="46">
        <v>37</v>
      </c>
      <c r="Q526" s="161">
        <f t="shared" si="68"/>
        <v>0.94871794871794868</v>
      </c>
      <c r="R526" s="161">
        <f t="shared" si="69"/>
        <v>5.1282051282051322E-2</v>
      </c>
      <c r="S526" s="8">
        <f>P526/P524</f>
        <v>0.64912280701754388</v>
      </c>
      <c r="T526" s="8"/>
    </row>
    <row r="527" spans="1:20" ht="15.75" customHeight="1" x14ac:dyDescent="0.25">
      <c r="A527" s="42">
        <v>1601</v>
      </c>
      <c r="B527" s="43"/>
      <c r="C527" s="43"/>
      <c r="D527" s="43"/>
      <c r="E527" s="43">
        <v>36</v>
      </c>
      <c r="F527" s="43"/>
      <c r="G527" s="43"/>
      <c r="H527" s="43"/>
      <c r="I527" s="43"/>
      <c r="J527" s="43"/>
      <c r="K527" s="87"/>
      <c r="L527" s="153"/>
      <c r="M527" s="68"/>
      <c r="N527" s="154"/>
      <c r="O527" s="45">
        <f>IF(E527=0,"",E527/D526)</f>
        <v>0.97297297297297303</v>
      </c>
      <c r="P527" s="46">
        <v>37</v>
      </c>
      <c r="Q527" s="161">
        <f t="shared" si="68"/>
        <v>1</v>
      </c>
      <c r="R527" s="161">
        <f t="shared" si="69"/>
        <v>0</v>
      </c>
      <c r="T527" s="8"/>
    </row>
    <row r="528" spans="1:20" ht="15.75" customHeight="1" x14ac:dyDescent="0.25">
      <c r="A528" s="42">
        <v>1602</v>
      </c>
      <c r="B528" s="43"/>
      <c r="C528" s="43"/>
      <c r="D528" s="43"/>
      <c r="E528" s="43"/>
      <c r="F528" s="43">
        <v>33</v>
      </c>
      <c r="G528" s="43"/>
      <c r="H528" s="43"/>
      <c r="I528" s="43"/>
      <c r="J528" s="43"/>
      <c r="K528" s="87"/>
      <c r="L528" s="153"/>
      <c r="M528" s="68"/>
      <c r="N528" s="154"/>
      <c r="O528" s="45">
        <f>IF(F528=0,"",F528/E527)</f>
        <v>0.91666666666666663</v>
      </c>
      <c r="P528" s="46">
        <v>34</v>
      </c>
      <c r="Q528" s="161">
        <f t="shared" si="68"/>
        <v>0.91891891891891897</v>
      </c>
      <c r="R528" s="161">
        <f t="shared" si="69"/>
        <v>8.108108108108103E-2</v>
      </c>
      <c r="T528" s="8"/>
    </row>
    <row r="529" spans="1:20" ht="15.75" customHeight="1" x14ac:dyDescent="0.25">
      <c r="A529" s="42">
        <v>1701</v>
      </c>
      <c r="B529" s="43"/>
      <c r="C529" s="43"/>
      <c r="D529" s="43"/>
      <c r="E529" s="43"/>
      <c r="F529" s="43"/>
      <c r="G529" s="43">
        <v>32</v>
      </c>
      <c r="H529" s="43"/>
      <c r="I529" s="43"/>
      <c r="J529" s="43"/>
      <c r="K529" s="87"/>
      <c r="L529" s="153"/>
      <c r="M529" s="68"/>
      <c r="N529" s="154"/>
      <c r="O529" s="45">
        <f>IF(G529=0,"",G529/F528)</f>
        <v>0.96969696969696972</v>
      </c>
      <c r="P529" s="46">
        <v>34</v>
      </c>
      <c r="Q529" s="161">
        <f t="shared" si="68"/>
        <v>1</v>
      </c>
      <c r="R529" s="161">
        <f t="shared" si="69"/>
        <v>0</v>
      </c>
      <c r="T529" s="8"/>
    </row>
    <row r="530" spans="1:20" ht="15.75" customHeight="1" x14ac:dyDescent="0.25">
      <c r="A530" s="42">
        <v>1702</v>
      </c>
      <c r="B530" s="43"/>
      <c r="C530" s="43"/>
      <c r="D530" s="43"/>
      <c r="E530" s="43"/>
      <c r="F530" s="43"/>
      <c r="G530" s="43"/>
      <c r="H530" s="43">
        <v>32</v>
      </c>
      <c r="I530" s="43"/>
      <c r="J530" s="43"/>
      <c r="K530" s="87"/>
      <c r="L530" s="153"/>
      <c r="M530" s="68"/>
      <c r="N530" s="154"/>
      <c r="O530" s="45">
        <f>IF(H530=0,"",H530/G529)</f>
        <v>1</v>
      </c>
      <c r="P530" s="46">
        <v>34</v>
      </c>
      <c r="Q530" s="161">
        <f t="shared" si="68"/>
        <v>1</v>
      </c>
      <c r="R530" s="161">
        <f t="shared" si="69"/>
        <v>0</v>
      </c>
      <c r="T530" s="8"/>
    </row>
    <row r="531" spans="1:20" ht="15.75" customHeight="1" x14ac:dyDescent="0.25">
      <c r="A531" s="42">
        <v>1801</v>
      </c>
      <c r="B531" s="43"/>
      <c r="C531" s="43"/>
      <c r="D531" s="43"/>
      <c r="E531" s="43"/>
      <c r="F531" s="43"/>
      <c r="G531" s="43"/>
      <c r="H531" s="43"/>
      <c r="I531" s="43">
        <v>31</v>
      </c>
      <c r="J531" s="43"/>
      <c r="K531" s="87"/>
      <c r="L531" s="153"/>
      <c r="M531" s="68"/>
      <c r="N531" s="154"/>
      <c r="O531" s="45">
        <f>IF(I531=0,"",I531/H530)</f>
        <v>0.96875</v>
      </c>
      <c r="P531" s="46">
        <v>33</v>
      </c>
      <c r="Q531" s="161">
        <f t="shared" si="68"/>
        <v>0.97058823529411764</v>
      </c>
      <c r="R531" s="161">
        <f t="shared" si="69"/>
        <v>2.9411764705882359E-2</v>
      </c>
      <c r="T531" s="8"/>
    </row>
    <row r="532" spans="1:20" ht="15.75" customHeight="1" x14ac:dyDescent="0.25">
      <c r="A532" s="42">
        <v>1802</v>
      </c>
      <c r="B532" s="43"/>
      <c r="C532" s="43"/>
      <c r="D532" s="43"/>
      <c r="E532" s="43"/>
      <c r="F532" s="43"/>
      <c r="G532" s="43"/>
      <c r="H532" s="43"/>
      <c r="I532" s="43"/>
      <c r="J532" s="43">
        <v>31</v>
      </c>
      <c r="K532" s="87">
        <v>24</v>
      </c>
      <c r="L532" s="153"/>
      <c r="M532" s="68"/>
      <c r="N532" s="154"/>
      <c r="O532" s="47">
        <f>IF(J532=0,"",J532/I531)</f>
        <v>1</v>
      </c>
      <c r="P532" s="46">
        <v>33</v>
      </c>
      <c r="Q532" s="47">
        <f t="shared" si="68"/>
        <v>1</v>
      </c>
      <c r="R532" s="47">
        <f t="shared" si="69"/>
        <v>0</v>
      </c>
      <c r="T532" s="8"/>
    </row>
    <row r="533" spans="1:20" ht="15.75" customHeight="1" x14ac:dyDescent="0.25">
      <c r="A533" s="42">
        <v>1901</v>
      </c>
      <c r="B533" s="43"/>
      <c r="C533" s="43"/>
      <c r="D533" s="43"/>
      <c r="E533" s="43"/>
      <c r="F533" s="43"/>
      <c r="G533" s="43"/>
      <c r="H533" s="43"/>
      <c r="I533" s="43"/>
      <c r="J533" s="43">
        <v>3</v>
      </c>
      <c r="K533" s="87">
        <v>2</v>
      </c>
      <c r="L533" s="153"/>
      <c r="M533" s="68"/>
      <c r="N533" s="155"/>
      <c r="O533" s="68"/>
      <c r="P533" s="46">
        <v>3</v>
      </c>
      <c r="Q533" s="68"/>
      <c r="R533" s="162"/>
      <c r="T533" s="8"/>
    </row>
    <row r="534" spans="1:20" ht="15.75" customHeight="1" x14ac:dyDescent="0.25">
      <c r="A534" s="42">
        <v>1902</v>
      </c>
      <c r="B534" s="43"/>
      <c r="C534" s="43"/>
      <c r="D534" s="43"/>
      <c r="E534" s="43"/>
      <c r="F534" s="43"/>
      <c r="G534" s="43"/>
      <c r="H534" s="43"/>
      <c r="I534" s="43"/>
      <c r="J534" s="43">
        <v>1</v>
      </c>
      <c r="K534" s="87">
        <v>1</v>
      </c>
      <c r="L534" s="153"/>
      <c r="M534" s="68"/>
      <c r="N534" s="155"/>
      <c r="O534" s="163"/>
      <c r="P534" s="69">
        <v>1</v>
      </c>
      <c r="Q534" s="164"/>
      <c r="R534" s="163"/>
      <c r="T534" s="8"/>
    </row>
    <row r="535" spans="1:20" ht="15.75" customHeight="1" x14ac:dyDescent="0.25">
      <c r="A535" s="42">
        <v>2001</v>
      </c>
      <c r="B535" s="43"/>
      <c r="C535" s="43"/>
      <c r="D535" s="43"/>
      <c r="E535" s="43"/>
      <c r="F535" s="43"/>
      <c r="G535" s="43"/>
      <c r="H535" s="43"/>
      <c r="I535" s="43"/>
      <c r="J535" s="43"/>
      <c r="K535" s="87"/>
      <c r="L535" s="153"/>
      <c r="M535" s="68"/>
      <c r="N535" s="155"/>
      <c r="O535" s="163"/>
      <c r="P535" s="69"/>
      <c r="Q535" s="164"/>
      <c r="R535" s="163"/>
      <c r="T535" s="8"/>
    </row>
    <row r="536" spans="1:20" ht="15.75" customHeight="1" x14ac:dyDescent="0.25">
      <c r="A536" s="42">
        <v>2002</v>
      </c>
      <c r="B536" s="43"/>
      <c r="C536" s="43"/>
      <c r="D536" s="43"/>
      <c r="E536" s="43"/>
      <c r="F536" s="43"/>
      <c r="G536" s="43"/>
      <c r="H536" s="43"/>
      <c r="I536" s="43"/>
      <c r="J536" s="43"/>
      <c r="K536" s="87"/>
      <c r="L536" s="153"/>
      <c r="M536" s="68"/>
      <c r="N536" s="155"/>
      <c r="O536" s="163"/>
      <c r="P536" s="69"/>
      <c r="Q536" s="164"/>
      <c r="R536" s="163"/>
      <c r="T536" s="8"/>
    </row>
    <row r="537" spans="1:20" ht="15.75" customHeight="1" x14ac:dyDescent="0.25">
      <c r="A537" s="42">
        <v>2101</v>
      </c>
      <c r="B537" s="43"/>
      <c r="C537" s="43"/>
      <c r="D537" s="43"/>
      <c r="E537" s="43"/>
      <c r="F537" s="43"/>
      <c r="G537" s="43"/>
      <c r="H537" s="43"/>
      <c r="I537" s="43"/>
      <c r="J537" s="43"/>
      <c r="K537" s="87"/>
      <c r="L537" s="153"/>
      <c r="M537" s="68"/>
      <c r="N537" s="155"/>
      <c r="O537" s="68"/>
      <c r="P537" s="155"/>
      <c r="Q537" s="165"/>
      <c r="R537" s="163"/>
      <c r="T537" s="8"/>
    </row>
    <row r="538" spans="1:20" ht="15.75" customHeight="1" x14ac:dyDescent="0.25">
      <c r="A538" s="42">
        <v>2102</v>
      </c>
      <c r="B538" s="43"/>
      <c r="C538" s="43"/>
      <c r="D538" s="43"/>
      <c r="E538" s="43"/>
      <c r="F538" s="43"/>
      <c r="G538" s="43"/>
      <c r="H538" s="43"/>
      <c r="I538" s="43"/>
      <c r="J538" s="43"/>
      <c r="K538" s="87"/>
      <c r="L538" s="153"/>
      <c r="M538" s="68"/>
      <c r="N538" s="155"/>
      <c r="O538" s="50" t="s">
        <v>64</v>
      </c>
      <c r="P538" s="51">
        <v>22</v>
      </c>
      <c r="Q538" s="52">
        <f>IF(SUM(K526:K535)=0,"",SUM(K526:K535))</f>
        <v>27</v>
      </c>
      <c r="R538" s="53" t="s">
        <v>10</v>
      </c>
      <c r="T538" s="8"/>
    </row>
    <row r="539" spans="1:20" ht="15.75" customHeight="1" x14ac:dyDescent="0.25">
      <c r="A539" s="42">
        <v>2201</v>
      </c>
      <c r="B539" s="43"/>
      <c r="C539" s="43"/>
      <c r="D539" s="43"/>
      <c r="E539" s="43"/>
      <c r="F539" s="43"/>
      <c r="G539" s="43"/>
      <c r="H539" s="43"/>
      <c r="I539" s="43"/>
      <c r="J539" s="43"/>
      <c r="K539" s="87"/>
      <c r="L539" s="153"/>
      <c r="M539" s="68"/>
      <c r="N539" s="155"/>
      <c r="O539" s="54" t="s">
        <v>66</v>
      </c>
      <c r="P539" s="55">
        <f>IF(P538/B524=0,"",P538/B524)</f>
        <v>0.38596491228070173</v>
      </c>
      <c r="Q539" s="56">
        <f>IF(P538/Q538=0,"",P538/Q538)</f>
        <v>0.81481481481481477</v>
      </c>
      <c r="R539" s="57" t="s">
        <v>67</v>
      </c>
      <c r="T539" s="8"/>
    </row>
    <row r="540" spans="1:20" ht="15.75" customHeight="1" x14ac:dyDescent="0.25">
      <c r="A540" s="42">
        <v>2202</v>
      </c>
      <c r="B540" s="43"/>
      <c r="C540" s="43"/>
      <c r="D540" s="43"/>
      <c r="E540" s="43"/>
      <c r="F540" s="43"/>
      <c r="G540" s="43"/>
      <c r="H540" s="43"/>
      <c r="I540" s="43"/>
      <c r="J540" s="43"/>
      <c r="K540" s="87"/>
      <c r="L540" s="156"/>
      <c r="M540" s="157"/>
      <c r="N540" s="158"/>
      <c r="O540" s="58"/>
      <c r="P540" s="59"/>
      <c r="Q540" s="59"/>
      <c r="R540" s="60"/>
      <c r="T540" s="8"/>
    </row>
    <row r="541" spans="1:20" ht="18" customHeight="1" x14ac:dyDescent="0.25">
      <c r="A541" s="28"/>
      <c r="B541" s="198" t="s">
        <v>89</v>
      </c>
      <c r="C541" s="198"/>
      <c r="D541" s="198"/>
      <c r="E541" s="198"/>
      <c r="F541" s="198"/>
      <c r="G541" s="198"/>
      <c r="H541" s="198"/>
      <c r="I541" s="198"/>
      <c r="J541" s="198"/>
      <c r="K541" s="61">
        <f>SUM(K524:K537)</f>
        <v>27</v>
      </c>
      <c r="L541" s="62">
        <f>IF(K532=0,"",K532/B524)</f>
        <v>0.42105263157894735</v>
      </c>
      <c r="M541" s="62">
        <f>IF(K541=0,"",K541/B524)</f>
        <v>0.47368421052631576</v>
      </c>
      <c r="N541" s="62">
        <f>IF(K532=0,"",M541-L541)</f>
        <v>5.2631578947368418E-2</v>
      </c>
      <c r="O541" s="2"/>
      <c r="P541" s="1"/>
      <c r="Q541" s="25"/>
      <c r="R541" s="2"/>
      <c r="T541" s="8"/>
    </row>
    <row r="542" spans="1:20" ht="14.25" x14ac:dyDescent="0.2">
      <c r="A542" s="49"/>
      <c r="Q542" s="25"/>
      <c r="R542" s="2"/>
      <c r="T542" s="8"/>
    </row>
    <row r="543" spans="1:20" ht="14.25" customHeight="1" x14ac:dyDescent="0.2">
      <c r="A543" s="49"/>
      <c r="Q543" s="25"/>
      <c r="R543" s="2"/>
      <c r="T543" s="8"/>
    </row>
    <row r="544" spans="1:20" ht="26.25" customHeight="1" x14ac:dyDescent="0.4">
      <c r="B544" s="199" t="s">
        <v>78</v>
      </c>
      <c r="C544" s="200"/>
      <c r="D544" s="200"/>
      <c r="E544" s="200"/>
      <c r="F544" s="200"/>
      <c r="G544" s="200"/>
      <c r="H544" s="200"/>
      <c r="I544" s="200"/>
      <c r="J544" s="200"/>
      <c r="K544" s="147" t="s">
        <v>90</v>
      </c>
      <c r="L544" s="2"/>
      <c r="M544" s="2"/>
      <c r="N544" s="1"/>
      <c r="O544" s="2"/>
      <c r="P544" s="1"/>
      <c r="Q544" s="1"/>
      <c r="R544" s="1"/>
      <c r="T544" s="8"/>
    </row>
    <row r="545" spans="1:20" ht="20.25" customHeight="1" x14ac:dyDescent="0.2">
      <c r="A545" s="201" t="s">
        <v>9</v>
      </c>
      <c r="B545" s="202" t="s">
        <v>79</v>
      </c>
      <c r="C545" s="203"/>
      <c r="D545" s="203"/>
      <c r="E545" s="203"/>
      <c r="F545" s="203"/>
      <c r="G545" s="203"/>
      <c r="H545" s="203"/>
      <c r="I545" s="203"/>
      <c r="J545" s="204"/>
      <c r="K545" s="212" t="s">
        <v>10</v>
      </c>
      <c r="L545" s="197" t="s">
        <v>2</v>
      </c>
      <c r="M545" s="197" t="s">
        <v>3</v>
      </c>
      <c r="N545" s="214" t="s">
        <v>4</v>
      </c>
      <c r="O545" s="197" t="s">
        <v>5</v>
      </c>
      <c r="P545" s="195" t="s">
        <v>6</v>
      </c>
      <c r="Q545" s="195" t="s">
        <v>7</v>
      </c>
      <c r="R545" s="197" t="s">
        <v>8</v>
      </c>
      <c r="T545" s="8"/>
    </row>
    <row r="546" spans="1:20" ht="15.75" customHeight="1" x14ac:dyDescent="0.25">
      <c r="A546" s="196"/>
      <c r="B546" s="42" t="s">
        <v>80</v>
      </c>
      <c r="C546" s="42" t="s">
        <v>81</v>
      </c>
      <c r="D546" s="42" t="s">
        <v>82</v>
      </c>
      <c r="E546" s="42" t="s">
        <v>83</v>
      </c>
      <c r="F546" s="42" t="s">
        <v>84</v>
      </c>
      <c r="G546" s="42" t="s">
        <v>85</v>
      </c>
      <c r="H546" s="42" t="s">
        <v>86</v>
      </c>
      <c r="I546" s="42" t="s">
        <v>87</v>
      </c>
      <c r="J546" s="42" t="s">
        <v>88</v>
      </c>
      <c r="K546" s="213"/>
      <c r="L546" s="196"/>
      <c r="M546" s="196"/>
      <c r="N546" s="196"/>
      <c r="O546" s="196"/>
      <c r="P546" s="196"/>
      <c r="Q546" s="196"/>
      <c r="R546" s="196"/>
      <c r="T546" s="8"/>
    </row>
    <row r="547" spans="1:20" ht="15.75" customHeight="1" x14ac:dyDescent="0.25">
      <c r="A547" s="42">
        <v>1501</v>
      </c>
      <c r="B547" s="43">
        <v>27</v>
      </c>
      <c r="C547" s="43"/>
      <c r="D547" s="43"/>
      <c r="E547" s="43"/>
      <c r="F547" s="43"/>
      <c r="G547" s="43"/>
      <c r="H547" s="43"/>
      <c r="I547" s="43"/>
      <c r="J547" s="43"/>
      <c r="K547" s="87"/>
      <c r="L547" s="150"/>
      <c r="M547" s="151"/>
      <c r="N547" s="152"/>
      <c r="O547" s="159"/>
      <c r="P547" s="44">
        <f>B547</f>
        <v>27</v>
      </c>
      <c r="Q547" s="160"/>
      <c r="R547" s="159"/>
      <c r="T547" s="8"/>
    </row>
    <row r="548" spans="1:20" ht="15.75" customHeight="1" x14ac:dyDescent="0.25">
      <c r="A548" s="42">
        <v>1502</v>
      </c>
      <c r="B548" s="43"/>
      <c r="C548" s="43">
        <v>13</v>
      </c>
      <c r="D548" s="43"/>
      <c r="E548" s="43"/>
      <c r="F548" s="43"/>
      <c r="G548" s="43"/>
      <c r="H548" s="43"/>
      <c r="I548" s="43"/>
      <c r="J548" s="43"/>
      <c r="K548" s="87"/>
      <c r="L548" s="153"/>
      <c r="M548" s="68"/>
      <c r="N548" s="154"/>
      <c r="O548" s="45">
        <f>IF(C548=0,"",C548/B547)</f>
        <v>0.48148148148148145</v>
      </c>
      <c r="P548" s="46">
        <v>13</v>
      </c>
      <c r="Q548" s="161">
        <f t="shared" ref="Q548:Q555" si="70">IF(P548=0,"",P548/P547)</f>
        <v>0.48148148148148145</v>
      </c>
      <c r="R548" s="161">
        <f t="shared" ref="R548:R555" si="71">IF(P548=0,"",100%-Q548)</f>
        <v>0.5185185185185186</v>
      </c>
      <c r="T548" s="8"/>
    </row>
    <row r="549" spans="1:20" ht="15.75" customHeight="1" x14ac:dyDescent="0.25">
      <c r="A549" s="42">
        <v>1601</v>
      </c>
      <c r="B549" s="43"/>
      <c r="C549" s="43"/>
      <c r="D549" s="43">
        <v>12</v>
      </c>
      <c r="E549" s="43"/>
      <c r="F549" s="43"/>
      <c r="G549" s="43"/>
      <c r="H549" s="43"/>
      <c r="I549" s="43"/>
      <c r="J549" s="43"/>
      <c r="K549" s="87"/>
      <c r="L549" s="153"/>
      <c r="M549" s="68"/>
      <c r="N549" s="154"/>
      <c r="O549" s="45">
        <f>IF(D549=0,"",D549/C548)</f>
        <v>0.92307692307692313</v>
      </c>
      <c r="P549" s="46">
        <v>13</v>
      </c>
      <c r="Q549" s="161">
        <f t="shared" si="70"/>
        <v>1</v>
      </c>
      <c r="R549" s="161">
        <f t="shared" si="71"/>
        <v>0</v>
      </c>
      <c r="S549" s="8">
        <f>P549/P547</f>
        <v>0.48148148148148145</v>
      </c>
      <c r="T549" s="8"/>
    </row>
    <row r="550" spans="1:20" ht="15.75" customHeight="1" x14ac:dyDescent="0.25">
      <c r="A550" s="42">
        <v>1602</v>
      </c>
      <c r="B550" s="43"/>
      <c r="C550" s="43"/>
      <c r="D550" s="43"/>
      <c r="E550" s="43">
        <v>12</v>
      </c>
      <c r="F550" s="43"/>
      <c r="G550" s="43"/>
      <c r="H550" s="43"/>
      <c r="I550" s="43"/>
      <c r="J550" s="43"/>
      <c r="K550" s="87"/>
      <c r="L550" s="153"/>
      <c r="M550" s="68"/>
      <c r="N550" s="154"/>
      <c r="O550" s="45">
        <f>IF(E550=0,"",E550/D549)</f>
        <v>1</v>
      </c>
      <c r="P550" s="46">
        <v>12</v>
      </c>
      <c r="Q550" s="161">
        <f t="shared" si="70"/>
        <v>0.92307692307692313</v>
      </c>
      <c r="R550" s="161">
        <f t="shared" si="71"/>
        <v>7.6923076923076872E-2</v>
      </c>
      <c r="T550" s="8"/>
    </row>
    <row r="551" spans="1:20" ht="15.75" customHeight="1" x14ac:dyDescent="0.25">
      <c r="A551" s="42">
        <v>1701</v>
      </c>
      <c r="B551" s="43"/>
      <c r="C551" s="43"/>
      <c r="D551" s="43"/>
      <c r="E551" s="43"/>
      <c r="F551" s="43">
        <v>12</v>
      </c>
      <c r="G551" s="43"/>
      <c r="H551" s="43"/>
      <c r="I551" s="43"/>
      <c r="J551" s="43"/>
      <c r="K551" s="87"/>
      <c r="L551" s="153"/>
      <c r="M551" s="68"/>
      <c r="N551" s="154"/>
      <c r="O551" s="45">
        <f>IF(F551=0,"",F551/E550)</f>
        <v>1</v>
      </c>
      <c r="P551" s="46">
        <v>12</v>
      </c>
      <c r="Q551" s="161">
        <f t="shared" si="70"/>
        <v>1</v>
      </c>
      <c r="R551" s="161">
        <f t="shared" si="71"/>
        <v>0</v>
      </c>
      <c r="T551" s="8"/>
    </row>
    <row r="552" spans="1:20" ht="15.75" customHeight="1" x14ac:dyDescent="0.25">
      <c r="A552" s="42">
        <v>1702</v>
      </c>
      <c r="B552" s="43"/>
      <c r="C552" s="43"/>
      <c r="D552" s="43"/>
      <c r="E552" s="43"/>
      <c r="F552" s="43"/>
      <c r="G552" s="43">
        <v>11</v>
      </c>
      <c r="H552" s="43"/>
      <c r="I552" s="43"/>
      <c r="J552" s="43"/>
      <c r="K552" s="87"/>
      <c r="L552" s="153"/>
      <c r="M552" s="68"/>
      <c r="N552" s="154"/>
      <c r="O552" s="45">
        <f>IF(G552=0,"",G552/F551)</f>
        <v>0.91666666666666663</v>
      </c>
      <c r="P552" s="46">
        <v>12</v>
      </c>
      <c r="Q552" s="161">
        <f t="shared" si="70"/>
        <v>1</v>
      </c>
      <c r="R552" s="161">
        <f t="shared" si="71"/>
        <v>0</v>
      </c>
      <c r="T552" s="8"/>
    </row>
    <row r="553" spans="1:20" ht="15.75" customHeight="1" x14ac:dyDescent="0.25">
      <c r="A553" s="42">
        <v>1801</v>
      </c>
      <c r="B553" s="43"/>
      <c r="C553" s="43"/>
      <c r="D553" s="43"/>
      <c r="E553" s="43"/>
      <c r="F553" s="43"/>
      <c r="G553" s="43"/>
      <c r="H553" s="43">
        <v>10</v>
      </c>
      <c r="I553" s="43"/>
      <c r="J553" s="43"/>
      <c r="K553" s="87"/>
      <c r="L553" s="153"/>
      <c r="M553" s="68"/>
      <c r="N553" s="154"/>
      <c r="O553" s="45">
        <f>IF(H553=0,"",H553/G552)</f>
        <v>0.90909090909090906</v>
      </c>
      <c r="P553" s="46">
        <v>12</v>
      </c>
      <c r="Q553" s="161">
        <f t="shared" si="70"/>
        <v>1</v>
      </c>
      <c r="R553" s="161">
        <f t="shared" si="71"/>
        <v>0</v>
      </c>
      <c r="T553" s="8"/>
    </row>
    <row r="554" spans="1:20" ht="15.75" customHeight="1" x14ac:dyDescent="0.25">
      <c r="A554" s="42">
        <v>1802</v>
      </c>
      <c r="B554" s="43"/>
      <c r="C554" s="43"/>
      <c r="D554" s="43"/>
      <c r="E554" s="43"/>
      <c r="F554" s="43"/>
      <c r="G554" s="43"/>
      <c r="H554" s="43"/>
      <c r="I554" s="43">
        <v>10</v>
      </c>
      <c r="J554" s="43"/>
      <c r="K554" s="87">
        <v>1</v>
      </c>
      <c r="L554" s="153"/>
      <c r="M554" s="68"/>
      <c r="N554" s="154"/>
      <c r="O554" s="45">
        <f>IF(I554=0,"",I554/H553)</f>
        <v>1</v>
      </c>
      <c r="P554" s="46">
        <v>12</v>
      </c>
      <c r="Q554" s="161">
        <f t="shared" si="70"/>
        <v>1</v>
      </c>
      <c r="R554" s="161">
        <f t="shared" si="71"/>
        <v>0</v>
      </c>
      <c r="T554" s="8"/>
    </row>
    <row r="555" spans="1:20" ht="15.75" customHeight="1" x14ac:dyDescent="0.25">
      <c r="A555" s="42">
        <v>1901</v>
      </c>
      <c r="B555" s="43"/>
      <c r="C555" s="43"/>
      <c r="D555" s="43"/>
      <c r="E555" s="43"/>
      <c r="F555" s="43"/>
      <c r="G555" s="43"/>
      <c r="H555" s="43"/>
      <c r="I555" s="43"/>
      <c r="J555" s="43">
        <v>9</v>
      </c>
      <c r="K555" s="87">
        <v>6</v>
      </c>
      <c r="L555" s="153"/>
      <c r="M555" s="68"/>
      <c r="N555" s="154"/>
      <c r="O555" s="47">
        <f>IF(J555=0,"",J555/I554)</f>
        <v>0.9</v>
      </c>
      <c r="P555" s="46">
        <v>11</v>
      </c>
      <c r="Q555" s="47">
        <f t="shared" si="70"/>
        <v>0.91666666666666663</v>
      </c>
      <c r="R555" s="47">
        <f t="shared" si="71"/>
        <v>8.333333333333337E-2</v>
      </c>
      <c r="T555" s="8"/>
    </row>
    <row r="556" spans="1:20" ht="15.75" customHeight="1" x14ac:dyDescent="0.25">
      <c r="A556" s="42">
        <v>1902</v>
      </c>
      <c r="B556" s="43"/>
      <c r="C556" s="43"/>
      <c r="D556" s="43"/>
      <c r="E556" s="43"/>
      <c r="F556" s="43"/>
      <c r="G556" s="43"/>
      <c r="H556" s="43"/>
      <c r="I556" s="43"/>
      <c r="J556" s="43">
        <v>3</v>
      </c>
      <c r="K556" s="87">
        <v>1</v>
      </c>
      <c r="L556" s="153"/>
      <c r="M556" s="68"/>
      <c r="N556" s="155"/>
      <c r="O556" s="68"/>
      <c r="P556" s="46">
        <v>4</v>
      </c>
      <c r="Q556" s="68"/>
      <c r="R556" s="162"/>
      <c r="T556" s="8"/>
    </row>
    <row r="557" spans="1:20" ht="15.75" customHeight="1" x14ac:dyDescent="0.25">
      <c r="A557" s="42">
        <v>2001</v>
      </c>
      <c r="B557" s="43"/>
      <c r="C557" s="43"/>
      <c r="D557" s="43"/>
      <c r="E557" s="43"/>
      <c r="F557" s="43"/>
      <c r="G557" s="43"/>
      <c r="H557" s="43"/>
      <c r="I557" s="43"/>
      <c r="J557" s="43">
        <v>2</v>
      </c>
      <c r="K557" s="87">
        <v>1</v>
      </c>
      <c r="L557" s="153"/>
      <c r="M557" s="68"/>
      <c r="N557" s="155"/>
      <c r="O557" s="163"/>
      <c r="P557" s="69">
        <v>2</v>
      </c>
      <c r="Q557" s="164"/>
      <c r="R557" s="163"/>
      <c r="T557" s="8"/>
    </row>
    <row r="558" spans="1:20" ht="15.75" customHeight="1" x14ac:dyDescent="0.25">
      <c r="A558" s="42">
        <v>2002</v>
      </c>
      <c r="B558" s="43"/>
      <c r="C558" s="43"/>
      <c r="D558" s="43"/>
      <c r="E558" s="43"/>
      <c r="F558" s="43"/>
      <c r="G558" s="43"/>
      <c r="H558" s="43"/>
      <c r="I558" s="43"/>
      <c r="J558" s="43">
        <v>1</v>
      </c>
      <c r="K558" s="87">
        <v>1</v>
      </c>
      <c r="L558" s="153"/>
      <c r="M558" s="68"/>
      <c r="N558" s="155"/>
      <c r="O558" s="163"/>
      <c r="P558" s="69">
        <v>2</v>
      </c>
      <c r="Q558" s="164"/>
      <c r="R558" s="163"/>
      <c r="T558" s="8"/>
    </row>
    <row r="559" spans="1:20" ht="15.75" customHeight="1" x14ac:dyDescent="0.25">
      <c r="A559" s="42">
        <v>2101</v>
      </c>
      <c r="B559" s="43"/>
      <c r="C559" s="43"/>
      <c r="D559" s="43"/>
      <c r="E559" s="43"/>
      <c r="F559" s="43"/>
      <c r="G559" s="43"/>
      <c r="H559" s="43"/>
      <c r="I559" s="43"/>
      <c r="J559" s="43"/>
      <c r="K559" s="87"/>
      <c r="L559" s="153"/>
      <c r="M559" s="68"/>
      <c r="N559" s="155"/>
      <c r="O559" s="163"/>
      <c r="P559" s="69"/>
      <c r="Q559" s="164"/>
      <c r="R559" s="163"/>
      <c r="T559" s="8"/>
    </row>
    <row r="560" spans="1:20" ht="15.75" customHeight="1" x14ac:dyDescent="0.25">
      <c r="A560" s="42">
        <v>2102</v>
      </c>
      <c r="B560" s="43"/>
      <c r="C560" s="43"/>
      <c r="D560" s="43"/>
      <c r="E560" s="43"/>
      <c r="F560" s="43"/>
      <c r="G560" s="43"/>
      <c r="H560" s="43"/>
      <c r="I560" s="43"/>
      <c r="J560" s="43"/>
      <c r="K560" s="87"/>
      <c r="L560" s="153"/>
      <c r="M560" s="68"/>
      <c r="N560" s="155"/>
      <c r="O560" s="68"/>
      <c r="P560" s="155"/>
      <c r="Q560" s="165"/>
      <c r="R560" s="163"/>
      <c r="T560" s="8"/>
    </row>
    <row r="561" spans="1:20" ht="15.75" customHeight="1" x14ac:dyDescent="0.25">
      <c r="A561" s="42">
        <v>2201</v>
      </c>
      <c r="B561" s="43"/>
      <c r="C561" s="43"/>
      <c r="D561" s="43"/>
      <c r="E561" s="43"/>
      <c r="F561" s="43"/>
      <c r="G561" s="43"/>
      <c r="H561" s="43"/>
      <c r="I561" s="43"/>
      <c r="J561" s="43"/>
      <c r="K561" s="87"/>
      <c r="L561" s="153"/>
      <c r="M561" s="68"/>
      <c r="N561" s="155"/>
      <c r="O561" s="50" t="s">
        <v>64</v>
      </c>
      <c r="P561" s="51">
        <v>9</v>
      </c>
      <c r="Q561" s="52">
        <f>IF(SUM(K549:K558)=0,"",SUM(K549:K558))</f>
        <v>10</v>
      </c>
      <c r="R561" s="53" t="s">
        <v>10</v>
      </c>
      <c r="T561" s="8"/>
    </row>
    <row r="562" spans="1:20" ht="15.75" customHeight="1" x14ac:dyDescent="0.25">
      <c r="A562" s="42">
        <v>2202</v>
      </c>
      <c r="B562" s="43"/>
      <c r="C562" s="43"/>
      <c r="D562" s="43"/>
      <c r="E562" s="43"/>
      <c r="F562" s="43"/>
      <c r="G562" s="43"/>
      <c r="H562" s="43"/>
      <c r="I562" s="43"/>
      <c r="J562" s="43"/>
      <c r="K562" s="87"/>
      <c r="L562" s="153"/>
      <c r="M562" s="68"/>
      <c r="N562" s="155"/>
      <c r="O562" s="54" t="s">
        <v>66</v>
      </c>
      <c r="P562" s="55">
        <f>IF(P561/B547=0,"",P561/B547)</f>
        <v>0.33333333333333331</v>
      </c>
      <c r="Q562" s="56">
        <f>IF(P561/Q561=0,"",P561/Q561)</f>
        <v>0.9</v>
      </c>
      <c r="R562" s="57" t="s">
        <v>67</v>
      </c>
      <c r="T562" s="8"/>
    </row>
    <row r="563" spans="1:20" ht="15.75" customHeight="1" x14ac:dyDescent="0.25">
      <c r="A563" s="42">
        <v>2301</v>
      </c>
      <c r="B563" s="43"/>
      <c r="C563" s="43"/>
      <c r="D563" s="43"/>
      <c r="E563" s="43"/>
      <c r="F563" s="43"/>
      <c r="G563" s="43"/>
      <c r="H563" s="43"/>
      <c r="I563" s="43"/>
      <c r="J563" s="43"/>
      <c r="K563" s="87"/>
      <c r="L563" s="156"/>
      <c r="M563" s="157"/>
      <c r="N563" s="158"/>
      <c r="O563" s="58"/>
      <c r="P563" s="59"/>
      <c r="Q563" s="59"/>
      <c r="R563" s="60"/>
      <c r="T563" s="8"/>
    </row>
    <row r="564" spans="1:20" ht="18" customHeight="1" x14ac:dyDescent="0.25">
      <c r="A564" s="28"/>
      <c r="B564" s="198" t="s">
        <v>89</v>
      </c>
      <c r="C564" s="198"/>
      <c r="D564" s="198"/>
      <c r="E564" s="198"/>
      <c r="F564" s="198"/>
      <c r="G564" s="198"/>
      <c r="H564" s="198"/>
      <c r="I564" s="198"/>
      <c r="J564" s="198"/>
      <c r="K564" s="61">
        <f>SUM(K547:K560)</f>
        <v>10</v>
      </c>
      <c r="L564" s="62">
        <f>(K554+K555)/B547</f>
        <v>0.25925925925925924</v>
      </c>
      <c r="M564" s="62">
        <f>IF(K564=0,"",K564/B547)</f>
        <v>0.37037037037037035</v>
      </c>
      <c r="N564" s="62">
        <f>IF(K555=0,"",M564-L564)</f>
        <v>0.1111111111111111</v>
      </c>
      <c r="O564" s="2"/>
      <c r="P564" s="1"/>
      <c r="Q564" s="25"/>
      <c r="R564" s="2"/>
      <c r="T564" s="8"/>
    </row>
    <row r="565" spans="1:20" ht="14.25" customHeight="1" x14ac:dyDescent="0.2">
      <c r="A565" s="49"/>
      <c r="Q565" s="25"/>
      <c r="R565" s="2"/>
      <c r="T565" s="8"/>
    </row>
    <row r="566" spans="1:20" ht="14.25" customHeight="1" x14ac:dyDescent="0.2">
      <c r="A566" s="49"/>
      <c r="Q566" s="25"/>
      <c r="R566" s="2"/>
      <c r="T566" s="8"/>
    </row>
    <row r="567" spans="1:20" ht="26.25" customHeight="1" x14ac:dyDescent="0.4">
      <c r="B567" s="199" t="s">
        <v>78</v>
      </c>
      <c r="C567" s="200"/>
      <c r="D567" s="200"/>
      <c r="E567" s="200"/>
      <c r="F567" s="200"/>
      <c r="G567" s="200"/>
      <c r="H567" s="200"/>
      <c r="I567" s="200"/>
      <c r="J567" s="200"/>
      <c r="K567" s="147" t="s">
        <v>91</v>
      </c>
      <c r="L567" s="2"/>
      <c r="M567" s="2"/>
      <c r="N567" s="1"/>
      <c r="O567" s="2"/>
      <c r="P567" s="1"/>
      <c r="Q567" s="1"/>
      <c r="R567" s="1"/>
      <c r="T567" s="8"/>
    </row>
    <row r="568" spans="1:20" ht="20.25" customHeight="1" x14ac:dyDescent="0.2">
      <c r="A568" s="201" t="s">
        <v>9</v>
      </c>
      <c r="B568" s="202" t="s">
        <v>79</v>
      </c>
      <c r="C568" s="203"/>
      <c r="D568" s="203"/>
      <c r="E568" s="203"/>
      <c r="F568" s="203"/>
      <c r="G568" s="203"/>
      <c r="H568" s="203"/>
      <c r="I568" s="203"/>
      <c r="J568" s="204"/>
      <c r="K568" s="212" t="s">
        <v>10</v>
      </c>
      <c r="L568" s="197" t="s">
        <v>2</v>
      </c>
      <c r="M568" s="197" t="s">
        <v>3</v>
      </c>
      <c r="N568" s="214" t="s">
        <v>4</v>
      </c>
      <c r="O568" s="197" t="s">
        <v>5</v>
      </c>
      <c r="P568" s="195" t="s">
        <v>6</v>
      </c>
      <c r="Q568" s="195" t="s">
        <v>7</v>
      </c>
      <c r="R568" s="197" t="s">
        <v>8</v>
      </c>
      <c r="T568" s="8"/>
    </row>
    <row r="569" spans="1:20" ht="15.75" customHeight="1" x14ac:dyDescent="0.25">
      <c r="A569" s="196"/>
      <c r="B569" s="42" t="s">
        <v>80</v>
      </c>
      <c r="C569" s="42" t="s">
        <v>81</v>
      </c>
      <c r="D569" s="42" t="s">
        <v>82</v>
      </c>
      <c r="E569" s="42" t="s">
        <v>83</v>
      </c>
      <c r="F569" s="42" t="s">
        <v>84</v>
      </c>
      <c r="G569" s="42" t="s">
        <v>85</v>
      </c>
      <c r="H569" s="42" t="s">
        <v>86</v>
      </c>
      <c r="I569" s="42" t="s">
        <v>87</v>
      </c>
      <c r="J569" s="42" t="s">
        <v>88</v>
      </c>
      <c r="K569" s="213"/>
      <c r="L569" s="196"/>
      <c r="M569" s="196"/>
      <c r="N569" s="196"/>
      <c r="O569" s="196"/>
      <c r="P569" s="196"/>
      <c r="Q569" s="196"/>
      <c r="R569" s="196"/>
      <c r="T569" s="8"/>
    </row>
    <row r="570" spans="1:20" ht="15.75" customHeight="1" x14ac:dyDescent="0.25">
      <c r="A570" s="42">
        <v>1502</v>
      </c>
      <c r="B570" s="43">
        <v>89</v>
      </c>
      <c r="C570" s="43"/>
      <c r="D570" s="43"/>
      <c r="E570" s="43"/>
      <c r="F570" s="43"/>
      <c r="G570" s="43"/>
      <c r="H570" s="43"/>
      <c r="I570" s="43"/>
      <c r="J570" s="43"/>
      <c r="K570" s="87"/>
      <c r="L570" s="150"/>
      <c r="M570" s="151"/>
      <c r="N570" s="152"/>
      <c r="O570" s="159"/>
      <c r="P570" s="44">
        <f>B570</f>
        <v>89</v>
      </c>
      <c r="Q570" s="160"/>
      <c r="R570" s="159"/>
      <c r="T570" s="8"/>
    </row>
    <row r="571" spans="1:20" ht="15.75" customHeight="1" x14ac:dyDescent="0.25">
      <c r="A571" s="42">
        <v>1601</v>
      </c>
      <c r="B571" s="43"/>
      <c r="C571" s="43">
        <v>79</v>
      </c>
      <c r="D571" s="43"/>
      <c r="E571" s="43"/>
      <c r="F571" s="43"/>
      <c r="G571" s="43"/>
      <c r="H571" s="43"/>
      <c r="I571" s="43"/>
      <c r="J571" s="43"/>
      <c r="K571" s="87"/>
      <c r="L571" s="153"/>
      <c r="M571" s="68"/>
      <c r="N571" s="154"/>
      <c r="O571" s="45">
        <f>IF(C571=0,"",C571/B570)</f>
        <v>0.88764044943820219</v>
      </c>
      <c r="P571" s="46">
        <v>79</v>
      </c>
      <c r="Q571" s="161">
        <f t="shared" ref="Q571:Q578" si="72">IF(P571=0,"",P571/P570)</f>
        <v>0.88764044943820219</v>
      </c>
      <c r="R571" s="161">
        <f t="shared" ref="R571:R578" si="73">IF(P571=0,"",100%-Q571)</f>
        <v>0.11235955056179781</v>
      </c>
      <c r="T571" s="8"/>
    </row>
    <row r="572" spans="1:20" ht="15.75" customHeight="1" x14ac:dyDescent="0.25">
      <c r="A572" s="42">
        <v>1602</v>
      </c>
      <c r="B572" s="43"/>
      <c r="C572" s="43"/>
      <c r="D572" s="43">
        <v>67</v>
      </c>
      <c r="E572" s="43"/>
      <c r="F572" s="43"/>
      <c r="G572" s="43"/>
      <c r="H572" s="43"/>
      <c r="I572" s="43"/>
      <c r="J572" s="43"/>
      <c r="K572" s="87"/>
      <c r="L572" s="153"/>
      <c r="M572" s="68"/>
      <c r="N572" s="154"/>
      <c r="O572" s="45">
        <f>IF(D572=0,"",D572/C571)</f>
        <v>0.84810126582278478</v>
      </c>
      <c r="P572" s="46">
        <v>73</v>
      </c>
      <c r="Q572" s="161">
        <f t="shared" si="72"/>
        <v>0.92405063291139244</v>
      </c>
      <c r="R572" s="161">
        <f t="shared" si="73"/>
        <v>7.5949367088607556E-2</v>
      </c>
      <c r="S572" s="8">
        <f>P572/P570</f>
        <v>0.8202247191011236</v>
      </c>
      <c r="T572" s="8"/>
    </row>
    <row r="573" spans="1:20" ht="15.75" customHeight="1" x14ac:dyDescent="0.25">
      <c r="A573" s="42">
        <v>1701</v>
      </c>
      <c r="B573" s="43"/>
      <c r="C573" s="43"/>
      <c r="D573" s="43"/>
      <c r="E573" s="43">
        <v>62</v>
      </c>
      <c r="F573" s="43"/>
      <c r="G573" s="43"/>
      <c r="H573" s="43"/>
      <c r="I573" s="43"/>
      <c r="J573" s="43"/>
      <c r="K573" s="87"/>
      <c r="L573" s="153"/>
      <c r="M573" s="68"/>
      <c r="N573" s="154"/>
      <c r="O573" s="45">
        <f>IF(E573=0,"",E573/D572)</f>
        <v>0.92537313432835822</v>
      </c>
      <c r="P573" s="46">
        <v>67</v>
      </c>
      <c r="Q573" s="161">
        <f t="shared" si="72"/>
        <v>0.9178082191780822</v>
      </c>
      <c r="R573" s="161">
        <f t="shared" si="73"/>
        <v>8.2191780821917804E-2</v>
      </c>
      <c r="T573" s="8"/>
    </row>
    <row r="574" spans="1:20" ht="15.75" customHeight="1" x14ac:dyDescent="0.25">
      <c r="A574" s="42">
        <v>1702</v>
      </c>
      <c r="B574" s="43"/>
      <c r="C574" s="43"/>
      <c r="D574" s="43"/>
      <c r="E574" s="43"/>
      <c r="F574" s="43">
        <v>55</v>
      </c>
      <c r="G574" s="43"/>
      <c r="H574" s="43"/>
      <c r="I574" s="43"/>
      <c r="J574" s="43"/>
      <c r="K574" s="87"/>
      <c r="L574" s="153"/>
      <c r="M574" s="68"/>
      <c r="N574" s="154"/>
      <c r="O574" s="45">
        <f>IF(F574=0,"",F574/E573)</f>
        <v>0.88709677419354838</v>
      </c>
      <c r="P574" s="46">
        <v>65</v>
      </c>
      <c r="Q574" s="161">
        <f t="shared" si="72"/>
        <v>0.97014925373134331</v>
      </c>
      <c r="R574" s="161">
        <f t="shared" si="73"/>
        <v>2.9850746268656692E-2</v>
      </c>
      <c r="T574" s="8"/>
    </row>
    <row r="575" spans="1:20" ht="15.75" customHeight="1" x14ac:dyDescent="0.25">
      <c r="A575" s="42">
        <v>1801</v>
      </c>
      <c r="B575" s="43"/>
      <c r="C575" s="43"/>
      <c r="D575" s="43"/>
      <c r="E575" s="43"/>
      <c r="F575" s="43"/>
      <c r="G575" s="43">
        <v>53</v>
      </c>
      <c r="H575" s="43"/>
      <c r="I575" s="43"/>
      <c r="J575" s="43"/>
      <c r="K575" s="87"/>
      <c r="L575" s="153"/>
      <c r="M575" s="68"/>
      <c r="N575" s="154"/>
      <c r="O575" s="45">
        <f>IF(G575=0,"",G575/F574)</f>
        <v>0.96363636363636362</v>
      </c>
      <c r="P575" s="46">
        <v>58</v>
      </c>
      <c r="Q575" s="161">
        <f t="shared" si="72"/>
        <v>0.89230769230769236</v>
      </c>
      <c r="R575" s="161">
        <f t="shared" si="73"/>
        <v>0.10769230769230764</v>
      </c>
      <c r="T575" s="8"/>
    </row>
    <row r="576" spans="1:20" ht="15.75" customHeight="1" x14ac:dyDescent="0.25">
      <c r="A576" s="42">
        <v>1802</v>
      </c>
      <c r="B576" s="43"/>
      <c r="C576" s="43"/>
      <c r="D576" s="43"/>
      <c r="E576" s="43"/>
      <c r="F576" s="43"/>
      <c r="G576" s="43"/>
      <c r="H576" s="43">
        <v>49</v>
      </c>
      <c r="I576" s="43"/>
      <c r="J576" s="43"/>
      <c r="K576" s="87"/>
      <c r="L576" s="153"/>
      <c r="M576" s="68"/>
      <c r="N576" s="154"/>
      <c r="O576" s="45">
        <f>IF(H576=0,"",H576/G575)</f>
        <v>0.92452830188679247</v>
      </c>
      <c r="P576" s="46">
        <v>57</v>
      </c>
      <c r="Q576" s="161">
        <f t="shared" si="72"/>
        <v>0.98275862068965514</v>
      </c>
      <c r="R576" s="161">
        <f t="shared" si="73"/>
        <v>1.7241379310344862E-2</v>
      </c>
      <c r="T576" s="8"/>
    </row>
    <row r="577" spans="1:20" ht="15.75" customHeight="1" x14ac:dyDescent="0.25">
      <c r="A577" s="42">
        <v>1901</v>
      </c>
      <c r="B577" s="43"/>
      <c r="C577" s="43"/>
      <c r="D577" s="43"/>
      <c r="E577" s="43"/>
      <c r="F577" s="43"/>
      <c r="G577" s="43"/>
      <c r="H577" s="43"/>
      <c r="I577" s="43">
        <v>48</v>
      </c>
      <c r="J577" s="43"/>
      <c r="K577" s="87"/>
      <c r="L577" s="153"/>
      <c r="M577" s="68"/>
      <c r="N577" s="154"/>
      <c r="O577" s="45">
        <f>IF(I577=0,"",I577/H576)</f>
        <v>0.97959183673469385</v>
      </c>
      <c r="P577" s="46">
        <v>56</v>
      </c>
      <c r="Q577" s="161">
        <f t="shared" si="72"/>
        <v>0.98245614035087714</v>
      </c>
      <c r="R577" s="161">
        <f t="shared" si="73"/>
        <v>1.7543859649122862E-2</v>
      </c>
      <c r="T577" s="8"/>
    </row>
    <row r="578" spans="1:20" ht="15.75" customHeight="1" x14ac:dyDescent="0.25">
      <c r="A578" s="42">
        <v>1902</v>
      </c>
      <c r="B578" s="43"/>
      <c r="C578" s="43"/>
      <c r="D578" s="43"/>
      <c r="E578" s="43"/>
      <c r="F578" s="43"/>
      <c r="G578" s="43"/>
      <c r="H578" s="43"/>
      <c r="I578" s="43"/>
      <c r="J578" s="43">
        <v>47</v>
      </c>
      <c r="K578" s="87">
        <v>38</v>
      </c>
      <c r="L578" s="153"/>
      <c r="M578" s="68"/>
      <c r="N578" s="154"/>
      <c r="O578" s="47">
        <f>IF(J578=0,"",J578/I577)</f>
        <v>0.97916666666666663</v>
      </c>
      <c r="P578" s="46">
        <v>54</v>
      </c>
      <c r="Q578" s="47">
        <f t="shared" si="72"/>
        <v>0.9642857142857143</v>
      </c>
      <c r="R578" s="47">
        <f t="shared" si="73"/>
        <v>3.5714285714285698E-2</v>
      </c>
      <c r="T578" s="8"/>
    </row>
    <row r="579" spans="1:20" ht="15.75" customHeight="1" x14ac:dyDescent="0.25">
      <c r="A579" s="42">
        <v>2001</v>
      </c>
      <c r="B579" s="43"/>
      <c r="C579" s="43"/>
      <c r="D579" s="43"/>
      <c r="E579" s="43"/>
      <c r="F579" s="43"/>
      <c r="G579" s="43"/>
      <c r="H579" s="43"/>
      <c r="I579" s="43"/>
      <c r="J579" s="43">
        <v>13</v>
      </c>
      <c r="K579" s="87">
        <v>13</v>
      </c>
      <c r="L579" s="153"/>
      <c r="M579" s="68"/>
      <c r="N579" s="155"/>
      <c r="O579" s="125"/>
      <c r="P579" s="46">
        <v>16</v>
      </c>
      <c r="Q579" s="68"/>
      <c r="R579" s="162"/>
      <c r="T579" s="8"/>
    </row>
    <row r="580" spans="1:20" ht="15.75" customHeight="1" x14ac:dyDescent="0.25">
      <c r="A580" s="42">
        <v>2002</v>
      </c>
      <c r="B580" s="43"/>
      <c r="C580" s="43"/>
      <c r="D580" s="43"/>
      <c r="E580" s="43"/>
      <c r="F580" s="43"/>
      <c r="G580" s="43"/>
      <c r="H580" s="43"/>
      <c r="I580" s="43"/>
      <c r="J580" s="43">
        <v>2</v>
      </c>
      <c r="K580" s="87">
        <v>2</v>
      </c>
      <c r="L580" s="153"/>
      <c r="M580" s="68"/>
      <c r="N580" s="155"/>
      <c r="O580" s="163"/>
      <c r="P580" s="69">
        <v>4</v>
      </c>
      <c r="Q580" s="164"/>
      <c r="R580" s="163"/>
      <c r="T580" s="8"/>
    </row>
    <row r="581" spans="1:20" ht="15.75" customHeight="1" x14ac:dyDescent="0.25">
      <c r="A581" s="42">
        <v>2101</v>
      </c>
      <c r="B581" s="43"/>
      <c r="C581" s="43"/>
      <c r="D581" s="43"/>
      <c r="E581" s="43"/>
      <c r="F581" s="43"/>
      <c r="G581" s="43"/>
      <c r="H581" s="43"/>
      <c r="I581" s="43"/>
      <c r="J581" s="43">
        <v>2</v>
      </c>
      <c r="K581" s="87">
        <v>1</v>
      </c>
      <c r="L581" s="153"/>
      <c r="M581" s="68"/>
      <c r="N581" s="155"/>
      <c r="O581" s="163"/>
      <c r="P581" s="69">
        <v>3</v>
      </c>
      <c r="Q581" s="164"/>
      <c r="R581" s="163"/>
      <c r="T581" s="8"/>
    </row>
    <row r="582" spans="1:20" ht="15.75" customHeight="1" x14ac:dyDescent="0.25">
      <c r="A582" s="42">
        <v>2102</v>
      </c>
      <c r="B582" s="43"/>
      <c r="C582" s="43"/>
      <c r="D582" s="43"/>
      <c r="E582" s="43"/>
      <c r="F582" s="43"/>
      <c r="G582" s="43"/>
      <c r="H582" s="43"/>
      <c r="I582" s="43"/>
      <c r="J582" s="43">
        <v>1</v>
      </c>
      <c r="K582" s="87">
        <v>2</v>
      </c>
      <c r="L582" s="153"/>
      <c r="M582" s="68"/>
      <c r="N582" s="155"/>
      <c r="O582" s="163"/>
      <c r="P582" s="69">
        <v>2</v>
      </c>
      <c r="Q582" s="164"/>
      <c r="R582" s="163"/>
      <c r="T582" s="8"/>
    </row>
    <row r="583" spans="1:20" ht="15.75" customHeight="1" x14ac:dyDescent="0.25">
      <c r="A583" s="42">
        <v>2201</v>
      </c>
      <c r="B583" s="43"/>
      <c r="C583" s="43"/>
      <c r="D583" s="43"/>
      <c r="E583" s="43"/>
      <c r="F583" s="43"/>
      <c r="G583" s="43"/>
      <c r="H583" s="43"/>
      <c r="I583" s="43"/>
      <c r="J583" s="43"/>
      <c r="K583" s="87"/>
      <c r="L583" s="153"/>
      <c r="M583" s="68"/>
      <c r="N583" s="155"/>
      <c r="O583" s="68"/>
      <c r="P583" s="155"/>
      <c r="Q583" s="165"/>
      <c r="R583" s="163"/>
      <c r="T583" s="8"/>
    </row>
    <row r="584" spans="1:20" ht="15.75" customHeight="1" x14ac:dyDescent="0.25">
      <c r="A584" s="42">
        <v>2202</v>
      </c>
      <c r="B584" s="43"/>
      <c r="C584" s="43"/>
      <c r="D584" s="43"/>
      <c r="E584" s="43"/>
      <c r="F584" s="43"/>
      <c r="G584" s="43"/>
      <c r="H584" s="43"/>
      <c r="I584" s="43"/>
      <c r="J584" s="43"/>
      <c r="K584" s="87"/>
      <c r="L584" s="153"/>
      <c r="M584" s="68"/>
      <c r="N584" s="155"/>
      <c r="O584" s="50" t="s">
        <v>64</v>
      </c>
      <c r="P584" s="51">
        <v>46</v>
      </c>
      <c r="Q584" s="52">
        <f>K587</f>
        <v>56</v>
      </c>
      <c r="R584" s="53" t="s">
        <v>10</v>
      </c>
    </row>
    <row r="585" spans="1:20" ht="15.75" customHeight="1" x14ac:dyDescent="0.25">
      <c r="A585" s="42">
        <v>2301</v>
      </c>
      <c r="B585" s="43"/>
      <c r="C585" s="43"/>
      <c r="D585" s="43"/>
      <c r="E585" s="43"/>
      <c r="F585" s="43"/>
      <c r="G585" s="43"/>
      <c r="H585" s="43"/>
      <c r="I585" s="43"/>
      <c r="J585" s="43"/>
      <c r="K585" s="87"/>
      <c r="L585" s="153"/>
      <c r="M585" s="68"/>
      <c r="N585" s="155"/>
      <c r="O585" s="54" t="s">
        <v>66</v>
      </c>
      <c r="P585" s="55">
        <f>IF(P584/B570=0,"",P584/B570)</f>
        <v>0.5168539325842697</v>
      </c>
      <c r="Q585" s="56">
        <f>IF(P584/Q584=0,"",P584/Q584)</f>
        <v>0.8214285714285714</v>
      </c>
      <c r="R585" s="57" t="s">
        <v>67</v>
      </c>
    </row>
    <row r="586" spans="1:20" ht="15.75" customHeight="1" x14ac:dyDescent="0.25">
      <c r="A586" s="42">
        <v>2302</v>
      </c>
      <c r="B586" s="43"/>
      <c r="C586" s="43"/>
      <c r="D586" s="43"/>
      <c r="E586" s="43"/>
      <c r="F586" s="43"/>
      <c r="G586" s="43"/>
      <c r="H586" s="43"/>
      <c r="I586" s="43"/>
      <c r="J586" s="43"/>
      <c r="K586" s="87"/>
      <c r="L586" s="156"/>
      <c r="M586" s="157"/>
      <c r="N586" s="158"/>
      <c r="O586" s="58"/>
      <c r="P586" s="59"/>
      <c r="Q586" s="59"/>
      <c r="R586" s="60"/>
    </row>
    <row r="587" spans="1:20" ht="18" customHeight="1" x14ac:dyDescent="0.25">
      <c r="A587" s="28"/>
      <c r="B587" s="198" t="s">
        <v>89</v>
      </c>
      <c r="C587" s="198"/>
      <c r="D587" s="198"/>
      <c r="E587" s="198"/>
      <c r="F587" s="198"/>
      <c r="G587" s="198"/>
      <c r="H587" s="198"/>
      <c r="I587" s="198"/>
      <c r="J587" s="198"/>
      <c r="K587" s="61">
        <f>SUM(K570:K583)</f>
        <v>56</v>
      </c>
      <c r="L587" s="62">
        <f>IF(K578=0,"",K578/B570)</f>
        <v>0.42696629213483145</v>
      </c>
      <c r="M587" s="62">
        <f>IF(K587=0,"",K587/B570)</f>
        <v>0.6292134831460674</v>
      </c>
      <c r="N587" s="62">
        <f>IF(K578=0,"",M587-L587)</f>
        <v>0.20224719101123595</v>
      </c>
      <c r="O587" s="2"/>
      <c r="P587" s="1"/>
      <c r="Q587" s="25"/>
      <c r="R587" s="2"/>
    </row>
    <row r="588" spans="1:2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72"/>
      <c r="L588" s="2"/>
      <c r="M588" s="2"/>
      <c r="N588" s="1"/>
      <c r="O588" s="2"/>
      <c r="P588" s="1"/>
      <c r="Q588" s="1"/>
      <c r="R588" s="1"/>
    </row>
    <row r="589" spans="1:2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72"/>
      <c r="L589" s="2"/>
      <c r="M589" s="2" t="s">
        <v>92</v>
      </c>
      <c r="N589" s="1"/>
      <c r="O589" s="2"/>
      <c r="P589" s="1"/>
      <c r="Q589" s="1"/>
      <c r="R589" s="1"/>
    </row>
    <row r="590" spans="1:20" s="146" customFormat="1" ht="26.25" customHeight="1" x14ac:dyDescent="0.4">
      <c r="B590" s="199" t="s">
        <v>78</v>
      </c>
      <c r="C590" s="200"/>
      <c r="D590" s="200"/>
      <c r="E590" s="200"/>
      <c r="F590" s="200"/>
      <c r="G590" s="200"/>
      <c r="H590" s="200"/>
      <c r="I590" s="200"/>
      <c r="J590" s="200"/>
      <c r="K590" s="147" t="s">
        <v>77</v>
      </c>
      <c r="L590" s="2"/>
      <c r="M590" s="2"/>
      <c r="N590" s="148"/>
      <c r="O590" s="2"/>
      <c r="P590" s="148"/>
      <c r="Q590" s="148"/>
      <c r="R590" s="148"/>
      <c r="T590" s="49"/>
    </row>
    <row r="591" spans="1:20" ht="20.25" customHeight="1" x14ac:dyDescent="0.2">
      <c r="A591" s="201" t="s">
        <v>9</v>
      </c>
      <c r="B591" s="202" t="s">
        <v>79</v>
      </c>
      <c r="C591" s="203"/>
      <c r="D591" s="203"/>
      <c r="E591" s="203"/>
      <c r="F591" s="203"/>
      <c r="G591" s="203"/>
      <c r="H591" s="203"/>
      <c r="I591" s="203"/>
      <c r="J591" s="204"/>
      <c r="K591" s="212" t="s">
        <v>10</v>
      </c>
      <c r="L591" s="197" t="s">
        <v>2</v>
      </c>
      <c r="M591" s="197" t="s">
        <v>3</v>
      </c>
      <c r="N591" s="214" t="s">
        <v>4</v>
      </c>
      <c r="O591" s="197" t="s">
        <v>5</v>
      </c>
      <c r="P591" s="195" t="s">
        <v>6</v>
      </c>
      <c r="Q591" s="195" t="s">
        <v>7</v>
      </c>
      <c r="R591" s="197" t="s">
        <v>8</v>
      </c>
      <c r="T591" s="49"/>
    </row>
    <row r="592" spans="1:20" ht="15.75" customHeight="1" x14ac:dyDescent="0.25">
      <c r="A592" s="196"/>
      <c r="B592" s="42" t="s">
        <v>80</v>
      </c>
      <c r="C592" s="42" t="s">
        <v>81</v>
      </c>
      <c r="D592" s="42" t="s">
        <v>82</v>
      </c>
      <c r="E592" s="42" t="s">
        <v>83</v>
      </c>
      <c r="F592" s="42" t="s">
        <v>84</v>
      </c>
      <c r="G592" s="42" t="s">
        <v>85</v>
      </c>
      <c r="H592" s="42" t="s">
        <v>86</v>
      </c>
      <c r="I592" s="42" t="s">
        <v>87</v>
      </c>
      <c r="J592" s="42" t="s">
        <v>88</v>
      </c>
      <c r="K592" s="213"/>
      <c r="L592" s="196"/>
      <c r="M592" s="196"/>
      <c r="N592" s="196"/>
      <c r="O592" s="196"/>
      <c r="P592" s="196"/>
      <c r="Q592" s="196"/>
      <c r="R592" s="196"/>
      <c r="T592" s="49"/>
    </row>
    <row r="593" spans="1:20" ht="15.75" customHeight="1" x14ac:dyDescent="0.25">
      <c r="A593" s="42">
        <v>1601</v>
      </c>
      <c r="B593" s="43">
        <v>31</v>
      </c>
      <c r="C593" s="43"/>
      <c r="D593" s="43"/>
      <c r="E593" s="43"/>
      <c r="F593" s="43"/>
      <c r="G593" s="43"/>
      <c r="H593" s="43"/>
      <c r="I593" s="43"/>
      <c r="J593" s="43"/>
      <c r="K593" s="87"/>
      <c r="L593" s="150"/>
      <c r="M593" s="151"/>
      <c r="N593" s="152"/>
      <c r="O593" s="159"/>
      <c r="P593" s="44">
        <f>B593</f>
        <v>31</v>
      </c>
      <c r="Q593" s="160"/>
      <c r="R593" s="159"/>
      <c r="T593" s="49"/>
    </row>
    <row r="594" spans="1:20" ht="15.75" customHeight="1" x14ac:dyDescent="0.25">
      <c r="A594" s="42">
        <v>1602</v>
      </c>
      <c r="B594" s="43"/>
      <c r="C594" s="43">
        <v>21</v>
      </c>
      <c r="D594" s="43"/>
      <c r="E594" s="43"/>
      <c r="F594" s="43"/>
      <c r="G594" s="43"/>
      <c r="H594" s="43"/>
      <c r="I594" s="43"/>
      <c r="J594" s="43"/>
      <c r="K594" s="87"/>
      <c r="L594" s="153"/>
      <c r="M594" s="68"/>
      <c r="N594" s="154"/>
      <c r="O594" s="45">
        <f>IF(C594=0,"",C594/B593)</f>
        <v>0.67741935483870963</v>
      </c>
      <c r="P594" s="46">
        <v>21</v>
      </c>
      <c r="Q594" s="161">
        <f t="shared" ref="Q594:Q601" si="74">IF(P594=0,"",P594/P593)</f>
        <v>0.67741935483870963</v>
      </c>
      <c r="R594" s="161">
        <f t="shared" ref="R594:R601" si="75">IF(P594=0,"",100%-Q594)</f>
        <v>0.32258064516129037</v>
      </c>
      <c r="T594" s="49"/>
    </row>
    <row r="595" spans="1:20" ht="15.75" customHeight="1" x14ac:dyDescent="0.25">
      <c r="A595" s="42">
        <v>1701</v>
      </c>
      <c r="B595" s="43"/>
      <c r="C595" s="43"/>
      <c r="D595" s="43">
        <v>18</v>
      </c>
      <c r="E595" s="43"/>
      <c r="F595" s="43"/>
      <c r="G595" s="43"/>
      <c r="H595" s="43"/>
      <c r="I595" s="43"/>
      <c r="J595" s="43"/>
      <c r="K595" s="87"/>
      <c r="L595" s="153"/>
      <c r="M595" s="68"/>
      <c r="N595" s="154"/>
      <c r="O595" s="45">
        <f>IF(D595=0,"",D595/C594)</f>
        <v>0.8571428571428571</v>
      </c>
      <c r="P595" s="46">
        <v>19</v>
      </c>
      <c r="Q595" s="161">
        <f t="shared" si="74"/>
        <v>0.90476190476190477</v>
      </c>
      <c r="R595" s="161">
        <f t="shared" si="75"/>
        <v>9.5238095238095233E-2</v>
      </c>
      <c r="T595" s="70">
        <f>P595/P593</f>
        <v>0.61290322580645162</v>
      </c>
    </row>
    <row r="596" spans="1:20" ht="15.75" customHeight="1" x14ac:dyDescent="0.25">
      <c r="A596" s="42">
        <v>1702</v>
      </c>
      <c r="B596" s="43"/>
      <c r="C596" s="43"/>
      <c r="D596" s="43"/>
      <c r="E596" s="43">
        <v>15</v>
      </c>
      <c r="F596" s="43"/>
      <c r="G596" s="43"/>
      <c r="H596" s="43"/>
      <c r="I596" s="43"/>
      <c r="J596" s="43"/>
      <c r="K596" s="87"/>
      <c r="L596" s="153"/>
      <c r="M596" s="68"/>
      <c r="N596" s="154"/>
      <c r="O596" s="45">
        <f>IF(E596=0,"",E596/D595)</f>
        <v>0.83333333333333337</v>
      </c>
      <c r="P596" s="46">
        <v>19</v>
      </c>
      <c r="Q596" s="161">
        <f t="shared" si="74"/>
        <v>1</v>
      </c>
      <c r="R596" s="161">
        <f t="shared" si="75"/>
        <v>0</v>
      </c>
      <c r="T596" s="49"/>
    </row>
    <row r="597" spans="1:20" ht="15.75" customHeight="1" x14ac:dyDescent="0.25">
      <c r="A597" s="42">
        <v>1801</v>
      </c>
      <c r="B597" s="43"/>
      <c r="C597" s="43"/>
      <c r="D597" s="43"/>
      <c r="E597" s="43"/>
      <c r="F597" s="43">
        <v>15</v>
      </c>
      <c r="G597" s="43"/>
      <c r="H597" s="43"/>
      <c r="I597" s="43"/>
      <c r="J597" s="43"/>
      <c r="K597" s="87"/>
      <c r="L597" s="153"/>
      <c r="M597" s="68"/>
      <c r="N597" s="154"/>
      <c r="O597" s="45">
        <f>IF(F597=0,"",F597/E596)</f>
        <v>1</v>
      </c>
      <c r="P597" s="46">
        <v>19</v>
      </c>
      <c r="Q597" s="161">
        <f t="shared" si="74"/>
        <v>1</v>
      </c>
      <c r="R597" s="161">
        <f t="shared" si="75"/>
        <v>0</v>
      </c>
      <c r="T597" s="49"/>
    </row>
    <row r="598" spans="1:20" ht="15.75" customHeight="1" x14ac:dyDescent="0.25">
      <c r="A598" s="42">
        <v>1802</v>
      </c>
      <c r="B598" s="43"/>
      <c r="C598" s="43"/>
      <c r="D598" s="43"/>
      <c r="E598" s="43"/>
      <c r="F598" s="43"/>
      <c r="G598" s="43">
        <v>13</v>
      </c>
      <c r="H598" s="43"/>
      <c r="I598" s="43"/>
      <c r="J598" s="43"/>
      <c r="K598" s="87"/>
      <c r="L598" s="153"/>
      <c r="M598" s="68"/>
      <c r="N598" s="154"/>
      <c r="O598" s="45">
        <f>IF(G598=0,"",G598/F597)</f>
        <v>0.8666666666666667</v>
      </c>
      <c r="P598" s="46">
        <v>15</v>
      </c>
      <c r="Q598" s="161">
        <f t="shared" si="74"/>
        <v>0.78947368421052633</v>
      </c>
      <c r="R598" s="161">
        <f t="shared" si="75"/>
        <v>0.21052631578947367</v>
      </c>
      <c r="T598" s="49"/>
    </row>
    <row r="599" spans="1:20" ht="15.75" customHeight="1" x14ac:dyDescent="0.25">
      <c r="A599" s="42">
        <v>1901</v>
      </c>
      <c r="B599" s="43"/>
      <c r="C599" s="43"/>
      <c r="D599" s="43"/>
      <c r="E599" s="43"/>
      <c r="F599" s="43"/>
      <c r="G599" s="43"/>
      <c r="H599" s="43">
        <v>13</v>
      </c>
      <c r="I599" s="43"/>
      <c r="J599" s="43"/>
      <c r="K599" s="87"/>
      <c r="L599" s="153"/>
      <c r="M599" s="68"/>
      <c r="N599" s="154"/>
      <c r="O599" s="45">
        <f>IF(H599=0,"",H599/G598)</f>
        <v>1</v>
      </c>
      <c r="P599" s="46">
        <v>15</v>
      </c>
      <c r="Q599" s="161">
        <f t="shared" si="74"/>
        <v>1</v>
      </c>
      <c r="R599" s="161">
        <f t="shared" si="75"/>
        <v>0</v>
      </c>
      <c r="T599" s="49"/>
    </row>
    <row r="600" spans="1:20" ht="15.75" customHeight="1" x14ac:dyDescent="0.25">
      <c r="A600" s="42">
        <v>1902</v>
      </c>
      <c r="B600" s="43"/>
      <c r="C600" s="43"/>
      <c r="D600" s="43"/>
      <c r="E600" s="43"/>
      <c r="F600" s="43"/>
      <c r="G600" s="43"/>
      <c r="H600" s="43"/>
      <c r="I600" s="43">
        <v>13</v>
      </c>
      <c r="J600" s="43"/>
      <c r="K600" s="87"/>
      <c r="L600" s="153"/>
      <c r="M600" s="68"/>
      <c r="N600" s="154"/>
      <c r="O600" s="45">
        <f>IF(I600=0,"",I600/H599)</f>
        <v>1</v>
      </c>
      <c r="P600" s="46">
        <v>15</v>
      </c>
      <c r="Q600" s="161">
        <f t="shared" si="74"/>
        <v>1</v>
      </c>
      <c r="R600" s="161">
        <f t="shared" si="75"/>
        <v>0</v>
      </c>
      <c r="T600" s="49"/>
    </row>
    <row r="601" spans="1:20" ht="15.75" customHeight="1" x14ac:dyDescent="0.25">
      <c r="A601" s="42">
        <v>2001</v>
      </c>
      <c r="B601" s="43"/>
      <c r="C601" s="43"/>
      <c r="D601" s="43"/>
      <c r="E601" s="43"/>
      <c r="F601" s="43"/>
      <c r="G601" s="43"/>
      <c r="H601" s="43"/>
      <c r="I601" s="43"/>
      <c r="J601" s="43">
        <v>13</v>
      </c>
      <c r="K601" s="87">
        <v>11</v>
      </c>
      <c r="L601" s="153"/>
      <c r="M601" s="68"/>
      <c r="N601" s="154"/>
      <c r="O601" s="47">
        <f>IF(J601=0,"",J601/I600)</f>
        <v>1</v>
      </c>
      <c r="P601" s="46">
        <v>15</v>
      </c>
      <c r="Q601" s="47">
        <f t="shared" si="74"/>
        <v>1</v>
      </c>
      <c r="R601" s="47">
        <f t="shared" si="75"/>
        <v>0</v>
      </c>
    </row>
    <row r="602" spans="1:20" ht="15.75" customHeight="1" x14ac:dyDescent="0.25">
      <c r="A602" s="42">
        <v>2002</v>
      </c>
      <c r="B602" s="43"/>
      <c r="C602" s="43"/>
      <c r="D602" s="43"/>
      <c r="E602" s="43"/>
      <c r="F602" s="43"/>
      <c r="G602" s="43"/>
      <c r="H602" s="43"/>
      <c r="I602" s="43"/>
      <c r="J602" s="43">
        <v>3</v>
      </c>
      <c r="K602" s="87">
        <v>3</v>
      </c>
      <c r="L602" s="153"/>
      <c r="M602" s="68"/>
      <c r="N602" s="155"/>
      <c r="O602" s="125"/>
      <c r="P602" s="46">
        <v>4</v>
      </c>
      <c r="Q602" s="125"/>
      <c r="R602" s="166"/>
    </row>
    <row r="603" spans="1:20" ht="15.75" customHeight="1" x14ac:dyDescent="0.25">
      <c r="A603" s="42">
        <v>2101</v>
      </c>
      <c r="B603" s="43"/>
      <c r="C603" s="43"/>
      <c r="D603" s="43"/>
      <c r="E603" s="43"/>
      <c r="F603" s="43"/>
      <c r="G603" s="43"/>
      <c r="H603" s="43"/>
      <c r="I603" s="43"/>
      <c r="J603" s="43">
        <v>1</v>
      </c>
      <c r="K603" s="87">
        <v>1</v>
      </c>
      <c r="L603" s="153"/>
      <c r="M603" s="68"/>
      <c r="N603" s="155"/>
      <c r="O603" s="163"/>
      <c r="P603" s="69">
        <v>1</v>
      </c>
      <c r="Q603" s="164"/>
      <c r="R603" s="163"/>
    </row>
    <row r="604" spans="1:20" ht="15.75" customHeight="1" x14ac:dyDescent="0.25">
      <c r="A604" s="42">
        <v>2102</v>
      </c>
      <c r="B604" s="43"/>
      <c r="C604" s="43"/>
      <c r="D604" s="43"/>
      <c r="E604" s="43"/>
      <c r="F604" s="43"/>
      <c r="G604" s="43"/>
      <c r="H604" s="43"/>
      <c r="I604" s="43"/>
      <c r="J604" s="43"/>
      <c r="K604" s="87"/>
      <c r="L604" s="153"/>
      <c r="M604" s="68"/>
      <c r="N604" s="155"/>
      <c r="O604" s="163"/>
      <c r="P604" s="69"/>
      <c r="Q604" s="164"/>
      <c r="R604" s="163"/>
    </row>
    <row r="605" spans="1:20" ht="15.75" customHeight="1" x14ac:dyDescent="0.25">
      <c r="A605" s="42">
        <v>2201</v>
      </c>
      <c r="B605" s="43"/>
      <c r="C605" s="43"/>
      <c r="D605" s="43"/>
      <c r="E605" s="43"/>
      <c r="F605" s="43"/>
      <c r="G605" s="43"/>
      <c r="H605" s="43"/>
      <c r="I605" s="43"/>
      <c r="J605" s="43"/>
      <c r="K605" s="87"/>
      <c r="L605" s="153"/>
      <c r="M605" s="68"/>
      <c r="N605" s="155"/>
      <c r="O605" s="163"/>
      <c r="P605" s="69"/>
      <c r="Q605" s="164"/>
      <c r="R605" s="163"/>
    </row>
    <row r="606" spans="1:20" ht="15.75" customHeight="1" x14ac:dyDescent="0.25">
      <c r="A606" s="42">
        <v>2202</v>
      </c>
      <c r="B606" s="43"/>
      <c r="C606" s="43"/>
      <c r="D606" s="43"/>
      <c r="E606" s="43"/>
      <c r="F606" s="43"/>
      <c r="G606" s="43"/>
      <c r="H606" s="43"/>
      <c r="I606" s="43"/>
      <c r="J606" s="43"/>
      <c r="K606" s="87"/>
      <c r="L606" s="153"/>
      <c r="M606" s="68"/>
      <c r="N606" s="155"/>
      <c r="O606" s="68"/>
      <c r="P606" s="155"/>
      <c r="Q606" s="165"/>
      <c r="R606" s="163"/>
    </row>
    <row r="607" spans="1:20" ht="15.75" customHeight="1" x14ac:dyDescent="0.25">
      <c r="A607" s="42">
        <v>2301</v>
      </c>
      <c r="B607" s="43"/>
      <c r="C607" s="43"/>
      <c r="D607" s="43"/>
      <c r="E607" s="43"/>
      <c r="F607" s="43"/>
      <c r="G607" s="43"/>
      <c r="H607" s="43"/>
      <c r="I607" s="43"/>
      <c r="J607" s="43"/>
      <c r="K607" s="87"/>
      <c r="L607" s="153"/>
      <c r="M607" s="68"/>
      <c r="N607" s="155"/>
      <c r="O607" s="50" t="s">
        <v>64</v>
      </c>
      <c r="P607" s="51">
        <v>14</v>
      </c>
      <c r="Q607" s="52">
        <f>IF(SUM(K595:K604)=0,"",SUM(K595:K604))</f>
        <v>15</v>
      </c>
      <c r="R607" s="53" t="s">
        <v>10</v>
      </c>
    </row>
    <row r="608" spans="1:20" ht="15.75" customHeight="1" x14ac:dyDescent="0.25">
      <c r="A608" s="42">
        <v>2302</v>
      </c>
      <c r="B608" s="43"/>
      <c r="C608" s="43"/>
      <c r="D608" s="43"/>
      <c r="E608" s="43"/>
      <c r="F608" s="43"/>
      <c r="G608" s="43"/>
      <c r="H608" s="43"/>
      <c r="I608" s="43"/>
      <c r="J608" s="43"/>
      <c r="K608" s="87"/>
      <c r="L608" s="153"/>
      <c r="M608" s="68"/>
      <c r="N608" s="155"/>
      <c r="O608" s="54" t="s">
        <v>66</v>
      </c>
      <c r="P608" s="55">
        <f>IF(P607/B593=0,"",P607/B593)</f>
        <v>0.45161290322580644</v>
      </c>
      <c r="Q608" s="56">
        <f>IF(P607/Q607=0,"",P607/Q607)</f>
        <v>0.93333333333333335</v>
      </c>
      <c r="R608" s="57" t="s">
        <v>67</v>
      </c>
    </row>
    <row r="609" spans="1:20" ht="15.75" customHeight="1" x14ac:dyDescent="0.25">
      <c r="A609" s="42">
        <v>2401</v>
      </c>
      <c r="B609" s="43"/>
      <c r="C609" s="43"/>
      <c r="D609" s="43"/>
      <c r="E609" s="43"/>
      <c r="F609" s="43"/>
      <c r="G609" s="43"/>
      <c r="H609" s="43"/>
      <c r="I609" s="43"/>
      <c r="J609" s="43"/>
      <c r="K609" s="87"/>
      <c r="L609" s="156"/>
      <c r="M609" s="157"/>
      <c r="N609" s="158"/>
      <c r="O609" s="58"/>
      <c r="P609" s="59"/>
      <c r="Q609" s="59"/>
      <c r="R609" s="60"/>
    </row>
    <row r="610" spans="1:20" ht="18" customHeight="1" x14ac:dyDescent="0.25">
      <c r="A610" s="28"/>
      <c r="B610" s="198" t="s">
        <v>89</v>
      </c>
      <c r="C610" s="198"/>
      <c r="D610" s="198"/>
      <c r="E610" s="198"/>
      <c r="F610" s="198"/>
      <c r="G610" s="198"/>
      <c r="H610" s="198"/>
      <c r="I610" s="198"/>
      <c r="J610" s="198"/>
      <c r="K610" s="61">
        <f>SUM(K593:K606)</f>
        <v>15</v>
      </c>
      <c r="L610" s="62">
        <f>IF(K601=0,"",K601/B593)</f>
        <v>0.35483870967741937</v>
      </c>
      <c r="M610" s="62">
        <f>IF(K610=0,"",K610/B593)</f>
        <v>0.4838709677419355</v>
      </c>
      <c r="N610" s="62">
        <f>IF(K601=0,"",M610-L610)</f>
        <v>0.12903225806451613</v>
      </c>
      <c r="O610" s="2"/>
      <c r="P610" s="1"/>
      <c r="Q610" s="25"/>
      <c r="R610" s="2"/>
    </row>
    <row r="611" spans="1:2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72"/>
      <c r="L611" s="2"/>
      <c r="M611" s="2"/>
      <c r="N611" s="1"/>
      <c r="O611" s="2"/>
      <c r="P611" s="1"/>
      <c r="Q611" s="1"/>
      <c r="R611" s="1"/>
    </row>
    <row r="612" spans="1:2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72"/>
      <c r="L612" s="2"/>
      <c r="M612" s="2"/>
      <c r="N612" s="1"/>
      <c r="O612" s="2"/>
      <c r="P612" s="1"/>
      <c r="Q612" s="1"/>
      <c r="R612" s="1"/>
    </row>
    <row r="613" spans="1:20" s="146" customFormat="1" ht="26.25" customHeight="1" x14ac:dyDescent="0.4">
      <c r="B613" s="199" t="s">
        <v>78</v>
      </c>
      <c r="C613" s="200"/>
      <c r="D613" s="200"/>
      <c r="E613" s="200"/>
      <c r="F613" s="200"/>
      <c r="G613" s="200"/>
      <c r="H613" s="200"/>
      <c r="I613" s="200"/>
      <c r="J613" s="200"/>
      <c r="K613" s="147" t="s">
        <v>93</v>
      </c>
      <c r="L613" s="2"/>
      <c r="M613" s="2"/>
      <c r="N613" s="148"/>
      <c r="O613" s="2"/>
      <c r="P613" s="148"/>
      <c r="Q613" s="148"/>
      <c r="R613" s="148"/>
    </row>
    <row r="614" spans="1:20" ht="20.25" customHeight="1" x14ac:dyDescent="0.2">
      <c r="A614" s="215" t="s">
        <v>9</v>
      </c>
      <c r="B614" s="202" t="s">
        <v>79</v>
      </c>
      <c r="C614" s="203"/>
      <c r="D614" s="203"/>
      <c r="E614" s="203"/>
      <c r="F614" s="203"/>
      <c r="G614" s="203"/>
      <c r="H614" s="203"/>
      <c r="I614" s="203"/>
      <c r="J614" s="204"/>
      <c r="K614" s="212" t="s">
        <v>10</v>
      </c>
      <c r="L614" s="197" t="s">
        <v>2</v>
      </c>
      <c r="M614" s="197" t="s">
        <v>3</v>
      </c>
      <c r="N614" s="214" t="s">
        <v>4</v>
      </c>
      <c r="O614" s="197" t="s">
        <v>5</v>
      </c>
      <c r="P614" s="195" t="s">
        <v>6</v>
      </c>
      <c r="Q614" s="195" t="s">
        <v>7</v>
      </c>
      <c r="R614" s="197" t="s">
        <v>8</v>
      </c>
    </row>
    <row r="615" spans="1:20" ht="15.75" customHeight="1" x14ac:dyDescent="0.25">
      <c r="A615" s="196"/>
      <c r="B615" s="42" t="s">
        <v>80</v>
      </c>
      <c r="C615" s="42" t="s">
        <v>81</v>
      </c>
      <c r="D615" s="42" t="s">
        <v>82</v>
      </c>
      <c r="E615" s="42" t="s">
        <v>83</v>
      </c>
      <c r="F615" s="42" t="s">
        <v>84</v>
      </c>
      <c r="G615" s="42" t="s">
        <v>85</v>
      </c>
      <c r="H615" s="42" t="s">
        <v>86</v>
      </c>
      <c r="I615" s="42" t="s">
        <v>87</v>
      </c>
      <c r="J615" s="42" t="s">
        <v>88</v>
      </c>
      <c r="K615" s="213"/>
      <c r="L615" s="196"/>
      <c r="M615" s="196"/>
      <c r="N615" s="196"/>
      <c r="O615" s="196"/>
      <c r="P615" s="196"/>
      <c r="Q615" s="196"/>
      <c r="R615" s="196"/>
    </row>
    <row r="616" spans="1:20" ht="15.75" customHeight="1" x14ac:dyDescent="0.25">
      <c r="A616" s="42">
        <v>1602</v>
      </c>
      <c r="B616" s="43">
        <v>68</v>
      </c>
      <c r="C616" s="43"/>
      <c r="D616" s="43"/>
      <c r="E616" s="43"/>
      <c r="F616" s="43"/>
      <c r="G616" s="43"/>
      <c r="H616" s="43"/>
      <c r="I616" s="43"/>
      <c r="J616" s="43"/>
      <c r="K616" s="87"/>
      <c r="L616" s="150"/>
      <c r="M616" s="151"/>
      <c r="N616" s="152"/>
      <c r="O616" s="159"/>
      <c r="P616" s="44">
        <f>B616</f>
        <v>68</v>
      </c>
      <c r="Q616" s="160"/>
      <c r="R616" s="159"/>
    </row>
    <row r="617" spans="1:20" ht="15.75" customHeight="1" x14ac:dyDescent="0.25">
      <c r="A617" s="42">
        <v>1701</v>
      </c>
      <c r="B617" s="43"/>
      <c r="C617" s="43">
        <v>43</v>
      </c>
      <c r="D617" s="43"/>
      <c r="E617" s="43"/>
      <c r="F617" s="43"/>
      <c r="G617" s="43"/>
      <c r="H617" s="43"/>
      <c r="I617" s="43"/>
      <c r="J617" s="43"/>
      <c r="K617" s="87"/>
      <c r="L617" s="153"/>
      <c r="M617" s="68"/>
      <c r="N617" s="154"/>
      <c r="O617" s="45">
        <f>IF(C617=0,"",C617/B616)</f>
        <v>0.63235294117647056</v>
      </c>
      <c r="P617" s="46">
        <v>43</v>
      </c>
      <c r="Q617" s="161">
        <f t="shared" ref="Q617:Q624" si="76">IF(P617=0,"",P617/P616)</f>
        <v>0.63235294117647056</v>
      </c>
      <c r="R617" s="161">
        <f t="shared" ref="R617:R624" si="77">IF(P617=0,"",100%-Q617)</f>
        <v>0.36764705882352944</v>
      </c>
    </row>
    <row r="618" spans="1:20" ht="15.75" customHeight="1" x14ac:dyDescent="0.25">
      <c r="A618" s="42">
        <v>1702</v>
      </c>
      <c r="B618" s="43"/>
      <c r="C618" s="43"/>
      <c r="D618" s="43">
        <v>44</v>
      </c>
      <c r="E618" s="43"/>
      <c r="F618" s="43"/>
      <c r="G618" s="43"/>
      <c r="H618" s="43"/>
      <c r="I618" s="43"/>
      <c r="J618" s="43"/>
      <c r="K618" s="87"/>
      <c r="L618" s="153"/>
      <c r="M618" s="68"/>
      <c r="N618" s="154"/>
      <c r="O618" s="45">
        <f>IF(D618=0,"",D618/C617)</f>
        <v>1.0232558139534884</v>
      </c>
      <c r="P618" s="46">
        <v>44</v>
      </c>
      <c r="Q618" s="161">
        <f t="shared" si="76"/>
        <v>1.0232558139534884</v>
      </c>
      <c r="R618" s="161">
        <f t="shared" si="77"/>
        <v>-2.3255813953488413E-2</v>
      </c>
      <c r="T618" s="8">
        <f>P618/P616</f>
        <v>0.6470588235294118</v>
      </c>
    </row>
    <row r="619" spans="1:20" ht="15.75" customHeight="1" x14ac:dyDescent="0.25">
      <c r="A619" s="42">
        <v>1801</v>
      </c>
      <c r="B619" s="43"/>
      <c r="C619" s="43"/>
      <c r="D619" s="43"/>
      <c r="E619" s="43">
        <v>33</v>
      </c>
      <c r="F619" s="43"/>
      <c r="G619" s="43"/>
      <c r="H619" s="43"/>
      <c r="I619" s="43"/>
      <c r="J619" s="43"/>
      <c r="K619" s="87"/>
      <c r="L619" s="153"/>
      <c r="M619" s="68"/>
      <c r="N619" s="154"/>
      <c r="O619" s="45">
        <f>IF(E619=0,"",E619/D618)</f>
        <v>0.75</v>
      </c>
      <c r="P619" s="46">
        <v>34</v>
      </c>
      <c r="Q619" s="161">
        <f t="shared" si="76"/>
        <v>0.77272727272727271</v>
      </c>
      <c r="R619" s="161">
        <f t="shared" si="77"/>
        <v>0.22727272727272729</v>
      </c>
    </row>
    <row r="620" spans="1:20" ht="15.75" customHeight="1" x14ac:dyDescent="0.25">
      <c r="A620" s="42">
        <v>1802</v>
      </c>
      <c r="B620" s="43"/>
      <c r="C620" s="43"/>
      <c r="D620" s="43"/>
      <c r="E620" s="43"/>
      <c r="F620" s="43">
        <v>31</v>
      </c>
      <c r="G620" s="43"/>
      <c r="H620" s="43"/>
      <c r="I620" s="43"/>
      <c r="J620" s="43"/>
      <c r="K620" s="87"/>
      <c r="L620" s="153"/>
      <c r="M620" s="68"/>
      <c r="N620" s="154"/>
      <c r="O620" s="45">
        <f>IF(F620=0,"",F620/E619)</f>
        <v>0.93939393939393945</v>
      </c>
      <c r="P620" s="46">
        <v>31</v>
      </c>
      <c r="Q620" s="161">
        <f t="shared" si="76"/>
        <v>0.91176470588235292</v>
      </c>
      <c r="R620" s="161">
        <f t="shared" si="77"/>
        <v>8.8235294117647078E-2</v>
      </c>
    </row>
    <row r="621" spans="1:20" ht="15.75" customHeight="1" x14ac:dyDescent="0.25">
      <c r="A621" s="42">
        <v>1901</v>
      </c>
      <c r="B621" s="43"/>
      <c r="C621" s="43"/>
      <c r="D621" s="43"/>
      <c r="E621" s="43"/>
      <c r="F621" s="43"/>
      <c r="G621" s="43">
        <v>27</v>
      </c>
      <c r="H621" s="43"/>
      <c r="I621" s="43"/>
      <c r="J621" s="43"/>
      <c r="K621" s="87"/>
      <c r="L621" s="153"/>
      <c r="M621" s="68"/>
      <c r="N621" s="154"/>
      <c r="O621" s="45">
        <f>IF(G621=0,"",G621/F620)</f>
        <v>0.87096774193548387</v>
      </c>
      <c r="P621" s="46">
        <v>31</v>
      </c>
      <c r="Q621" s="161">
        <f t="shared" si="76"/>
        <v>1</v>
      </c>
      <c r="R621" s="161">
        <f t="shared" si="77"/>
        <v>0</v>
      </c>
    </row>
    <row r="622" spans="1:20" ht="15.75" customHeight="1" x14ac:dyDescent="0.25">
      <c r="A622" s="42">
        <v>1902</v>
      </c>
      <c r="B622" s="43"/>
      <c r="C622" s="43"/>
      <c r="D622" s="43"/>
      <c r="E622" s="43"/>
      <c r="F622" s="43"/>
      <c r="G622" s="43"/>
      <c r="H622" s="43">
        <v>27</v>
      </c>
      <c r="I622" s="43"/>
      <c r="J622" s="43"/>
      <c r="K622" s="87"/>
      <c r="L622" s="153"/>
      <c r="M622" s="68"/>
      <c r="N622" s="154"/>
      <c r="O622" s="45">
        <f>IF(H622=0,"",H622/G621)</f>
        <v>1</v>
      </c>
      <c r="P622" s="46">
        <v>30</v>
      </c>
      <c r="Q622" s="161">
        <f t="shared" si="76"/>
        <v>0.967741935483871</v>
      </c>
      <c r="R622" s="161">
        <f t="shared" si="77"/>
        <v>3.2258064516129004E-2</v>
      </c>
    </row>
    <row r="623" spans="1:20" ht="15.75" customHeight="1" x14ac:dyDescent="0.25">
      <c r="A623" s="42">
        <v>2001</v>
      </c>
      <c r="B623" s="43"/>
      <c r="C623" s="43"/>
      <c r="D623" s="43"/>
      <c r="E623" s="43"/>
      <c r="F623" s="43"/>
      <c r="G623" s="43"/>
      <c r="H623" s="43"/>
      <c r="I623" s="43">
        <v>27</v>
      </c>
      <c r="J623" s="43"/>
      <c r="K623" s="87"/>
      <c r="L623" s="153"/>
      <c r="M623" s="68"/>
      <c r="N623" s="154"/>
      <c r="O623" s="45">
        <f>IF(I623=0,"",I623/H622)</f>
        <v>1</v>
      </c>
      <c r="P623" s="46">
        <v>30</v>
      </c>
      <c r="Q623" s="161">
        <f t="shared" si="76"/>
        <v>1</v>
      </c>
      <c r="R623" s="161">
        <f t="shared" si="77"/>
        <v>0</v>
      </c>
    </row>
    <row r="624" spans="1:20" ht="15.75" customHeight="1" x14ac:dyDescent="0.25">
      <c r="A624" s="42">
        <v>2002</v>
      </c>
      <c r="B624" s="43"/>
      <c r="C624" s="43"/>
      <c r="D624" s="43"/>
      <c r="E624" s="43"/>
      <c r="F624" s="43"/>
      <c r="G624" s="43"/>
      <c r="H624" s="43"/>
      <c r="I624" s="43"/>
      <c r="J624" s="43">
        <v>27</v>
      </c>
      <c r="K624" s="87">
        <v>20</v>
      </c>
      <c r="L624" s="153"/>
      <c r="M624" s="68"/>
      <c r="N624" s="154"/>
      <c r="O624" s="47">
        <f>IF(J624=0,"",J624/I623)</f>
        <v>1</v>
      </c>
      <c r="P624" s="46">
        <v>30</v>
      </c>
      <c r="Q624" s="47">
        <f t="shared" si="76"/>
        <v>1</v>
      </c>
      <c r="R624" s="47">
        <f t="shared" si="77"/>
        <v>0</v>
      </c>
    </row>
    <row r="625" spans="1:18" ht="15.75" customHeight="1" x14ac:dyDescent="0.25">
      <c r="A625" s="42">
        <v>2101</v>
      </c>
      <c r="B625" s="43"/>
      <c r="C625" s="43"/>
      <c r="D625" s="43"/>
      <c r="E625" s="43"/>
      <c r="F625" s="43"/>
      <c r="G625" s="43"/>
      <c r="H625" s="43"/>
      <c r="I625" s="43"/>
      <c r="J625" s="43">
        <v>7</v>
      </c>
      <c r="K625" s="87">
        <v>7</v>
      </c>
      <c r="L625" s="153"/>
      <c r="M625" s="68"/>
      <c r="N625" s="155"/>
      <c r="O625" s="125"/>
      <c r="P625" s="46">
        <v>9</v>
      </c>
      <c r="Q625" s="125"/>
      <c r="R625" s="166"/>
    </row>
    <row r="626" spans="1:18" ht="15.75" customHeight="1" x14ac:dyDescent="0.25">
      <c r="A626" s="42">
        <v>2102</v>
      </c>
      <c r="B626" s="43"/>
      <c r="C626" s="43"/>
      <c r="D626" s="43"/>
      <c r="E626" s="43"/>
      <c r="F626" s="43"/>
      <c r="G626" s="43"/>
      <c r="H626" s="43"/>
      <c r="I626" s="43"/>
      <c r="J626" s="43">
        <v>2</v>
      </c>
      <c r="K626" s="87">
        <v>3</v>
      </c>
      <c r="L626" s="153"/>
      <c r="M626" s="68"/>
      <c r="N626" s="155"/>
      <c r="O626" s="163"/>
      <c r="P626" s="69">
        <v>3</v>
      </c>
      <c r="Q626" s="164"/>
      <c r="R626" s="163"/>
    </row>
    <row r="627" spans="1:18" ht="15.75" customHeight="1" x14ac:dyDescent="0.25">
      <c r="A627" s="42">
        <v>2201</v>
      </c>
      <c r="B627" s="43"/>
      <c r="C627" s="43"/>
      <c r="D627" s="43"/>
      <c r="E627" s="43"/>
      <c r="F627" s="43"/>
      <c r="G627" s="43"/>
      <c r="H627" s="43"/>
      <c r="I627" s="43"/>
      <c r="J627" s="43"/>
      <c r="K627" s="87"/>
      <c r="L627" s="153"/>
      <c r="M627" s="68"/>
      <c r="N627" s="155"/>
      <c r="O627" s="163"/>
      <c r="P627" s="69"/>
      <c r="Q627" s="164"/>
      <c r="R627" s="163"/>
    </row>
    <row r="628" spans="1:18" ht="15.75" customHeight="1" x14ac:dyDescent="0.25">
      <c r="A628" s="42">
        <v>2202</v>
      </c>
      <c r="B628" s="43"/>
      <c r="C628" s="43"/>
      <c r="D628" s="43"/>
      <c r="E628" s="43"/>
      <c r="F628" s="43"/>
      <c r="G628" s="43"/>
      <c r="H628" s="43"/>
      <c r="I628" s="43"/>
      <c r="J628" s="43"/>
      <c r="K628" s="87"/>
      <c r="L628" s="153"/>
      <c r="M628" s="68"/>
      <c r="N628" s="155"/>
      <c r="O628" s="163"/>
      <c r="P628" s="69"/>
      <c r="Q628" s="164"/>
      <c r="R628" s="163"/>
    </row>
    <row r="629" spans="1:18" ht="15.75" customHeight="1" x14ac:dyDescent="0.25">
      <c r="A629" s="42">
        <v>2301</v>
      </c>
      <c r="B629" s="43"/>
      <c r="C629" s="43"/>
      <c r="D629" s="43"/>
      <c r="E629" s="43"/>
      <c r="F629" s="43"/>
      <c r="G629" s="43"/>
      <c r="H629" s="43"/>
      <c r="I629" s="43"/>
      <c r="J629" s="43"/>
      <c r="K629" s="87"/>
      <c r="L629" s="153"/>
      <c r="M629" s="68"/>
      <c r="N629" s="155"/>
      <c r="O629" s="68"/>
      <c r="P629" s="155"/>
      <c r="Q629" s="165"/>
      <c r="R629" s="163"/>
    </row>
    <row r="630" spans="1:18" ht="15.75" customHeight="1" x14ac:dyDescent="0.25">
      <c r="A630" s="42">
        <v>2302</v>
      </c>
      <c r="B630" s="43"/>
      <c r="C630" s="43"/>
      <c r="D630" s="43"/>
      <c r="E630" s="43"/>
      <c r="F630" s="43"/>
      <c r="G630" s="43"/>
      <c r="H630" s="43"/>
      <c r="I630" s="43"/>
      <c r="J630" s="43"/>
      <c r="K630" s="87"/>
      <c r="L630" s="153"/>
      <c r="M630" s="68"/>
      <c r="N630" s="155"/>
      <c r="O630" s="50" t="s">
        <v>64</v>
      </c>
      <c r="P630" s="51">
        <v>21</v>
      </c>
      <c r="Q630" s="52">
        <f>IF(SUM(K618:K627)=0,"",SUM(K618:K627))</f>
        <v>30</v>
      </c>
      <c r="R630" s="53" t="s">
        <v>10</v>
      </c>
    </row>
    <row r="631" spans="1:18" ht="15.75" customHeight="1" x14ac:dyDescent="0.25">
      <c r="A631" s="42">
        <v>2401</v>
      </c>
      <c r="B631" s="43"/>
      <c r="C631" s="43"/>
      <c r="D631" s="43"/>
      <c r="E631" s="43"/>
      <c r="F631" s="43"/>
      <c r="G631" s="43"/>
      <c r="H631" s="43"/>
      <c r="I631" s="43"/>
      <c r="J631" s="43"/>
      <c r="K631" s="87"/>
      <c r="L631" s="153"/>
      <c r="M631" s="68"/>
      <c r="N631" s="155"/>
      <c r="O631" s="54" t="s">
        <v>66</v>
      </c>
      <c r="P631" s="55">
        <f>IF(P630/B616=0,"",P630/B616)</f>
        <v>0.30882352941176472</v>
      </c>
      <c r="Q631" s="56">
        <f>IF(P630/Q630=0,"",P630/Q630)</f>
        <v>0.7</v>
      </c>
      <c r="R631" s="57" t="s">
        <v>67</v>
      </c>
    </row>
    <row r="632" spans="1:18" ht="15.75" customHeight="1" x14ac:dyDescent="0.25">
      <c r="A632" s="42">
        <v>2402</v>
      </c>
      <c r="B632" s="43"/>
      <c r="C632" s="43"/>
      <c r="D632" s="43"/>
      <c r="E632" s="43"/>
      <c r="F632" s="43"/>
      <c r="G632" s="43"/>
      <c r="H632" s="43"/>
      <c r="I632" s="43"/>
      <c r="J632" s="43"/>
      <c r="K632" s="87"/>
      <c r="L632" s="156"/>
      <c r="M632" s="157"/>
      <c r="N632" s="158"/>
      <c r="O632" s="58"/>
      <c r="P632" s="59"/>
      <c r="Q632" s="59"/>
      <c r="R632" s="60"/>
    </row>
    <row r="633" spans="1:18" ht="18" customHeight="1" x14ac:dyDescent="0.25">
      <c r="A633" s="28"/>
      <c r="B633" s="198" t="s">
        <v>89</v>
      </c>
      <c r="C633" s="198"/>
      <c r="D633" s="198"/>
      <c r="E633" s="198"/>
      <c r="F633" s="198"/>
      <c r="G633" s="198"/>
      <c r="H633" s="198"/>
      <c r="I633" s="198"/>
      <c r="J633" s="198"/>
      <c r="K633" s="61">
        <f>SUM(K616:K629)</f>
        <v>30</v>
      </c>
      <c r="L633" s="62">
        <f>IF(K624=0,"",K624/B616)</f>
        <v>0.29411764705882354</v>
      </c>
      <c r="M633" s="62">
        <f>IF(K633=0,"",K633/B616)</f>
        <v>0.44117647058823528</v>
      </c>
      <c r="N633" s="62">
        <f>IF(K624=0,"",M633-L633)</f>
        <v>0.14705882352941174</v>
      </c>
      <c r="O633" s="2"/>
      <c r="P633" s="1"/>
      <c r="Q633" s="25"/>
      <c r="R633" s="2"/>
    </row>
    <row r="634" spans="1:18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72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72"/>
      <c r="L635" s="1"/>
      <c r="M635" s="1"/>
      <c r="N635" s="1"/>
      <c r="O635" s="1"/>
      <c r="P635" s="1"/>
      <c r="Q635" s="1"/>
      <c r="R635" s="1"/>
    </row>
    <row r="636" spans="1:18" s="146" customFormat="1" ht="26.25" customHeight="1" x14ac:dyDescent="0.4">
      <c r="B636" s="199" t="s">
        <v>78</v>
      </c>
      <c r="C636" s="200"/>
      <c r="D636" s="200"/>
      <c r="E636" s="200"/>
      <c r="F636" s="200"/>
      <c r="G636" s="200"/>
      <c r="H636" s="200"/>
      <c r="I636" s="200"/>
      <c r="J636" s="200"/>
      <c r="K636" s="147" t="s">
        <v>94</v>
      </c>
      <c r="L636" s="2"/>
      <c r="M636" s="2"/>
      <c r="N636" s="148"/>
      <c r="O636" s="2"/>
      <c r="P636" s="148"/>
      <c r="Q636" s="148"/>
      <c r="R636" s="148"/>
    </row>
    <row r="637" spans="1:18" ht="20.25" customHeight="1" x14ac:dyDescent="0.2">
      <c r="A637" s="215" t="s">
        <v>9</v>
      </c>
      <c r="B637" s="202" t="s">
        <v>79</v>
      </c>
      <c r="C637" s="203"/>
      <c r="D637" s="203"/>
      <c r="E637" s="203"/>
      <c r="F637" s="203"/>
      <c r="G637" s="203"/>
      <c r="H637" s="203"/>
      <c r="I637" s="203"/>
      <c r="J637" s="204"/>
      <c r="K637" s="212" t="s">
        <v>10</v>
      </c>
      <c r="L637" s="197" t="s">
        <v>2</v>
      </c>
      <c r="M637" s="197" t="s">
        <v>3</v>
      </c>
      <c r="N637" s="214" t="s">
        <v>4</v>
      </c>
      <c r="O637" s="197" t="s">
        <v>5</v>
      </c>
      <c r="P637" s="195" t="s">
        <v>6</v>
      </c>
      <c r="Q637" s="195" t="s">
        <v>7</v>
      </c>
      <c r="R637" s="197" t="s">
        <v>8</v>
      </c>
    </row>
    <row r="638" spans="1:18" ht="15.75" customHeight="1" x14ac:dyDescent="0.25">
      <c r="A638" s="196"/>
      <c r="B638" s="42" t="s">
        <v>80</v>
      </c>
      <c r="C638" s="42" t="s">
        <v>81</v>
      </c>
      <c r="D638" s="42" t="s">
        <v>82</v>
      </c>
      <c r="E638" s="42" t="s">
        <v>83</v>
      </c>
      <c r="F638" s="42" t="s">
        <v>84</v>
      </c>
      <c r="G638" s="42" t="s">
        <v>85</v>
      </c>
      <c r="H638" s="42" t="s">
        <v>86</v>
      </c>
      <c r="I638" s="42" t="s">
        <v>87</v>
      </c>
      <c r="J638" s="42" t="s">
        <v>88</v>
      </c>
      <c r="K638" s="213"/>
      <c r="L638" s="196"/>
      <c r="M638" s="196"/>
      <c r="N638" s="196"/>
      <c r="O638" s="196"/>
      <c r="P638" s="196"/>
      <c r="Q638" s="196"/>
      <c r="R638" s="196"/>
    </row>
    <row r="639" spans="1:18" ht="15.75" customHeight="1" x14ac:dyDescent="0.25">
      <c r="A639" s="42">
        <v>1701</v>
      </c>
      <c r="B639" s="43">
        <v>16</v>
      </c>
      <c r="C639" s="43"/>
      <c r="D639" s="43"/>
      <c r="E639" s="43"/>
      <c r="F639" s="43"/>
      <c r="G639" s="43"/>
      <c r="H639" s="43"/>
      <c r="I639" s="43"/>
      <c r="J639" s="43"/>
      <c r="K639" s="87"/>
      <c r="L639" s="150"/>
      <c r="M639" s="151"/>
      <c r="N639" s="152"/>
      <c r="O639" s="159"/>
      <c r="P639" s="44">
        <f>B639</f>
        <v>16</v>
      </c>
      <c r="Q639" s="160"/>
      <c r="R639" s="159"/>
    </row>
    <row r="640" spans="1:18" ht="15.75" customHeight="1" x14ac:dyDescent="0.25">
      <c r="A640" s="42">
        <v>1702</v>
      </c>
      <c r="B640" s="43"/>
      <c r="C640" s="43">
        <v>11</v>
      </c>
      <c r="D640" s="43"/>
      <c r="E640" s="43"/>
      <c r="F640" s="43"/>
      <c r="G640" s="43"/>
      <c r="H640" s="43"/>
      <c r="I640" s="43"/>
      <c r="J640" s="43"/>
      <c r="K640" s="87"/>
      <c r="L640" s="153"/>
      <c r="M640" s="68"/>
      <c r="N640" s="154"/>
      <c r="O640" s="45">
        <f>IF(C640=0,"",C640/B639)</f>
        <v>0.6875</v>
      </c>
      <c r="P640" s="46">
        <v>11</v>
      </c>
      <c r="Q640" s="161">
        <f t="shared" ref="Q640:Q647" si="78">IF(P640=0,"",P640/P639)</f>
        <v>0.6875</v>
      </c>
      <c r="R640" s="161">
        <f t="shared" ref="R640:R647" si="79">IF(P640=0,"",100%-Q640)</f>
        <v>0.3125</v>
      </c>
    </row>
    <row r="641" spans="1:20" ht="15.75" customHeight="1" x14ac:dyDescent="0.25">
      <c r="A641" s="42">
        <v>1801</v>
      </c>
      <c r="B641" s="43"/>
      <c r="C641" s="43"/>
      <c r="D641" s="43">
        <v>11</v>
      </c>
      <c r="E641" s="43"/>
      <c r="F641" s="43"/>
      <c r="G641" s="43"/>
      <c r="H641" s="43"/>
      <c r="I641" s="43"/>
      <c r="J641" s="43"/>
      <c r="K641" s="87"/>
      <c r="L641" s="153"/>
      <c r="M641" s="68"/>
      <c r="N641" s="154"/>
      <c r="O641" s="45">
        <f>IF(D641=0,"",D641/C640)</f>
        <v>1</v>
      </c>
      <c r="P641" s="46">
        <v>11</v>
      </c>
      <c r="Q641" s="161">
        <f t="shared" si="78"/>
        <v>1</v>
      </c>
      <c r="R641" s="161">
        <f t="shared" si="79"/>
        <v>0</v>
      </c>
      <c r="T641" s="8">
        <f>P641/P639</f>
        <v>0.6875</v>
      </c>
    </row>
    <row r="642" spans="1:20" ht="15.75" customHeight="1" x14ac:dyDescent="0.25">
      <c r="A642" s="42">
        <v>1802</v>
      </c>
      <c r="B642" s="43"/>
      <c r="C642" s="43"/>
      <c r="D642" s="43"/>
      <c r="E642" s="43">
        <v>10</v>
      </c>
      <c r="F642" s="43"/>
      <c r="G642" s="43"/>
      <c r="H642" s="43"/>
      <c r="I642" s="43"/>
      <c r="J642" s="43"/>
      <c r="K642" s="87"/>
      <c r="L642" s="153"/>
      <c r="M642" s="68"/>
      <c r="N642" s="154"/>
      <c r="O642" s="45">
        <f>IF(E642=0,"",E642/D641)</f>
        <v>0.90909090909090906</v>
      </c>
      <c r="P642" s="46">
        <v>11</v>
      </c>
      <c r="Q642" s="161">
        <f t="shared" si="78"/>
        <v>1</v>
      </c>
      <c r="R642" s="161">
        <f t="shared" si="79"/>
        <v>0</v>
      </c>
    </row>
    <row r="643" spans="1:20" ht="15.75" customHeight="1" x14ac:dyDescent="0.25">
      <c r="A643" s="42">
        <v>1901</v>
      </c>
      <c r="B643" s="43"/>
      <c r="C643" s="43"/>
      <c r="D643" s="43"/>
      <c r="E643" s="43"/>
      <c r="F643" s="43">
        <v>10</v>
      </c>
      <c r="G643" s="43"/>
      <c r="H643" s="43"/>
      <c r="I643" s="43"/>
      <c r="J643" s="43"/>
      <c r="K643" s="87"/>
      <c r="L643" s="153"/>
      <c r="M643" s="68"/>
      <c r="N643" s="154"/>
      <c r="O643" s="45">
        <f>IF(F643=0,"",F643/E642)</f>
        <v>1</v>
      </c>
      <c r="P643" s="46">
        <v>11</v>
      </c>
      <c r="Q643" s="161">
        <f t="shared" si="78"/>
        <v>1</v>
      </c>
      <c r="R643" s="161">
        <f t="shared" si="79"/>
        <v>0</v>
      </c>
    </row>
    <row r="644" spans="1:20" ht="15.75" customHeight="1" x14ac:dyDescent="0.25">
      <c r="A644" s="42">
        <v>1902</v>
      </c>
      <c r="B644" s="43"/>
      <c r="C644" s="43"/>
      <c r="D644" s="43"/>
      <c r="E644" s="43"/>
      <c r="F644" s="43"/>
      <c r="G644" s="43">
        <v>10</v>
      </c>
      <c r="H644" s="43"/>
      <c r="I644" s="43"/>
      <c r="J644" s="43"/>
      <c r="K644" s="87"/>
      <c r="L644" s="153"/>
      <c r="M644" s="68"/>
      <c r="N644" s="154"/>
      <c r="O644" s="45">
        <f>IF(G644=0,"",G644/F643)</f>
        <v>1</v>
      </c>
      <c r="P644" s="46">
        <v>11</v>
      </c>
      <c r="Q644" s="161">
        <f t="shared" si="78"/>
        <v>1</v>
      </c>
      <c r="R644" s="161">
        <f t="shared" si="79"/>
        <v>0</v>
      </c>
    </row>
    <row r="645" spans="1:20" ht="15.75" customHeight="1" x14ac:dyDescent="0.25">
      <c r="A645" s="42">
        <v>2001</v>
      </c>
      <c r="B645" s="43"/>
      <c r="C645" s="43"/>
      <c r="D645" s="43"/>
      <c r="E645" s="43"/>
      <c r="F645" s="43"/>
      <c r="G645" s="43"/>
      <c r="H645" s="43">
        <v>9</v>
      </c>
      <c r="I645" s="43"/>
      <c r="J645" s="43"/>
      <c r="K645" s="87"/>
      <c r="L645" s="153"/>
      <c r="M645" s="68"/>
      <c r="N645" s="154"/>
      <c r="O645" s="45">
        <f>IF(H645=0,"",H645/G644)</f>
        <v>0.9</v>
      </c>
      <c r="P645" s="46">
        <v>11</v>
      </c>
      <c r="Q645" s="161">
        <f t="shared" si="78"/>
        <v>1</v>
      </c>
      <c r="R645" s="161">
        <f t="shared" si="79"/>
        <v>0</v>
      </c>
    </row>
    <row r="646" spans="1:20" ht="15.75" customHeight="1" x14ac:dyDescent="0.25">
      <c r="A646" s="42">
        <v>2002</v>
      </c>
      <c r="B646" s="43"/>
      <c r="C646" s="43"/>
      <c r="D646" s="43"/>
      <c r="E646" s="43"/>
      <c r="F646" s="43"/>
      <c r="G646" s="43"/>
      <c r="H646" s="43"/>
      <c r="I646" s="43">
        <v>9</v>
      </c>
      <c r="J646" s="43"/>
      <c r="K646" s="87"/>
      <c r="L646" s="153"/>
      <c r="M646" s="68"/>
      <c r="N646" s="154"/>
      <c r="O646" s="45">
        <f>IF(I646=0,"",I646/H645)</f>
        <v>1</v>
      </c>
      <c r="P646" s="46">
        <v>11</v>
      </c>
      <c r="Q646" s="161">
        <f t="shared" si="78"/>
        <v>1</v>
      </c>
      <c r="R646" s="161">
        <f t="shared" si="79"/>
        <v>0</v>
      </c>
    </row>
    <row r="647" spans="1:20" ht="15.75" customHeight="1" x14ac:dyDescent="0.25">
      <c r="A647" s="42">
        <v>2101</v>
      </c>
      <c r="B647" s="43"/>
      <c r="C647" s="43"/>
      <c r="D647" s="43"/>
      <c r="E647" s="43"/>
      <c r="F647" s="43"/>
      <c r="G647" s="43"/>
      <c r="H647" s="43"/>
      <c r="I647" s="43"/>
      <c r="J647" s="43">
        <v>9</v>
      </c>
      <c r="K647" s="87">
        <v>7</v>
      </c>
      <c r="L647" s="153"/>
      <c r="M647" s="68"/>
      <c r="N647" s="154"/>
      <c r="O647" s="47">
        <f>IF(J647=0,"",J647/I646)</f>
        <v>1</v>
      </c>
      <c r="P647" s="46">
        <v>11</v>
      </c>
      <c r="Q647" s="47">
        <f t="shared" si="78"/>
        <v>1</v>
      </c>
      <c r="R647" s="47">
        <f t="shared" si="79"/>
        <v>0</v>
      </c>
    </row>
    <row r="648" spans="1:20" ht="15.75" customHeight="1" x14ac:dyDescent="0.25">
      <c r="A648" s="42">
        <v>2102</v>
      </c>
      <c r="B648" s="43"/>
      <c r="C648" s="43"/>
      <c r="D648" s="43"/>
      <c r="E648" s="43"/>
      <c r="F648" s="43"/>
      <c r="G648" s="43"/>
      <c r="H648" s="43"/>
      <c r="I648" s="43"/>
      <c r="J648" s="43">
        <v>2</v>
      </c>
      <c r="K648" s="87">
        <v>2</v>
      </c>
      <c r="L648" s="153"/>
      <c r="M648" s="68"/>
      <c r="N648" s="155"/>
      <c r="O648" s="125"/>
      <c r="P648" s="46">
        <v>2</v>
      </c>
      <c r="Q648" s="125"/>
      <c r="R648" s="166"/>
    </row>
    <row r="649" spans="1:20" ht="15.75" customHeight="1" x14ac:dyDescent="0.25">
      <c r="A649" s="42">
        <v>2201</v>
      </c>
      <c r="B649" s="43"/>
      <c r="C649" s="43"/>
      <c r="D649" s="43"/>
      <c r="E649" s="43"/>
      <c r="F649" s="43"/>
      <c r="G649" s="43"/>
      <c r="H649" s="43"/>
      <c r="I649" s="43"/>
      <c r="J649" s="43"/>
      <c r="K649" s="87"/>
      <c r="L649" s="153"/>
      <c r="M649" s="68"/>
      <c r="N649" s="155"/>
      <c r="O649" s="163"/>
      <c r="P649" s="69"/>
      <c r="Q649" s="164"/>
      <c r="R649" s="163"/>
    </row>
    <row r="650" spans="1:20" ht="15.75" customHeight="1" x14ac:dyDescent="0.25">
      <c r="A650" s="42">
        <v>2202</v>
      </c>
      <c r="B650" s="43"/>
      <c r="C650" s="43"/>
      <c r="D650" s="43"/>
      <c r="E650" s="43"/>
      <c r="F650" s="43"/>
      <c r="G650" s="43"/>
      <c r="H650" s="43"/>
      <c r="I650" s="43"/>
      <c r="J650" s="43"/>
      <c r="K650" s="87"/>
      <c r="L650" s="153"/>
      <c r="M650" s="68"/>
      <c r="N650" s="155"/>
      <c r="O650" s="163"/>
      <c r="P650" s="69"/>
      <c r="Q650" s="164"/>
      <c r="R650" s="163"/>
    </row>
    <row r="651" spans="1:20" ht="15.75" customHeight="1" x14ac:dyDescent="0.25">
      <c r="A651" s="42">
        <v>2301</v>
      </c>
      <c r="B651" s="43"/>
      <c r="C651" s="43"/>
      <c r="D651" s="43"/>
      <c r="E651" s="43"/>
      <c r="F651" s="43"/>
      <c r="G651" s="43"/>
      <c r="H651" s="43"/>
      <c r="I651" s="43"/>
      <c r="J651" s="43"/>
      <c r="K651" s="87"/>
      <c r="L651" s="153"/>
      <c r="M651" s="68"/>
      <c r="N651" s="155"/>
      <c r="O651" s="163"/>
      <c r="P651" s="69"/>
      <c r="Q651" s="164"/>
      <c r="R651" s="163"/>
    </row>
    <row r="652" spans="1:20" ht="15.75" customHeight="1" x14ac:dyDescent="0.25">
      <c r="A652" s="42">
        <v>2302</v>
      </c>
      <c r="B652" s="43"/>
      <c r="C652" s="43"/>
      <c r="D652" s="43"/>
      <c r="E652" s="43"/>
      <c r="F652" s="43"/>
      <c r="G652" s="43"/>
      <c r="H652" s="43"/>
      <c r="I652" s="43"/>
      <c r="J652" s="43"/>
      <c r="K652" s="87"/>
      <c r="L652" s="153"/>
      <c r="M652" s="68"/>
      <c r="N652" s="155"/>
      <c r="O652" s="68"/>
      <c r="P652" s="155"/>
      <c r="Q652" s="165"/>
      <c r="R652" s="163"/>
    </row>
    <row r="653" spans="1:20" ht="15.75" customHeight="1" x14ac:dyDescent="0.25">
      <c r="A653" s="42">
        <v>2401</v>
      </c>
      <c r="B653" s="43"/>
      <c r="C653" s="43"/>
      <c r="D653" s="43"/>
      <c r="E653" s="43"/>
      <c r="F653" s="43"/>
      <c r="G653" s="43"/>
      <c r="H653" s="43"/>
      <c r="I653" s="43"/>
      <c r="J653" s="43"/>
      <c r="K653" s="87"/>
      <c r="L653" s="153"/>
      <c r="M653" s="68"/>
      <c r="N653" s="155"/>
      <c r="O653" s="50" t="s">
        <v>64</v>
      </c>
      <c r="P653" s="51">
        <v>9</v>
      </c>
      <c r="Q653" s="52">
        <f>IF(SUM(K641:K650)=0,"",SUM(K641:K650))</f>
        <v>9</v>
      </c>
      <c r="R653" s="53" t="s">
        <v>10</v>
      </c>
    </row>
    <row r="654" spans="1:20" ht="15.75" customHeight="1" x14ac:dyDescent="0.25">
      <c r="A654" s="42">
        <v>2402</v>
      </c>
      <c r="B654" s="43"/>
      <c r="C654" s="43"/>
      <c r="D654" s="43"/>
      <c r="E654" s="43"/>
      <c r="F654" s="43"/>
      <c r="G654" s="43"/>
      <c r="H654" s="43"/>
      <c r="I654" s="43"/>
      <c r="J654" s="43"/>
      <c r="K654" s="87"/>
      <c r="L654" s="153"/>
      <c r="M654" s="68"/>
      <c r="N654" s="155"/>
      <c r="O654" s="54" t="s">
        <v>66</v>
      </c>
      <c r="P654" s="55">
        <f>IF(P653/B639=0,"",P653/B639)</f>
        <v>0.5625</v>
      </c>
      <c r="Q654" s="56">
        <f>IF(P653/Q653=0,"",P653/Q653)</f>
        <v>1</v>
      </c>
      <c r="R654" s="57" t="s">
        <v>67</v>
      </c>
    </row>
    <row r="655" spans="1:20" ht="15.75" customHeight="1" x14ac:dyDescent="0.25">
      <c r="A655" s="42">
        <v>2501</v>
      </c>
      <c r="B655" s="43"/>
      <c r="C655" s="43"/>
      <c r="D655" s="43"/>
      <c r="E655" s="43"/>
      <c r="F655" s="43"/>
      <c r="G655" s="43"/>
      <c r="H655" s="43"/>
      <c r="I655" s="43"/>
      <c r="J655" s="43"/>
      <c r="K655" s="87"/>
      <c r="L655" s="156"/>
      <c r="M655" s="157"/>
      <c r="N655" s="158"/>
      <c r="O655" s="58"/>
      <c r="P655" s="59"/>
      <c r="Q655" s="59"/>
      <c r="R655" s="60"/>
    </row>
    <row r="656" spans="1:20" ht="18" customHeight="1" x14ac:dyDescent="0.25">
      <c r="A656" s="28"/>
      <c r="B656" s="198" t="s">
        <v>89</v>
      </c>
      <c r="C656" s="198"/>
      <c r="D656" s="198"/>
      <c r="E656" s="198"/>
      <c r="F656" s="198"/>
      <c r="G656" s="198"/>
      <c r="H656" s="198"/>
      <c r="I656" s="198"/>
      <c r="J656" s="198"/>
      <c r="K656" s="61">
        <f>SUM(K639:K652)</f>
        <v>9</v>
      </c>
      <c r="L656" s="62">
        <f>IF(K647=0,"",K647/B639)</f>
        <v>0.4375</v>
      </c>
      <c r="M656" s="62">
        <f>IF(K656=0,"",K656/B639)</f>
        <v>0.5625</v>
      </c>
      <c r="N656" s="62">
        <f>IF(K647=0,"",M656-L656)</f>
        <v>0.125</v>
      </c>
      <c r="O656" s="2"/>
      <c r="P656" s="1"/>
      <c r="Q656" s="25"/>
      <c r="R656" s="2"/>
    </row>
    <row r="657" spans="1:2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72"/>
      <c r="L657" s="2"/>
      <c r="M657" s="2"/>
      <c r="N657" s="1"/>
      <c r="O657" s="2"/>
      <c r="P657" s="1"/>
      <c r="Q657" s="1"/>
      <c r="R657" s="1"/>
    </row>
    <row r="658" spans="1:2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72"/>
      <c r="L658" s="2"/>
      <c r="M658" s="2"/>
      <c r="N658" s="1"/>
      <c r="O658" s="2"/>
      <c r="P658" s="1"/>
      <c r="Q658" s="1"/>
      <c r="R658" s="1"/>
    </row>
    <row r="659" spans="1:23" ht="26.25" customHeight="1" x14ac:dyDescent="0.4">
      <c r="A659" s="1"/>
      <c r="B659" s="199" t="s">
        <v>78</v>
      </c>
      <c r="C659" s="200"/>
      <c r="D659" s="200"/>
      <c r="E659" s="200"/>
      <c r="F659" s="200"/>
      <c r="G659" s="200"/>
      <c r="H659" s="200"/>
      <c r="I659" s="200"/>
      <c r="J659" s="200"/>
      <c r="K659" s="147" t="s">
        <v>95</v>
      </c>
      <c r="L659" s="2"/>
      <c r="M659" s="2"/>
      <c r="N659" s="1"/>
      <c r="O659" s="2"/>
      <c r="P659" s="1"/>
      <c r="Q659" s="1"/>
      <c r="R659" s="1"/>
      <c r="W659" s="107">
        <f>AVERAGE(P654,P677)</f>
        <v>0.46546052631578949</v>
      </c>
    </row>
    <row r="660" spans="1:23" ht="20.25" customHeight="1" x14ac:dyDescent="0.2">
      <c r="A660" s="201" t="s">
        <v>9</v>
      </c>
      <c r="B660" s="202" t="s">
        <v>79</v>
      </c>
      <c r="C660" s="203"/>
      <c r="D660" s="203"/>
      <c r="E660" s="203"/>
      <c r="F660" s="203"/>
      <c r="G660" s="203"/>
      <c r="H660" s="203"/>
      <c r="I660" s="203"/>
      <c r="J660" s="204"/>
      <c r="K660" s="212" t="s">
        <v>10</v>
      </c>
      <c r="L660" s="197" t="s">
        <v>2</v>
      </c>
      <c r="M660" s="197" t="s">
        <v>3</v>
      </c>
      <c r="N660" s="214" t="s">
        <v>4</v>
      </c>
      <c r="O660" s="197" t="s">
        <v>5</v>
      </c>
      <c r="P660" s="195" t="s">
        <v>6</v>
      </c>
      <c r="Q660" s="195" t="s">
        <v>7</v>
      </c>
      <c r="R660" s="197" t="s">
        <v>8</v>
      </c>
    </row>
    <row r="661" spans="1:23" ht="15.75" customHeight="1" x14ac:dyDescent="0.25">
      <c r="A661" s="196"/>
      <c r="B661" s="42" t="s">
        <v>80</v>
      </c>
      <c r="C661" s="42" t="s">
        <v>81</v>
      </c>
      <c r="D661" s="42" t="s">
        <v>82</v>
      </c>
      <c r="E661" s="42" t="s">
        <v>83</v>
      </c>
      <c r="F661" s="42" t="s">
        <v>84</v>
      </c>
      <c r="G661" s="42" t="s">
        <v>85</v>
      </c>
      <c r="H661" s="42" t="s">
        <v>86</v>
      </c>
      <c r="I661" s="42" t="s">
        <v>87</v>
      </c>
      <c r="J661" s="42" t="s">
        <v>88</v>
      </c>
      <c r="K661" s="213"/>
      <c r="L661" s="196"/>
      <c r="M661" s="196"/>
      <c r="N661" s="196"/>
      <c r="O661" s="196"/>
      <c r="P661" s="196"/>
      <c r="Q661" s="196"/>
      <c r="R661" s="196"/>
    </row>
    <row r="662" spans="1:23" ht="15.75" customHeight="1" x14ac:dyDescent="0.25">
      <c r="A662" s="42">
        <v>1702</v>
      </c>
      <c r="B662" s="43">
        <v>57</v>
      </c>
      <c r="C662" s="43"/>
      <c r="D662" s="43"/>
      <c r="E662" s="43"/>
      <c r="F662" s="43"/>
      <c r="G662" s="43"/>
      <c r="H662" s="43"/>
      <c r="I662" s="43"/>
      <c r="J662" s="43"/>
      <c r="K662" s="87"/>
      <c r="L662" s="150"/>
      <c r="M662" s="151"/>
      <c r="N662" s="152"/>
      <c r="O662" s="159"/>
      <c r="P662" s="44">
        <f>B662</f>
        <v>57</v>
      </c>
      <c r="Q662" s="160"/>
      <c r="R662" s="159"/>
    </row>
    <row r="663" spans="1:23" ht="15.75" customHeight="1" x14ac:dyDescent="0.25">
      <c r="A663" s="42">
        <v>1801</v>
      </c>
      <c r="B663" s="43"/>
      <c r="C663" s="43">
        <v>41</v>
      </c>
      <c r="D663" s="43"/>
      <c r="E663" s="43"/>
      <c r="F663" s="43"/>
      <c r="G663" s="43"/>
      <c r="H663" s="43"/>
      <c r="I663" s="43"/>
      <c r="J663" s="43"/>
      <c r="K663" s="87"/>
      <c r="L663" s="153"/>
      <c r="M663" s="68"/>
      <c r="N663" s="154"/>
      <c r="O663" s="45">
        <f>IF(C663=0,"",C663/B662)</f>
        <v>0.7192982456140351</v>
      </c>
      <c r="P663" s="46">
        <v>41</v>
      </c>
      <c r="Q663" s="161">
        <f t="shared" ref="Q663:Q670" si="80">IF(P663=0,"",P663/P662)</f>
        <v>0.7192982456140351</v>
      </c>
      <c r="R663" s="161">
        <f t="shared" ref="R663:R670" si="81">IF(P663=0,"",100%-Q663)</f>
        <v>0.2807017543859649</v>
      </c>
    </row>
    <row r="664" spans="1:23" ht="15.75" customHeight="1" x14ac:dyDescent="0.25">
      <c r="A664" s="42">
        <v>1802</v>
      </c>
      <c r="B664" s="43"/>
      <c r="C664" s="43"/>
      <c r="D664" s="43">
        <v>34</v>
      </c>
      <c r="E664" s="43"/>
      <c r="F664" s="43"/>
      <c r="G664" s="43"/>
      <c r="H664" s="43"/>
      <c r="I664" s="43"/>
      <c r="J664" s="43"/>
      <c r="K664" s="87"/>
      <c r="L664" s="153"/>
      <c r="M664" s="68"/>
      <c r="N664" s="154"/>
      <c r="O664" s="45">
        <f>IF(D664=0,"",D664/C663)</f>
        <v>0.82926829268292679</v>
      </c>
      <c r="P664" s="46">
        <v>37</v>
      </c>
      <c r="Q664" s="161">
        <f t="shared" si="80"/>
        <v>0.90243902439024393</v>
      </c>
      <c r="R664" s="161">
        <f t="shared" si="81"/>
        <v>9.7560975609756073E-2</v>
      </c>
      <c r="S664" s="8">
        <f>P664/P662</f>
        <v>0.64912280701754388</v>
      </c>
    </row>
    <row r="665" spans="1:23" ht="15.75" customHeight="1" x14ac:dyDescent="0.25">
      <c r="A665" s="42">
        <v>1901</v>
      </c>
      <c r="B665" s="43"/>
      <c r="C665" s="43"/>
      <c r="D665" s="43"/>
      <c r="E665" s="43">
        <v>32</v>
      </c>
      <c r="F665" s="43"/>
      <c r="G665" s="43"/>
      <c r="H665" s="43"/>
      <c r="I665" s="43"/>
      <c r="J665" s="43"/>
      <c r="K665" s="87"/>
      <c r="L665" s="153"/>
      <c r="M665" s="68"/>
      <c r="N665" s="154"/>
      <c r="O665" s="45">
        <f>IF(E665=0,"",E665/D664)</f>
        <v>0.94117647058823528</v>
      </c>
      <c r="P665" s="46">
        <v>34</v>
      </c>
      <c r="Q665" s="161">
        <f t="shared" si="80"/>
        <v>0.91891891891891897</v>
      </c>
      <c r="R665" s="161">
        <f t="shared" si="81"/>
        <v>8.108108108108103E-2</v>
      </c>
    </row>
    <row r="666" spans="1:23" ht="15.75" customHeight="1" x14ac:dyDescent="0.25">
      <c r="A666" s="42">
        <v>1902</v>
      </c>
      <c r="B666" s="43"/>
      <c r="C666" s="43"/>
      <c r="D666" s="43"/>
      <c r="E666" s="43"/>
      <c r="F666" s="43">
        <v>27</v>
      </c>
      <c r="G666" s="43"/>
      <c r="H666" s="43"/>
      <c r="I666" s="43"/>
      <c r="J666" s="43"/>
      <c r="K666" s="87"/>
      <c r="L666" s="153"/>
      <c r="M666" s="68"/>
      <c r="N666" s="154"/>
      <c r="O666" s="45">
        <f>IF(F666=0,"",F666/E665)</f>
        <v>0.84375</v>
      </c>
      <c r="P666" s="46">
        <v>33</v>
      </c>
      <c r="Q666" s="161">
        <f t="shared" si="80"/>
        <v>0.97058823529411764</v>
      </c>
      <c r="R666" s="161">
        <f t="shared" si="81"/>
        <v>2.9411764705882359E-2</v>
      </c>
    </row>
    <row r="667" spans="1:23" ht="15.75" customHeight="1" x14ac:dyDescent="0.25">
      <c r="A667" s="42">
        <v>2001</v>
      </c>
      <c r="B667" s="43"/>
      <c r="C667" s="43"/>
      <c r="D667" s="43"/>
      <c r="E667" s="43"/>
      <c r="F667" s="43"/>
      <c r="G667" s="43">
        <v>26</v>
      </c>
      <c r="H667" s="43"/>
      <c r="I667" s="43"/>
      <c r="J667" s="43"/>
      <c r="K667" s="87"/>
      <c r="L667" s="153"/>
      <c r="M667" s="68"/>
      <c r="N667" s="154"/>
      <c r="O667" s="45">
        <f>IF(G667=0,"",G667/F666)</f>
        <v>0.96296296296296291</v>
      </c>
      <c r="P667" s="46">
        <v>32</v>
      </c>
      <c r="Q667" s="161">
        <f t="shared" si="80"/>
        <v>0.96969696969696972</v>
      </c>
      <c r="R667" s="161">
        <f t="shared" si="81"/>
        <v>3.0303030303030276E-2</v>
      </c>
    </row>
    <row r="668" spans="1:23" ht="15.75" customHeight="1" x14ac:dyDescent="0.25">
      <c r="A668" s="42">
        <v>2002</v>
      </c>
      <c r="B668" s="43"/>
      <c r="C668" s="43"/>
      <c r="D668" s="43"/>
      <c r="E668" s="43"/>
      <c r="F668" s="43"/>
      <c r="G668" s="43"/>
      <c r="H668" s="43">
        <v>25</v>
      </c>
      <c r="I668" s="43"/>
      <c r="J668" s="43"/>
      <c r="K668" s="87"/>
      <c r="L668" s="153"/>
      <c r="M668" s="68"/>
      <c r="N668" s="154"/>
      <c r="O668" s="45">
        <f>IF(H668=0,"",H668/G667)</f>
        <v>0.96153846153846156</v>
      </c>
      <c r="P668" s="46">
        <v>31</v>
      </c>
      <c r="Q668" s="161">
        <f t="shared" si="80"/>
        <v>0.96875</v>
      </c>
      <c r="R668" s="161">
        <f t="shared" si="81"/>
        <v>3.125E-2</v>
      </c>
    </row>
    <row r="669" spans="1:23" ht="15.75" customHeight="1" x14ac:dyDescent="0.25">
      <c r="A669" s="42">
        <v>2101</v>
      </c>
      <c r="B669" s="43"/>
      <c r="C669" s="43"/>
      <c r="D669" s="43"/>
      <c r="E669" s="43"/>
      <c r="F669" s="43"/>
      <c r="G669" s="43"/>
      <c r="H669" s="43"/>
      <c r="I669" s="43">
        <v>24</v>
      </c>
      <c r="J669" s="43"/>
      <c r="K669" s="87"/>
      <c r="L669" s="153"/>
      <c r="M669" s="68"/>
      <c r="N669" s="154"/>
      <c r="O669" s="45">
        <f>IF(I669=0,"",I669/H668)</f>
        <v>0.96</v>
      </c>
      <c r="P669" s="46">
        <v>30</v>
      </c>
      <c r="Q669" s="161">
        <f t="shared" si="80"/>
        <v>0.967741935483871</v>
      </c>
      <c r="R669" s="161">
        <f t="shared" si="81"/>
        <v>3.2258064516129004E-2</v>
      </c>
    </row>
    <row r="670" spans="1:23" ht="15.75" customHeight="1" x14ac:dyDescent="0.25">
      <c r="A670" s="42">
        <v>2102</v>
      </c>
      <c r="B670" s="43"/>
      <c r="C670" s="43"/>
      <c r="D670" s="43"/>
      <c r="E670" s="43"/>
      <c r="F670" s="43"/>
      <c r="G670" s="43"/>
      <c r="H670" s="43"/>
      <c r="I670" s="43"/>
      <c r="J670" s="43">
        <v>24</v>
      </c>
      <c r="K670" s="87">
        <v>22</v>
      </c>
      <c r="L670" s="153"/>
      <c r="M670" s="68"/>
      <c r="N670" s="154"/>
      <c r="O670" s="47">
        <f>IF(J670=0,"",J670/I669)</f>
        <v>1</v>
      </c>
      <c r="P670" s="46">
        <v>30</v>
      </c>
      <c r="Q670" s="47">
        <f t="shared" si="80"/>
        <v>1</v>
      </c>
      <c r="R670" s="47">
        <f t="shared" si="81"/>
        <v>0</v>
      </c>
    </row>
    <row r="671" spans="1:23" ht="15.75" customHeight="1" x14ac:dyDescent="0.25">
      <c r="A671" s="42">
        <v>2201</v>
      </c>
      <c r="B671" s="43"/>
      <c r="C671" s="43"/>
      <c r="D671" s="43"/>
      <c r="E671" s="43"/>
      <c r="F671" s="43"/>
      <c r="G671" s="43"/>
      <c r="H671" s="43"/>
      <c r="I671" s="43"/>
      <c r="J671" s="43">
        <v>5</v>
      </c>
      <c r="K671" s="87">
        <v>2</v>
      </c>
      <c r="L671" s="153"/>
      <c r="M671" s="68"/>
      <c r="N671" s="155"/>
      <c r="O671" s="125"/>
      <c r="P671" s="46">
        <v>8</v>
      </c>
      <c r="Q671" s="125"/>
      <c r="R671" s="166"/>
    </row>
    <row r="672" spans="1:23" ht="15.75" customHeight="1" x14ac:dyDescent="0.25">
      <c r="A672" s="42">
        <v>2202</v>
      </c>
      <c r="B672" s="43"/>
      <c r="C672" s="43"/>
      <c r="D672" s="43"/>
      <c r="E672" s="43"/>
      <c r="F672" s="43"/>
      <c r="G672" s="43"/>
      <c r="H672" s="43"/>
      <c r="I672" s="43"/>
      <c r="J672" s="43">
        <v>4</v>
      </c>
      <c r="K672" s="87">
        <v>4</v>
      </c>
      <c r="L672" s="153"/>
      <c r="M672" s="68"/>
      <c r="N672" s="155"/>
      <c r="O672" s="163"/>
      <c r="P672" s="69">
        <v>6</v>
      </c>
      <c r="Q672" s="164"/>
      <c r="R672" s="163"/>
    </row>
    <row r="673" spans="1:19" ht="15.75" customHeight="1" x14ac:dyDescent="0.25">
      <c r="A673" s="42">
        <v>2301</v>
      </c>
      <c r="B673" s="43"/>
      <c r="C673" s="43"/>
      <c r="D673" s="43"/>
      <c r="E673" s="43"/>
      <c r="F673" s="43"/>
      <c r="G673" s="43"/>
      <c r="H673" s="43"/>
      <c r="I673" s="43"/>
      <c r="J673" s="43">
        <v>2</v>
      </c>
      <c r="K673" s="87">
        <v>1</v>
      </c>
      <c r="L673" s="153"/>
      <c r="M673" s="68"/>
      <c r="N673" s="155"/>
      <c r="O673" s="163"/>
      <c r="P673" s="69">
        <v>2</v>
      </c>
      <c r="Q673" s="164"/>
      <c r="R673" s="163"/>
    </row>
    <row r="674" spans="1:19" ht="15.75" customHeight="1" x14ac:dyDescent="0.25">
      <c r="A674" s="42">
        <v>2302</v>
      </c>
      <c r="B674" s="43"/>
      <c r="C674" s="43"/>
      <c r="D674" s="43"/>
      <c r="E674" s="43"/>
      <c r="F674" s="43"/>
      <c r="G674" s="43"/>
      <c r="H674" s="43"/>
      <c r="I674" s="43"/>
      <c r="J674" s="43"/>
      <c r="K674" s="87"/>
      <c r="L674" s="153"/>
      <c r="M674" s="68"/>
      <c r="N674" s="155"/>
      <c r="O674" s="163"/>
      <c r="P674" s="69"/>
      <c r="Q674" s="164"/>
      <c r="R674" s="163"/>
    </row>
    <row r="675" spans="1:19" ht="15.75" customHeight="1" x14ac:dyDescent="0.25">
      <c r="A675" s="42">
        <v>2401</v>
      </c>
      <c r="B675" s="43"/>
      <c r="C675" s="43"/>
      <c r="D675" s="43"/>
      <c r="E675" s="43"/>
      <c r="F675" s="43"/>
      <c r="G675" s="43"/>
      <c r="H675" s="43"/>
      <c r="I675" s="43"/>
      <c r="J675" s="43"/>
      <c r="K675" s="87"/>
      <c r="L675" s="153"/>
      <c r="M675" s="68"/>
      <c r="N675" s="155"/>
      <c r="O675" s="68"/>
      <c r="P675" s="155"/>
      <c r="Q675" s="165"/>
      <c r="R675" s="163"/>
    </row>
    <row r="676" spans="1:19" ht="15.75" customHeight="1" x14ac:dyDescent="0.25">
      <c r="A676" s="42">
        <v>2402</v>
      </c>
      <c r="B676" s="43"/>
      <c r="C676" s="43"/>
      <c r="D676" s="43"/>
      <c r="E676" s="43"/>
      <c r="F676" s="43"/>
      <c r="G676" s="43"/>
      <c r="H676" s="43"/>
      <c r="I676" s="43"/>
      <c r="J676" s="43"/>
      <c r="K676" s="87"/>
      <c r="L676" s="153"/>
      <c r="M676" s="68"/>
      <c r="N676" s="155"/>
      <c r="O676" s="50" t="s">
        <v>64</v>
      </c>
      <c r="P676" s="51">
        <v>21</v>
      </c>
      <c r="Q676" s="52">
        <f>IF(SUM(K664:K673)=0,"",SUM(K664:K673))</f>
        <v>29</v>
      </c>
      <c r="R676" s="53" t="s">
        <v>10</v>
      </c>
    </row>
    <row r="677" spans="1:19" ht="15.75" customHeight="1" x14ac:dyDescent="0.25">
      <c r="A677" s="42">
        <v>2501</v>
      </c>
      <c r="B677" s="43"/>
      <c r="C677" s="43"/>
      <c r="D677" s="43"/>
      <c r="E677" s="43"/>
      <c r="F677" s="43"/>
      <c r="G677" s="43"/>
      <c r="H677" s="43"/>
      <c r="I677" s="43"/>
      <c r="J677" s="43"/>
      <c r="K677" s="87"/>
      <c r="L677" s="153"/>
      <c r="M677" s="68"/>
      <c r="N677" s="155"/>
      <c r="O677" s="54" t="s">
        <v>66</v>
      </c>
      <c r="P677" s="55">
        <f>IF(P676/B662=0,"",P676/B662)</f>
        <v>0.36842105263157893</v>
      </c>
      <c r="Q677" s="56">
        <f>IF(P676/Q676=0,"",P676/Q676)</f>
        <v>0.72413793103448276</v>
      </c>
      <c r="R677" s="57" t="s">
        <v>67</v>
      </c>
    </row>
    <row r="678" spans="1:19" ht="15.75" customHeight="1" x14ac:dyDescent="0.25">
      <c r="A678" s="42">
        <v>2502</v>
      </c>
      <c r="B678" s="43"/>
      <c r="C678" s="43"/>
      <c r="D678" s="43"/>
      <c r="E678" s="43"/>
      <c r="F678" s="43"/>
      <c r="G678" s="43"/>
      <c r="H678" s="43"/>
      <c r="I678" s="43"/>
      <c r="J678" s="43"/>
      <c r="K678" s="87"/>
      <c r="L678" s="156"/>
      <c r="M678" s="157"/>
      <c r="N678" s="158"/>
      <c r="O678" s="58"/>
      <c r="P678" s="59"/>
      <c r="Q678" s="59"/>
      <c r="R678" s="60"/>
    </row>
    <row r="679" spans="1:19" ht="18" customHeight="1" x14ac:dyDescent="0.25">
      <c r="A679" s="28"/>
      <c r="B679" s="198" t="s">
        <v>89</v>
      </c>
      <c r="C679" s="198"/>
      <c r="D679" s="198"/>
      <c r="E679" s="198"/>
      <c r="F679" s="198"/>
      <c r="G679" s="198"/>
      <c r="H679" s="198"/>
      <c r="I679" s="198"/>
      <c r="J679" s="198"/>
      <c r="K679" s="61">
        <f>SUM(K662:K675)</f>
        <v>29</v>
      </c>
      <c r="L679" s="62">
        <f>IF(K670=0,"",K670/B662)</f>
        <v>0.38596491228070173</v>
      </c>
      <c r="M679" s="62">
        <f>IF(K679=0,"",K679/B662)</f>
        <v>0.50877192982456143</v>
      </c>
      <c r="N679" s="62">
        <f>IF(K670=0,"",M679-L679)</f>
        <v>0.1228070175438597</v>
      </c>
      <c r="O679" s="2"/>
      <c r="P679" s="1"/>
      <c r="Q679" s="25"/>
      <c r="R679" s="2"/>
    </row>
    <row r="680" spans="1:19" ht="12.75" customHeight="1" x14ac:dyDescent="0.2">
      <c r="L680" s="2"/>
      <c r="M680" s="2"/>
      <c r="O680" s="2"/>
    </row>
    <row r="681" spans="1:19" ht="12.75" customHeight="1" x14ac:dyDescent="0.2">
      <c r="L681" s="2"/>
      <c r="M681" s="2"/>
      <c r="O681" s="2"/>
    </row>
    <row r="682" spans="1:19" ht="26.25" customHeight="1" x14ac:dyDescent="0.4">
      <c r="A682" s="1"/>
      <c r="B682" s="199" t="s">
        <v>78</v>
      </c>
      <c r="C682" s="200"/>
      <c r="D682" s="200"/>
      <c r="E682" s="200"/>
      <c r="F682" s="200"/>
      <c r="G682" s="200"/>
      <c r="H682" s="200"/>
      <c r="I682" s="200"/>
      <c r="J682" s="200"/>
      <c r="K682" s="147" t="s">
        <v>96</v>
      </c>
      <c r="L682" s="2"/>
      <c r="M682" s="2"/>
      <c r="N682" s="1"/>
      <c r="O682" s="2"/>
      <c r="P682" s="1"/>
      <c r="Q682" s="1"/>
      <c r="R682" s="1"/>
    </row>
    <row r="683" spans="1:19" ht="20.25" customHeight="1" x14ac:dyDescent="0.2">
      <c r="A683" s="201" t="s">
        <v>9</v>
      </c>
      <c r="B683" s="202" t="s">
        <v>79</v>
      </c>
      <c r="C683" s="203"/>
      <c r="D683" s="203"/>
      <c r="E683" s="203"/>
      <c r="F683" s="203"/>
      <c r="G683" s="203"/>
      <c r="H683" s="203"/>
      <c r="I683" s="203"/>
      <c r="J683" s="204"/>
      <c r="K683" s="212" t="s">
        <v>10</v>
      </c>
      <c r="L683" s="197" t="s">
        <v>2</v>
      </c>
      <c r="M683" s="197" t="s">
        <v>3</v>
      </c>
      <c r="N683" s="214" t="s">
        <v>4</v>
      </c>
      <c r="O683" s="197" t="s">
        <v>5</v>
      </c>
      <c r="P683" s="195" t="s">
        <v>6</v>
      </c>
      <c r="Q683" s="195" t="s">
        <v>7</v>
      </c>
      <c r="R683" s="197" t="s">
        <v>8</v>
      </c>
    </row>
    <row r="684" spans="1:19" ht="15.75" customHeight="1" x14ac:dyDescent="0.25">
      <c r="A684" s="196"/>
      <c r="B684" s="42" t="s">
        <v>80</v>
      </c>
      <c r="C684" s="42" t="s">
        <v>81</v>
      </c>
      <c r="D684" s="42" t="s">
        <v>82</v>
      </c>
      <c r="E684" s="42" t="s">
        <v>83</v>
      </c>
      <c r="F684" s="42" t="s">
        <v>84</v>
      </c>
      <c r="G684" s="42" t="s">
        <v>85</v>
      </c>
      <c r="H684" s="42" t="s">
        <v>86</v>
      </c>
      <c r="I684" s="42" t="s">
        <v>87</v>
      </c>
      <c r="J684" s="42" t="s">
        <v>88</v>
      </c>
      <c r="K684" s="213"/>
      <c r="L684" s="196"/>
      <c r="M684" s="196"/>
      <c r="N684" s="196"/>
      <c r="O684" s="196"/>
      <c r="P684" s="196"/>
      <c r="Q684" s="196"/>
      <c r="R684" s="196"/>
    </row>
    <row r="685" spans="1:19" ht="15.75" customHeight="1" x14ac:dyDescent="0.25">
      <c r="A685" s="42">
        <v>1801</v>
      </c>
      <c r="B685" s="43">
        <v>27</v>
      </c>
      <c r="C685" s="43"/>
      <c r="D685" s="43"/>
      <c r="E685" s="43"/>
      <c r="F685" s="43"/>
      <c r="G685" s="43"/>
      <c r="H685" s="43"/>
      <c r="I685" s="43"/>
      <c r="J685" s="43"/>
      <c r="K685" s="87"/>
      <c r="L685" s="150"/>
      <c r="M685" s="151"/>
      <c r="N685" s="152"/>
      <c r="O685" s="159"/>
      <c r="P685" s="44">
        <f>B685</f>
        <v>27</v>
      </c>
      <c r="Q685" s="160"/>
      <c r="R685" s="159"/>
    </row>
    <row r="686" spans="1:19" ht="15.75" customHeight="1" x14ac:dyDescent="0.25">
      <c r="A686" s="42">
        <v>1802</v>
      </c>
      <c r="B686" s="43"/>
      <c r="C686" s="43">
        <v>22</v>
      </c>
      <c r="D686" s="43"/>
      <c r="E686" s="43"/>
      <c r="F686" s="43"/>
      <c r="G686" s="43"/>
      <c r="H686" s="43"/>
      <c r="I686" s="43"/>
      <c r="J686" s="43"/>
      <c r="K686" s="87"/>
      <c r="L686" s="153"/>
      <c r="M686" s="68"/>
      <c r="N686" s="154"/>
      <c r="O686" s="45">
        <f>IF(C686=0,"",C686/B685)</f>
        <v>0.81481481481481477</v>
      </c>
      <c r="P686" s="46">
        <v>22</v>
      </c>
      <c r="Q686" s="161">
        <f t="shared" ref="Q686:Q693" si="82">IF(P686=0,"",P686/P685)</f>
        <v>0.81481481481481477</v>
      </c>
      <c r="R686" s="161">
        <f t="shared" ref="R686:R693" si="83">IF(P686=0,"",100%-Q686)</f>
        <v>0.18518518518518523</v>
      </c>
    </row>
    <row r="687" spans="1:19" ht="15.75" customHeight="1" x14ac:dyDescent="0.25">
      <c r="A687" s="42">
        <v>1901</v>
      </c>
      <c r="B687" s="43"/>
      <c r="C687" s="43"/>
      <c r="D687" s="43">
        <v>21</v>
      </c>
      <c r="E687" s="43"/>
      <c r="F687" s="43"/>
      <c r="G687" s="43"/>
      <c r="H687" s="43"/>
      <c r="I687" s="43"/>
      <c r="J687" s="43"/>
      <c r="K687" s="87"/>
      <c r="L687" s="153"/>
      <c r="M687" s="68"/>
      <c r="N687" s="154"/>
      <c r="O687" s="45">
        <f>IF(D687=0,"",D687/C686)</f>
        <v>0.95454545454545459</v>
      </c>
      <c r="P687" s="46">
        <v>21</v>
      </c>
      <c r="Q687" s="161">
        <f t="shared" si="82"/>
        <v>0.95454545454545459</v>
      </c>
      <c r="R687" s="161">
        <f t="shared" si="83"/>
        <v>4.5454545454545414E-2</v>
      </c>
      <c r="S687" s="8">
        <f>P687/P685</f>
        <v>0.77777777777777779</v>
      </c>
    </row>
    <row r="688" spans="1:19" ht="15.75" customHeight="1" x14ac:dyDescent="0.25">
      <c r="A688" s="42">
        <v>1902</v>
      </c>
      <c r="B688" s="43"/>
      <c r="C688" s="43"/>
      <c r="D688" s="43"/>
      <c r="E688" s="43">
        <v>20</v>
      </c>
      <c r="F688" s="43"/>
      <c r="G688" s="43"/>
      <c r="H688" s="43"/>
      <c r="I688" s="43"/>
      <c r="J688" s="43"/>
      <c r="K688" s="87"/>
      <c r="L688" s="153"/>
      <c r="M688" s="68"/>
      <c r="N688" s="154"/>
      <c r="O688" s="45">
        <f>IF(E688=0,"",E688/D687)</f>
        <v>0.95238095238095233</v>
      </c>
      <c r="P688" s="46">
        <v>21</v>
      </c>
      <c r="Q688" s="161">
        <f t="shared" si="82"/>
        <v>1</v>
      </c>
      <c r="R688" s="161">
        <f t="shared" si="83"/>
        <v>0</v>
      </c>
    </row>
    <row r="689" spans="1:18" ht="15.75" customHeight="1" x14ac:dyDescent="0.25">
      <c r="A689" s="42">
        <v>2001</v>
      </c>
      <c r="B689" s="43"/>
      <c r="C689" s="43"/>
      <c r="D689" s="43"/>
      <c r="E689" s="43"/>
      <c r="F689" s="43">
        <v>19</v>
      </c>
      <c r="G689" s="43"/>
      <c r="H689" s="43"/>
      <c r="I689" s="43"/>
      <c r="J689" s="43"/>
      <c r="K689" s="87"/>
      <c r="L689" s="153"/>
      <c r="M689" s="68"/>
      <c r="N689" s="154"/>
      <c r="O689" s="45">
        <f>IF(F689=0,"",F689/E688)</f>
        <v>0.95</v>
      </c>
      <c r="P689" s="46">
        <v>21</v>
      </c>
      <c r="Q689" s="161">
        <f t="shared" si="82"/>
        <v>1</v>
      </c>
      <c r="R689" s="161">
        <f t="shared" si="83"/>
        <v>0</v>
      </c>
    </row>
    <row r="690" spans="1:18" ht="15.75" customHeight="1" x14ac:dyDescent="0.25">
      <c r="A690" s="42">
        <v>2002</v>
      </c>
      <c r="B690" s="43"/>
      <c r="C690" s="43"/>
      <c r="D690" s="43"/>
      <c r="E690" s="43"/>
      <c r="F690" s="43"/>
      <c r="G690" s="43">
        <v>19</v>
      </c>
      <c r="H690" s="43"/>
      <c r="I690" s="43"/>
      <c r="J690" s="43"/>
      <c r="K690" s="87"/>
      <c r="L690" s="153"/>
      <c r="M690" s="68"/>
      <c r="N690" s="154"/>
      <c r="O690" s="45">
        <f>IF(G690=0,"",G690/F689)</f>
        <v>1</v>
      </c>
      <c r="P690" s="46">
        <v>21</v>
      </c>
      <c r="Q690" s="161">
        <f t="shared" si="82"/>
        <v>1</v>
      </c>
      <c r="R690" s="161">
        <f t="shared" si="83"/>
        <v>0</v>
      </c>
    </row>
    <row r="691" spans="1:18" ht="15.75" customHeight="1" x14ac:dyDescent="0.25">
      <c r="A691" s="42">
        <v>2101</v>
      </c>
      <c r="B691" s="43"/>
      <c r="C691" s="43"/>
      <c r="D691" s="43"/>
      <c r="E691" s="43"/>
      <c r="F691" s="43"/>
      <c r="G691" s="43"/>
      <c r="H691" s="43">
        <v>19</v>
      </c>
      <c r="I691" s="43"/>
      <c r="J691" s="43"/>
      <c r="K691" s="87"/>
      <c r="L691" s="153"/>
      <c r="M691" s="68"/>
      <c r="N691" s="154"/>
      <c r="O691" s="45">
        <f>IF(H691=0,"",H691/G690)</f>
        <v>1</v>
      </c>
      <c r="P691" s="46">
        <v>20</v>
      </c>
      <c r="Q691" s="161">
        <f t="shared" si="82"/>
        <v>0.95238095238095233</v>
      </c>
      <c r="R691" s="161">
        <f t="shared" si="83"/>
        <v>4.7619047619047672E-2</v>
      </c>
    </row>
    <row r="692" spans="1:18" ht="15.75" customHeight="1" x14ac:dyDescent="0.25">
      <c r="A692" s="42">
        <v>2102</v>
      </c>
      <c r="B692" s="43"/>
      <c r="C692" s="43"/>
      <c r="D692" s="43"/>
      <c r="E692" s="43"/>
      <c r="F692" s="43"/>
      <c r="G692" s="43"/>
      <c r="H692" s="43"/>
      <c r="I692" s="43">
        <v>16</v>
      </c>
      <c r="J692" s="43"/>
      <c r="K692" s="87"/>
      <c r="L692" s="153"/>
      <c r="M692" s="68"/>
      <c r="N692" s="154"/>
      <c r="O692" s="45">
        <f>IF(I692=0,"",I692/H691)</f>
        <v>0.84210526315789469</v>
      </c>
      <c r="P692" s="46">
        <v>19</v>
      </c>
      <c r="Q692" s="161">
        <f t="shared" si="82"/>
        <v>0.95</v>
      </c>
      <c r="R692" s="161">
        <f t="shared" si="83"/>
        <v>5.0000000000000044E-2</v>
      </c>
    </row>
    <row r="693" spans="1:18" ht="15.75" customHeight="1" x14ac:dyDescent="0.25">
      <c r="A693" s="42">
        <v>2201</v>
      </c>
      <c r="B693" s="43"/>
      <c r="C693" s="43"/>
      <c r="D693" s="43"/>
      <c r="E693" s="43"/>
      <c r="F693" s="43"/>
      <c r="G693" s="43"/>
      <c r="H693" s="43"/>
      <c r="I693" s="43"/>
      <c r="J693" s="43">
        <v>16</v>
      </c>
      <c r="K693" s="87">
        <v>14</v>
      </c>
      <c r="L693" s="153"/>
      <c r="M693" s="68"/>
      <c r="N693" s="154"/>
      <c r="O693" s="47">
        <f>IF(J693=0,"",J693/I692)</f>
        <v>1</v>
      </c>
      <c r="P693" s="46">
        <v>19</v>
      </c>
      <c r="Q693" s="47">
        <f t="shared" si="82"/>
        <v>1</v>
      </c>
      <c r="R693" s="47">
        <f t="shared" si="83"/>
        <v>0</v>
      </c>
    </row>
    <row r="694" spans="1:18" ht="15.75" customHeight="1" x14ac:dyDescent="0.25">
      <c r="A694" s="42">
        <v>2202</v>
      </c>
      <c r="B694" s="43"/>
      <c r="C694" s="43"/>
      <c r="D694" s="43"/>
      <c r="E694" s="43"/>
      <c r="F694" s="43"/>
      <c r="G694" s="43"/>
      <c r="H694" s="43"/>
      <c r="I694" s="43"/>
      <c r="J694" s="43">
        <v>5</v>
      </c>
      <c r="K694" s="87">
        <v>4</v>
      </c>
      <c r="L694" s="153"/>
      <c r="M694" s="68"/>
      <c r="N694" s="155"/>
      <c r="O694" s="125"/>
      <c r="P694" s="46">
        <v>5</v>
      </c>
      <c r="Q694" s="125"/>
      <c r="R694" s="166"/>
    </row>
    <row r="695" spans="1:18" ht="15.75" customHeight="1" x14ac:dyDescent="0.25">
      <c r="A695" s="42">
        <v>2301</v>
      </c>
      <c r="B695" s="43"/>
      <c r="C695" s="43"/>
      <c r="D695" s="43"/>
      <c r="E695" s="43"/>
      <c r="F695" s="43"/>
      <c r="G695" s="43"/>
      <c r="H695" s="43"/>
      <c r="I695" s="43"/>
      <c r="J695" s="43">
        <v>1</v>
      </c>
      <c r="K695" s="87">
        <v>1</v>
      </c>
      <c r="L695" s="153"/>
      <c r="M695" s="68"/>
      <c r="N695" s="155"/>
      <c r="O695" s="163"/>
      <c r="P695" s="69">
        <v>1</v>
      </c>
      <c r="Q695" s="164"/>
      <c r="R695" s="163"/>
    </row>
    <row r="696" spans="1:18" ht="15.75" customHeight="1" x14ac:dyDescent="0.25">
      <c r="A696" s="42">
        <v>2302</v>
      </c>
      <c r="B696" s="43"/>
      <c r="C696" s="43"/>
      <c r="D696" s="43"/>
      <c r="E696" s="43"/>
      <c r="F696" s="43"/>
      <c r="G696" s="43"/>
      <c r="H696" s="43"/>
      <c r="I696" s="43"/>
      <c r="J696" s="43"/>
      <c r="K696" s="87"/>
      <c r="L696" s="153"/>
      <c r="M696" s="68"/>
      <c r="N696" s="155"/>
      <c r="O696" s="163"/>
      <c r="P696" s="69"/>
      <c r="Q696" s="164"/>
      <c r="R696" s="163"/>
    </row>
    <row r="697" spans="1:18" ht="15.75" customHeight="1" x14ac:dyDescent="0.25">
      <c r="A697" s="42">
        <v>2401</v>
      </c>
      <c r="B697" s="43"/>
      <c r="C697" s="43"/>
      <c r="D697" s="43"/>
      <c r="E697" s="43"/>
      <c r="F697" s="43"/>
      <c r="G697" s="43"/>
      <c r="H697" s="43"/>
      <c r="I697" s="43"/>
      <c r="J697" s="43"/>
      <c r="K697" s="87"/>
      <c r="L697" s="153"/>
      <c r="M697" s="68"/>
      <c r="N697" s="155"/>
      <c r="O697" s="163"/>
      <c r="P697" s="69"/>
      <c r="Q697" s="164"/>
      <c r="R697" s="163"/>
    </row>
    <row r="698" spans="1:18" ht="15.75" customHeight="1" x14ac:dyDescent="0.25">
      <c r="A698" s="42">
        <v>2402</v>
      </c>
      <c r="B698" s="43"/>
      <c r="C698" s="43"/>
      <c r="D698" s="43"/>
      <c r="E698" s="43"/>
      <c r="F698" s="43"/>
      <c r="G698" s="43"/>
      <c r="H698" s="43"/>
      <c r="I698" s="43"/>
      <c r="J698" s="43"/>
      <c r="K698" s="87"/>
      <c r="L698" s="153"/>
      <c r="M698" s="68"/>
      <c r="N698" s="155"/>
      <c r="O698" s="68"/>
      <c r="P698" s="155"/>
      <c r="Q698" s="165"/>
      <c r="R698" s="163"/>
    </row>
    <row r="699" spans="1:18" ht="15.75" customHeight="1" x14ac:dyDescent="0.25">
      <c r="A699" s="42">
        <v>2501</v>
      </c>
      <c r="B699" s="43"/>
      <c r="C699" s="43"/>
      <c r="D699" s="43"/>
      <c r="E699" s="43"/>
      <c r="F699" s="43"/>
      <c r="G699" s="43"/>
      <c r="H699" s="43"/>
      <c r="I699" s="43"/>
      <c r="J699" s="43"/>
      <c r="K699" s="87"/>
      <c r="L699" s="153"/>
      <c r="M699" s="68"/>
      <c r="N699" s="155"/>
      <c r="O699" s="50" t="s">
        <v>64</v>
      </c>
      <c r="P699" s="51">
        <v>13</v>
      </c>
      <c r="Q699" s="52">
        <f>IF(SUM(K687:K696)=0,"",SUM(K687:K696))</f>
        <v>19</v>
      </c>
      <c r="R699" s="53" t="s">
        <v>10</v>
      </c>
    </row>
    <row r="700" spans="1:18" ht="15.75" customHeight="1" x14ac:dyDescent="0.25">
      <c r="A700" s="42">
        <v>2502</v>
      </c>
      <c r="B700" s="43"/>
      <c r="C700" s="43"/>
      <c r="D700" s="43"/>
      <c r="E700" s="43"/>
      <c r="F700" s="43"/>
      <c r="G700" s="43"/>
      <c r="H700" s="43"/>
      <c r="I700" s="43"/>
      <c r="J700" s="43"/>
      <c r="K700" s="87"/>
      <c r="L700" s="153"/>
      <c r="M700" s="68"/>
      <c r="N700" s="155"/>
      <c r="O700" s="54" t="s">
        <v>66</v>
      </c>
      <c r="P700" s="55">
        <f>IF(P699/B685=0,"",P699/B685)</f>
        <v>0.48148148148148145</v>
      </c>
      <c r="Q700" s="56">
        <f>IF(P699/Q699=0,"",P699/Q699)</f>
        <v>0.68421052631578949</v>
      </c>
      <c r="R700" s="57" t="s">
        <v>67</v>
      </c>
    </row>
    <row r="701" spans="1:18" ht="15.75" customHeight="1" x14ac:dyDescent="0.25">
      <c r="A701" s="42">
        <v>2601</v>
      </c>
      <c r="B701" s="43"/>
      <c r="C701" s="43"/>
      <c r="D701" s="43"/>
      <c r="E701" s="43"/>
      <c r="F701" s="43"/>
      <c r="G701" s="43"/>
      <c r="H701" s="43"/>
      <c r="I701" s="43"/>
      <c r="J701" s="43"/>
      <c r="K701" s="87"/>
      <c r="L701" s="156"/>
      <c r="M701" s="157"/>
      <c r="N701" s="158"/>
      <c r="O701" s="58"/>
      <c r="P701" s="59"/>
      <c r="Q701" s="59"/>
      <c r="R701" s="60"/>
    </row>
    <row r="702" spans="1:18" ht="18" customHeight="1" x14ac:dyDescent="0.25">
      <c r="A702" s="28"/>
      <c r="B702" s="198" t="s">
        <v>89</v>
      </c>
      <c r="C702" s="198"/>
      <c r="D702" s="198"/>
      <c r="E702" s="198"/>
      <c r="F702" s="198"/>
      <c r="G702" s="198"/>
      <c r="H702" s="198"/>
      <c r="I702" s="198"/>
      <c r="J702" s="198"/>
      <c r="K702" s="61">
        <f>SUM(K685:K698)</f>
        <v>19</v>
      </c>
      <c r="L702" s="62">
        <f>IF(K693=0,"",K693/B685)</f>
        <v>0.51851851851851849</v>
      </c>
      <c r="M702" s="62">
        <f>IF(K702=0,"",K702/B685)</f>
        <v>0.70370370370370372</v>
      </c>
      <c r="N702" s="62">
        <f>IF(K693=0,"",M702-L702)</f>
        <v>0.18518518518518523</v>
      </c>
      <c r="O702" s="2"/>
      <c r="P702" s="1"/>
      <c r="Q702" s="25"/>
      <c r="R702" s="2"/>
    </row>
    <row r="703" spans="1:18" ht="12.75" customHeight="1" x14ac:dyDescent="0.2">
      <c r="L703" s="2"/>
      <c r="M703" s="2"/>
      <c r="O703" s="2"/>
    </row>
    <row r="704" spans="1:18" ht="12.75" customHeight="1" x14ac:dyDescent="0.2">
      <c r="L704" s="2"/>
      <c r="M704" s="2"/>
      <c r="O704" s="2"/>
    </row>
    <row r="705" spans="1:23" ht="26.25" customHeight="1" x14ac:dyDescent="0.4">
      <c r="A705" s="1"/>
      <c r="B705" s="199" t="s">
        <v>78</v>
      </c>
      <c r="C705" s="200"/>
      <c r="D705" s="200"/>
      <c r="E705" s="200"/>
      <c r="F705" s="200"/>
      <c r="G705" s="200"/>
      <c r="H705" s="200"/>
      <c r="I705" s="200"/>
      <c r="J705" s="200"/>
      <c r="K705" s="147" t="s">
        <v>97</v>
      </c>
      <c r="L705" s="2"/>
      <c r="M705" s="2"/>
      <c r="N705" s="1"/>
      <c r="O705" s="2"/>
      <c r="P705" s="1"/>
      <c r="Q705" s="1"/>
      <c r="R705" s="1"/>
      <c r="W705" s="104">
        <f>AVERAGE(L702,L724)</f>
        <v>0.56571087216248506</v>
      </c>
    </row>
    <row r="706" spans="1:23" ht="20.25" customHeight="1" x14ac:dyDescent="0.2">
      <c r="A706" s="201" t="s">
        <v>9</v>
      </c>
      <c r="B706" s="202" t="s">
        <v>79</v>
      </c>
      <c r="C706" s="203"/>
      <c r="D706" s="203"/>
      <c r="E706" s="203"/>
      <c r="F706" s="203"/>
      <c r="G706" s="203"/>
      <c r="H706" s="203"/>
      <c r="I706" s="203"/>
      <c r="J706" s="204"/>
      <c r="K706" s="212" t="s">
        <v>10</v>
      </c>
      <c r="L706" s="197" t="s">
        <v>2</v>
      </c>
      <c r="M706" s="197" t="s">
        <v>3</v>
      </c>
      <c r="N706" s="214" t="s">
        <v>4</v>
      </c>
      <c r="O706" s="197" t="s">
        <v>5</v>
      </c>
      <c r="P706" s="195" t="s">
        <v>6</v>
      </c>
      <c r="Q706" s="195" t="s">
        <v>7</v>
      </c>
      <c r="R706" s="197" t="s">
        <v>8</v>
      </c>
    </row>
    <row r="707" spans="1:23" ht="15.75" customHeight="1" x14ac:dyDescent="0.25">
      <c r="A707" s="196"/>
      <c r="B707" s="42" t="s">
        <v>80</v>
      </c>
      <c r="C707" s="42" t="s">
        <v>81</v>
      </c>
      <c r="D707" s="42" t="s">
        <v>82</v>
      </c>
      <c r="E707" s="42" t="s">
        <v>83</v>
      </c>
      <c r="F707" s="42" t="s">
        <v>84</v>
      </c>
      <c r="G707" s="42" t="s">
        <v>85</v>
      </c>
      <c r="H707" s="42" t="s">
        <v>86</v>
      </c>
      <c r="I707" s="42" t="s">
        <v>87</v>
      </c>
      <c r="J707" s="42" t="s">
        <v>88</v>
      </c>
      <c r="K707" s="213"/>
      <c r="L707" s="196"/>
      <c r="M707" s="196"/>
      <c r="N707" s="196"/>
      <c r="O707" s="196"/>
      <c r="P707" s="196"/>
      <c r="Q707" s="196"/>
      <c r="R707" s="196"/>
    </row>
    <row r="708" spans="1:23" ht="15.75" customHeight="1" x14ac:dyDescent="0.25">
      <c r="A708" s="42">
        <v>1802</v>
      </c>
      <c r="B708" s="43">
        <v>62</v>
      </c>
      <c r="C708" s="43"/>
      <c r="D708" s="43"/>
      <c r="E708" s="43"/>
      <c r="F708" s="43"/>
      <c r="G708" s="43"/>
      <c r="H708" s="43"/>
      <c r="I708" s="43"/>
      <c r="J708" s="43"/>
      <c r="K708" s="87"/>
      <c r="L708" s="150"/>
      <c r="M708" s="151"/>
      <c r="N708" s="152"/>
      <c r="O708" s="159"/>
      <c r="P708" s="44">
        <f>B708</f>
        <v>62</v>
      </c>
      <c r="Q708" s="160"/>
      <c r="R708" s="159"/>
    </row>
    <row r="709" spans="1:23" ht="15.75" customHeight="1" x14ac:dyDescent="0.25">
      <c r="A709" s="42">
        <v>1901</v>
      </c>
      <c r="B709" s="43"/>
      <c r="C709" s="43">
        <v>52</v>
      </c>
      <c r="D709" s="43"/>
      <c r="E709" s="43"/>
      <c r="F709" s="43"/>
      <c r="G709" s="43"/>
      <c r="H709" s="43"/>
      <c r="I709" s="43"/>
      <c r="J709" s="43"/>
      <c r="K709" s="87"/>
      <c r="L709" s="153"/>
      <c r="M709" s="68"/>
      <c r="N709" s="154"/>
      <c r="O709" s="45">
        <f>IF(C709=0,"",C709/B708)</f>
        <v>0.83870967741935487</v>
      </c>
      <c r="P709" s="46">
        <v>52</v>
      </c>
      <c r="Q709" s="161">
        <f t="shared" ref="Q709:Q716" si="84">IF(P709=0,"",P709/P708)</f>
        <v>0.83870967741935487</v>
      </c>
      <c r="R709" s="161">
        <f t="shared" ref="R709:R716" si="85">IF(P709=0,"",100%-Q709)</f>
        <v>0.16129032258064513</v>
      </c>
    </row>
    <row r="710" spans="1:23" ht="15.75" customHeight="1" x14ac:dyDescent="0.25">
      <c r="A710" s="42">
        <v>1902</v>
      </c>
      <c r="B710" s="43"/>
      <c r="C710" s="43"/>
      <c r="D710" s="43">
        <v>46</v>
      </c>
      <c r="E710" s="43"/>
      <c r="F710" s="43"/>
      <c r="G710" s="43"/>
      <c r="H710" s="43"/>
      <c r="I710" s="43"/>
      <c r="J710" s="43"/>
      <c r="K710" s="87"/>
      <c r="L710" s="153"/>
      <c r="M710" s="68"/>
      <c r="N710" s="154"/>
      <c r="O710" s="45">
        <f>IF(D710=0,"",D710/C709)</f>
        <v>0.88461538461538458</v>
      </c>
      <c r="P710" s="46">
        <v>46</v>
      </c>
      <c r="Q710" s="161">
        <f t="shared" si="84"/>
        <v>0.88461538461538458</v>
      </c>
      <c r="R710" s="161">
        <f t="shared" si="85"/>
        <v>0.11538461538461542</v>
      </c>
      <c r="S710" s="8">
        <f>P710/P708</f>
        <v>0.74193548387096775</v>
      </c>
    </row>
    <row r="711" spans="1:23" ht="15.75" customHeight="1" x14ac:dyDescent="0.25">
      <c r="A711" s="42">
        <v>2001</v>
      </c>
      <c r="B711" s="43"/>
      <c r="C711" s="43"/>
      <c r="D711" s="43"/>
      <c r="E711" s="43">
        <v>46</v>
      </c>
      <c r="F711" s="43"/>
      <c r="G711" s="43"/>
      <c r="H711" s="43"/>
      <c r="I711" s="43"/>
      <c r="J711" s="43"/>
      <c r="K711" s="87"/>
      <c r="L711" s="153"/>
      <c r="M711" s="68"/>
      <c r="N711" s="154"/>
      <c r="O711" s="45">
        <f>IF(E711=0,"",E711/D710)</f>
        <v>1</v>
      </c>
      <c r="P711" s="46">
        <v>46</v>
      </c>
      <c r="Q711" s="161">
        <f t="shared" si="84"/>
        <v>1</v>
      </c>
      <c r="R711" s="161">
        <f t="shared" si="85"/>
        <v>0</v>
      </c>
    </row>
    <row r="712" spans="1:23" ht="15.75" customHeight="1" x14ac:dyDescent="0.25">
      <c r="A712" s="42">
        <v>2002</v>
      </c>
      <c r="B712" s="43"/>
      <c r="C712" s="43"/>
      <c r="D712" s="43"/>
      <c r="E712" s="43"/>
      <c r="F712" s="43">
        <v>44</v>
      </c>
      <c r="G712" s="43"/>
      <c r="H712" s="43"/>
      <c r="I712" s="43"/>
      <c r="J712" s="43"/>
      <c r="K712" s="87"/>
      <c r="L712" s="153"/>
      <c r="M712" s="68"/>
      <c r="N712" s="154"/>
      <c r="O712" s="45">
        <f>IF(F712=0,"",F712/E711)</f>
        <v>0.95652173913043481</v>
      </c>
      <c r="P712" s="46">
        <v>44</v>
      </c>
      <c r="Q712" s="161">
        <f t="shared" si="84"/>
        <v>0.95652173913043481</v>
      </c>
      <c r="R712" s="161">
        <f t="shared" si="85"/>
        <v>4.3478260869565188E-2</v>
      </c>
    </row>
    <row r="713" spans="1:23" ht="15.75" customHeight="1" x14ac:dyDescent="0.25">
      <c r="A713" s="42">
        <v>2101</v>
      </c>
      <c r="B713" s="43"/>
      <c r="C713" s="43"/>
      <c r="D713" s="43"/>
      <c r="E713" s="43"/>
      <c r="F713" s="43"/>
      <c r="G713" s="43">
        <v>43</v>
      </c>
      <c r="H713" s="43"/>
      <c r="I713" s="43"/>
      <c r="J713" s="43"/>
      <c r="K713" s="87"/>
      <c r="L713" s="153"/>
      <c r="M713" s="68"/>
      <c r="N713" s="154"/>
      <c r="O713" s="45">
        <f>IF(G713=0,"",G713/F712)</f>
        <v>0.97727272727272729</v>
      </c>
      <c r="P713" s="46">
        <v>44</v>
      </c>
      <c r="Q713" s="161">
        <f t="shared" si="84"/>
        <v>1</v>
      </c>
      <c r="R713" s="161">
        <f t="shared" si="85"/>
        <v>0</v>
      </c>
    </row>
    <row r="714" spans="1:23" ht="15.75" customHeight="1" x14ac:dyDescent="0.25">
      <c r="A714" s="42">
        <v>2102</v>
      </c>
      <c r="B714" s="43"/>
      <c r="C714" s="43"/>
      <c r="D714" s="43"/>
      <c r="E714" s="43"/>
      <c r="F714" s="43"/>
      <c r="G714" s="43"/>
      <c r="H714" s="43">
        <v>43</v>
      </c>
      <c r="I714" s="43"/>
      <c r="J714" s="43"/>
      <c r="K714" s="87"/>
      <c r="L714" s="153"/>
      <c r="M714" s="68"/>
      <c r="N714" s="154"/>
      <c r="O714" s="45">
        <f>IF(H714=0,"",H714/G713)</f>
        <v>1</v>
      </c>
      <c r="P714" s="46">
        <v>44</v>
      </c>
      <c r="Q714" s="161">
        <f t="shared" si="84"/>
        <v>1</v>
      </c>
      <c r="R714" s="161">
        <f t="shared" si="85"/>
        <v>0</v>
      </c>
    </row>
    <row r="715" spans="1:23" ht="15.75" customHeight="1" x14ac:dyDescent="0.25">
      <c r="A715" s="42">
        <v>2201</v>
      </c>
      <c r="B715" s="43"/>
      <c r="C715" s="43"/>
      <c r="D715" s="43"/>
      <c r="E715" s="43"/>
      <c r="F715" s="43"/>
      <c r="G715" s="43"/>
      <c r="H715" s="43"/>
      <c r="I715" s="43">
        <v>42</v>
      </c>
      <c r="J715" s="43"/>
      <c r="K715" s="87"/>
      <c r="L715" s="153"/>
      <c r="M715" s="68"/>
      <c r="N715" s="154"/>
      <c r="O715" s="45">
        <f>IF(I715=0,"",I715/H714)</f>
        <v>0.97674418604651159</v>
      </c>
      <c r="P715" s="46">
        <v>43</v>
      </c>
      <c r="Q715" s="161">
        <f t="shared" si="84"/>
        <v>0.97727272727272729</v>
      </c>
      <c r="R715" s="161">
        <f t="shared" si="85"/>
        <v>2.2727272727272707E-2</v>
      </c>
    </row>
    <row r="716" spans="1:23" ht="15.75" customHeight="1" x14ac:dyDescent="0.25">
      <c r="A716" s="42">
        <v>2202</v>
      </c>
      <c r="B716" s="43"/>
      <c r="C716" s="43"/>
      <c r="D716" s="43"/>
      <c r="E716" s="43"/>
      <c r="F716" s="43"/>
      <c r="G716" s="43"/>
      <c r="H716" s="43"/>
      <c r="I716" s="43"/>
      <c r="J716" s="43">
        <v>42</v>
      </c>
      <c r="K716" s="87">
        <v>38</v>
      </c>
      <c r="L716" s="153"/>
      <c r="M716" s="68"/>
      <c r="N716" s="154"/>
      <c r="O716" s="47">
        <f>IF(J716=0,"",J716/I715)</f>
        <v>1</v>
      </c>
      <c r="P716" s="46">
        <v>43</v>
      </c>
      <c r="Q716" s="47">
        <f t="shared" si="84"/>
        <v>1</v>
      </c>
      <c r="R716" s="47">
        <f t="shared" si="85"/>
        <v>0</v>
      </c>
    </row>
    <row r="717" spans="1:23" ht="15.75" customHeight="1" x14ac:dyDescent="0.25">
      <c r="A717" s="42">
        <v>2301</v>
      </c>
      <c r="B717" s="43"/>
      <c r="C717" s="43"/>
      <c r="D717" s="43"/>
      <c r="E717" s="43"/>
      <c r="F717" s="43"/>
      <c r="G717" s="43"/>
      <c r="H717" s="43"/>
      <c r="I717" s="43"/>
      <c r="J717" s="43">
        <v>2</v>
      </c>
      <c r="K717" s="87">
        <v>2</v>
      </c>
      <c r="L717" s="153"/>
      <c r="M717" s="68"/>
      <c r="N717" s="155"/>
      <c r="O717" s="125"/>
      <c r="P717" s="46">
        <v>5</v>
      </c>
      <c r="Q717" s="125"/>
      <c r="R717" s="166"/>
    </row>
    <row r="718" spans="1:23" ht="15.75" customHeight="1" x14ac:dyDescent="0.25">
      <c r="A718" s="42">
        <v>2302</v>
      </c>
      <c r="B718" s="43"/>
      <c r="C718" s="43"/>
      <c r="D718" s="43"/>
      <c r="E718" s="43"/>
      <c r="F718" s="43"/>
      <c r="G718" s="43"/>
      <c r="H718" s="43"/>
      <c r="I718" s="43"/>
      <c r="J718" s="43">
        <v>3</v>
      </c>
      <c r="K718" s="87">
        <v>3</v>
      </c>
      <c r="L718" s="153"/>
      <c r="M718" s="68"/>
      <c r="N718" s="155"/>
      <c r="O718" s="163"/>
      <c r="P718" s="69">
        <v>3</v>
      </c>
      <c r="Q718" s="164"/>
      <c r="R718" s="163"/>
    </row>
    <row r="719" spans="1:23" ht="15.75" customHeight="1" x14ac:dyDescent="0.25">
      <c r="A719" s="42">
        <v>2401</v>
      </c>
      <c r="B719" s="43"/>
      <c r="C719" s="43"/>
      <c r="D719" s="43"/>
      <c r="E719" s="43"/>
      <c r="F719" s="43"/>
      <c r="G719" s="43"/>
      <c r="H719" s="43"/>
      <c r="I719" s="43"/>
      <c r="J719" s="43"/>
      <c r="K719" s="87"/>
      <c r="L719" s="153"/>
      <c r="M719" s="68"/>
      <c r="N719" s="155"/>
      <c r="O719" s="163"/>
      <c r="P719" s="69"/>
      <c r="Q719" s="164"/>
      <c r="R719" s="163"/>
    </row>
    <row r="720" spans="1:23" ht="15.75" customHeight="1" x14ac:dyDescent="0.25">
      <c r="A720" s="42">
        <v>2402</v>
      </c>
      <c r="B720" s="43"/>
      <c r="C720" s="43"/>
      <c r="D720" s="43"/>
      <c r="E720" s="43"/>
      <c r="F720" s="43"/>
      <c r="G720" s="43"/>
      <c r="H720" s="43"/>
      <c r="I720" s="43"/>
      <c r="J720" s="43"/>
      <c r="K720" s="87"/>
      <c r="L720" s="153"/>
      <c r="M720" s="68"/>
      <c r="N720" s="155"/>
      <c r="O720" s="68"/>
      <c r="P720" s="155"/>
      <c r="Q720" s="165"/>
      <c r="R720" s="163"/>
    </row>
    <row r="721" spans="1:19" ht="15.75" customHeight="1" x14ac:dyDescent="0.25">
      <c r="A721" s="42">
        <v>2501</v>
      </c>
      <c r="B721" s="43"/>
      <c r="C721" s="43"/>
      <c r="D721" s="43"/>
      <c r="E721" s="43"/>
      <c r="F721" s="43"/>
      <c r="G721" s="43"/>
      <c r="H721" s="43"/>
      <c r="I721" s="43"/>
      <c r="J721" s="43"/>
      <c r="K721" s="87"/>
      <c r="L721" s="153"/>
      <c r="M721" s="68"/>
      <c r="N721" s="155"/>
      <c r="O721" s="50" t="s">
        <v>64</v>
      </c>
      <c r="P721" s="51">
        <v>41</v>
      </c>
      <c r="Q721" s="52">
        <f>IF(SUM(K710:K718)=0,"",SUM(K710:K718))</f>
        <v>43</v>
      </c>
      <c r="R721" s="53" t="s">
        <v>10</v>
      </c>
    </row>
    <row r="722" spans="1:19" ht="15.75" customHeight="1" x14ac:dyDescent="0.25">
      <c r="A722" s="42">
        <v>2502</v>
      </c>
      <c r="B722" s="43"/>
      <c r="C722" s="43"/>
      <c r="D722" s="43"/>
      <c r="E722" s="43"/>
      <c r="F722" s="43"/>
      <c r="G722" s="43"/>
      <c r="H722" s="43"/>
      <c r="I722" s="43"/>
      <c r="J722" s="43"/>
      <c r="K722" s="87"/>
      <c r="L722" s="153"/>
      <c r="M722" s="68"/>
      <c r="N722" s="155"/>
      <c r="O722" s="54" t="s">
        <v>66</v>
      </c>
      <c r="P722" s="55">
        <f>IF(P721/B708=0,"",P721/B708)</f>
        <v>0.66129032258064513</v>
      </c>
      <c r="Q722" s="56">
        <f>IF(P721/Q721=0,"",P721/Q721)</f>
        <v>0.95348837209302328</v>
      </c>
      <c r="R722" s="57" t="s">
        <v>67</v>
      </c>
    </row>
    <row r="723" spans="1:19" ht="15.75" customHeight="1" x14ac:dyDescent="0.25">
      <c r="A723" s="42">
        <v>2601</v>
      </c>
      <c r="B723" s="43"/>
      <c r="C723" s="43"/>
      <c r="D723" s="43"/>
      <c r="E723" s="43"/>
      <c r="F723" s="43"/>
      <c r="G723" s="43"/>
      <c r="H723" s="43"/>
      <c r="I723" s="43"/>
      <c r="J723" s="43"/>
      <c r="K723" s="87"/>
      <c r="L723" s="156"/>
      <c r="M723" s="157"/>
      <c r="N723" s="158"/>
      <c r="O723" s="58"/>
      <c r="P723" s="59"/>
      <c r="Q723" s="59"/>
      <c r="R723" s="60"/>
    </row>
    <row r="724" spans="1:19" ht="18" customHeight="1" x14ac:dyDescent="0.25">
      <c r="A724" s="28"/>
      <c r="B724" s="198" t="s">
        <v>89</v>
      </c>
      <c r="C724" s="198"/>
      <c r="D724" s="198"/>
      <c r="E724" s="198"/>
      <c r="F724" s="198"/>
      <c r="G724" s="198"/>
      <c r="H724" s="198"/>
      <c r="I724" s="198"/>
      <c r="J724" s="198"/>
      <c r="K724" s="61">
        <f>SUM(K708:K720)</f>
        <v>43</v>
      </c>
      <c r="L724" s="62">
        <f>IF(K716=0,"",K716/B708)</f>
        <v>0.61290322580645162</v>
      </c>
      <c r="M724" s="62">
        <f>IF(K724=0,"",K724/B708)</f>
        <v>0.69354838709677424</v>
      </c>
      <c r="N724" s="62">
        <f>IF(K716=0,"",M724-L724)</f>
        <v>8.064516129032262E-2</v>
      </c>
      <c r="O724" s="2"/>
      <c r="P724" s="1"/>
      <c r="Q724" s="25"/>
      <c r="R724" s="2"/>
    </row>
    <row r="725" spans="1:19" ht="12.75" customHeight="1" x14ac:dyDescent="0.2">
      <c r="L725" s="2"/>
      <c r="M725" s="2"/>
      <c r="O725" s="2"/>
    </row>
    <row r="726" spans="1:19" ht="12.75" customHeight="1" x14ac:dyDescent="0.2">
      <c r="L726" s="2"/>
      <c r="M726" s="2"/>
      <c r="O726" s="2"/>
    </row>
    <row r="727" spans="1:19" ht="26.25" customHeight="1" x14ac:dyDescent="0.4">
      <c r="A727" s="1"/>
      <c r="B727" s="199" t="s">
        <v>78</v>
      </c>
      <c r="C727" s="200"/>
      <c r="D727" s="200"/>
      <c r="E727" s="200"/>
      <c r="F727" s="200"/>
      <c r="G727" s="200"/>
      <c r="H727" s="200"/>
      <c r="I727" s="200"/>
      <c r="J727" s="200"/>
      <c r="K727" s="147" t="s">
        <v>98</v>
      </c>
      <c r="L727" s="2"/>
      <c r="M727" s="2"/>
      <c r="N727" s="1"/>
      <c r="O727" s="2"/>
      <c r="P727" s="1"/>
      <c r="Q727" s="1"/>
      <c r="R727" s="1"/>
    </row>
    <row r="728" spans="1:19" ht="20.25" customHeight="1" x14ac:dyDescent="0.2">
      <c r="A728" s="201" t="s">
        <v>9</v>
      </c>
      <c r="B728" s="202" t="s">
        <v>79</v>
      </c>
      <c r="C728" s="203"/>
      <c r="D728" s="203"/>
      <c r="E728" s="203"/>
      <c r="F728" s="203"/>
      <c r="G728" s="203"/>
      <c r="H728" s="203"/>
      <c r="I728" s="203"/>
      <c r="J728" s="204"/>
      <c r="K728" s="212" t="s">
        <v>10</v>
      </c>
      <c r="L728" s="197" t="s">
        <v>2</v>
      </c>
      <c r="M728" s="197" t="s">
        <v>3</v>
      </c>
      <c r="N728" s="214" t="s">
        <v>4</v>
      </c>
      <c r="O728" s="197" t="s">
        <v>5</v>
      </c>
      <c r="P728" s="195" t="s">
        <v>6</v>
      </c>
      <c r="Q728" s="195" t="s">
        <v>7</v>
      </c>
      <c r="R728" s="197" t="s">
        <v>8</v>
      </c>
    </row>
    <row r="729" spans="1:19" ht="15.75" customHeight="1" x14ac:dyDescent="0.25">
      <c r="A729" s="196"/>
      <c r="B729" s="42" t="s">
        <v>80</v>
      </c>
      <c r="C729" s="42" t="s">
        <v>81</v>
      </c>
      <c r="D729" s="42" t="s">
        <v>82</v>
      </c>
      <c r="E729" s="42" t="s">
        <v>83</v>
      </c>
      <c r="F729" s="42" t="s">
        <v>84</v>
      </c>
      <c r="G729" s="42" t="s">
        <v>85</v>
      </c>
      <c r="H729" s="42" t="s">
        <v>86</v>
      </c>
      <c r="I729" s="42" t="s">
        <v>87</v>
      </c>
      <c r="J729" s="42" t="s">
        <v>88</v>
      </c>
      <c r="K729" s="213"/>
      <c r="L729" s="196"/>
      <c r="M729" s="196"/>
      <c r="N729" s="196"/>
      <c r="O729" s="196"/>
      <c r="P729" s="196"/>
      <c r="Q729" s="196"/>
      <c r="R729" s="196"/>
    </row>
    <row r="730" spans="1:19" ht="15.75" customHeight="1" x14ac:dyDescent="0.25">
      <c r="A730" s="42">
        <v>1901</v>
      </c>
      <c r="B730" s="43">
        <v>25</v>
      </c>
      <c r="C730" s="43"/>
      <c r="D730" s="43"/>
      <c r="E730" s="43"/>
      <c r="F730" s="43"/>
      <c r="G730" s="43"/>
      <c r="H730" s="43"/>
      <c r="I730" s="43"/>
      <c r="J730" s="43"/>
      <c r="K730" s="87"/>
      <c r="L730" s="150"/>
      <c r="M730" s="151"/>
      <c r="N730" s="152"/>
      <c r="O730" s="159"/>
      <c r="P730" s="44">
        <f>B730</f>
        <v>25</v>
      </c>
      <c r="Q730" s="160"/>
      <c r="R730" s="159"/>
    </row>
    <row r="731" spans="1:19" ht="15.75" customHeight="1" x14ac:dyDescent="0.25">
      <c r="A731" s="42">
        <v>1902</v>
      </c>
      <c r="B731" s="43"/>
      <c r="C731" s="43">
        <v>20</v>
      </c>
      <c r="D731" s="43"/>
      <c r="E731" s="43"/>
      <c r="F731" s="43"/>
      <c r="G731" s="43"/>
      <c r="H731" s="43"/>
      <c r="I731" s="43"/>
      <c r="J731" s="43"/>
      <c r="K731" s="87"/>
      <c r="L731" s="153"/>
      <c r="M731" s="68"/>
      <c r="N731" s="154"/>
      <c r="O731" s="45">
        <f>IF(C731=0,"",C731/B730)</f>
        <v>0.8</v>
      </c>
      <c r="P731" s="46">
        <v>20</v>
      </c>
      <c r="Q731" s="161">
        <f t="shared" ref="Q731:Q738" si="86">IF(P731=0,"",P731/P730)</f>
        <v>0.8</v>
      </c>
      <c r="R731" s="161">
        <f t="shared" ref="R731:R738" si="87">IF(P731=0,"",100%-Q731)</f>
        <v>0.19999999999999996</v>
      </c>
    </row>
    <row r="732" spans="1:19" ht="15.75" customHeight="1" x14ac:dyDescent="0.25">
      <c r="A732" s="42">
        <v>2001</v>
      </c>
      <c r="B732" s="43"/>
      <c r="C732" s="43"/>
      <c r="D732" s="43">
        <v>16</v>
      </c>
      <c r="E732" s="43"/>
      <c r="F732" s="43"/>
      <c r="G732" s="43"/>
      <c r="H732" s="43"/>
      <c r="I732" s="43"/>
      <c r="J732" s="43"/>
      <c r="K732" s="87"/>
      <c r="L732" s="153"/>
      <c r="M732" s="68"/>
      <c r="N732" s="154"/>
      <c r="O732" s="45">
        <f>IF(D732=0,"",D732/C731)</f>
        <v>0.8</v>
      </c>
      <c r="P732" s="46">
        <v>19</v>
      </c>
      <c r="Q732" s="161">
        <f t="shared" si="86"/>
        <v>0.95</v>
      </c>
      <c r="R732" s="161">
        <f t="shared" si="87"/>
        <v>5.0000000000000044E-2</v>
      </c>
      <c r="S732" s="8">
        <f>P732/P730</f>
        <v>0.76</v>
      </c>
    </row>
    <row r="733" spans="1:19" ht="15.75" customHeight="1" x14ac:dyDescent="0.25">
      <c r="A733" s="42">
        <v>2002</v>
      </c>
      <c r="B733" s="43"/>
      <c r="C733" s="43"/>
      <c r="D733" s="43"/>
      <c r="E733" s="43">
        <v>13</v>
      </c>
      <c r="F733" s="43"/>
      <c r="G733" s="43"/>
      <c r="H733" s="43"/>
      <c r="I733" s="43"/>
      <c r="J733" s="43"/>
      <c r="K733" s="87"/>
      <c r="L733" s="153"/>
      <c r="M733" s="68"/>
      <c r="N733" s="154"/>
      <c r="O733" s="45">
        <f>IF(E733=0,"",E733/D732)</f>
        <v>0.8125</v>
      </c>
      <c r="P733" s="46">
        <v>16</v>
      </c>
      <c r="Q733" s="161">
        <f t="shared" si="86"/>
        <v>0.84210526315789469</v>
      </c>
      <c r="R733" s="161">
        <f t="shared" si="87"/>
        <v>0.15789473684210531</v>
      </c>
    </row>
    <row r="734" spans="1:19" ht="15.75" customHeight="1" x14ac:dyDescent="0.25">
      <c r="A734" s="42">
        <v>2101</v>
      </c>
      <c r="B734" s="43"/>
      <c r="C734" s="43"/>
      <c r="D734" s="43"/>
      <c r="E734" s="43"/>
      <c r="F734" s="43">
        <v>12</v>
      </c>
      <c r="G734" s="43"/>
      <c r="H734" s="43"/>
      <c r="I734" s="43"/>
      <c r="J734" s="43"/>
      <c r="K734" s="87"/>
      <c r="L734" s="153"/>
      <c r="M734" s="68"/>
      <c r="N734" s="154"/>
      <c r="O734" s="45">
        <f>IF(F734=0,"",F734/E733)</f>
        <v>0.92307692307692313</v>
      </c>
      <c r="P734" s="46">
        <v>16</v>
      </c>
      <c r="Q734" s="161">
        <f t="shared" si="86"/>
        <v>1</v>
      </c>
      <c r="R734" s="161">
        <f t="shared" si="87"/>
        <v>0</v>
      </c>
    </row>
    <row r="735" spans="1:19" ht="15.75" customHeight="1" x14ac:dyDescent="0.25">
      <c r="A735" s="42">
        <v>2102</v>
      </c>
      <c r="B735" s="43"/>
      <c r="C735" s="43"/>
      <c r="D735" s="43"/>
      <c r="E735" s="43"/>
      <c r="F735" s="43"/>
      <c r="G735" s="43">
        <v>10</v>
      </c>
      <c r="H735" s="43"/>
      <c r="I735" s="43"/>
      <c r="J735" s="43"/>
      <c r="K735" s="87"/>
      <c r="L735" s="153"/>
      <c r="M735" s="68"/>
      <c r="N735" s="154"/>
      <c r="O735" s="45">
        <f>IF(G735=0,"",G735/F734)</f>
        <v>0.83333333333333337</v>
      </c>
      <c r="P735" s="46">
        <v>16</v>
      </c>
      <c r="Q735" s="161">
        <f t="shared" si="86"/>
        <v>1</v>
      </c>
      <c r="R735" s="161">
        <f t="shared" si="87"/>
        <v>0</v>
      </c>
    </row>
    <row r="736" spans="1:19" ht="15.75" customHeight="1" x14ac:dyDescent="0.25">
      <c r="A736" s="42">
        <v>2201</v>
      </c>
      <c r="B736" s="43"/>
      <c r="C736" s="43"/>
      <c r="D736" s="43"/>
      <c r="E736" s="43"/>
      <c r="F736" s="43"/>
      <c r="G736" s="43"/>
      <c r="H736" s="43">
        <v>10</v>
      </c>
      <c r="I736" s="43"/>
      <c r="J736" s="43"/>
      <c r="K736" s="87"/>
      <c r="L736" s="153"/>
      <c r="M736" s="68"/>
      <c r="N736" s="154"/>
      <c r="O736" s="45">
        <f>IF(H736=0,"",H736/G735)</f>
        <v>1</v>
      </c>
      <c r="P736" s="46">
        <v>16</v>
      </c>
      <c r="Q736" s="161">
        <f t="shared" si="86"/>
        <v>1</v>
      </c>
      <c r="R736" s="161">
        <f t="shared" si="87"/>
        <v>0</v>
      </c>
    </row>
    <row r="737" spans="1:18" ht="15.75" customHeight="1" x14ac:dyDescent="0.25">
      <c r="A737" s="42">
        <v>2202</v>
      </c>
      <c r="B737" s="43"/>
      <c r="C737" s="43"/>
      <c r="D737" s="43"/>
      <c r="E737" s="43"/>
      <c r="F737" s="43"/>
      <c r="G737" s="43"/>
      <c r="H737" s="43"/>
      <c r="I737" s="43">
        <v>10</v>
      </c>
      <c r="J737" s="43"/>
      <c r="K737" s="87"/>
      <c r="L737" s="153"/>
      <c r="M737" s="68"/>
      <c r="N737" s="154"/>
      <c r="O737" s="45">
        <f>IF(I737=0,"",I737/H736)</f>
        <v>1</v>
      </c>
      <c r="P737" s="46">
        <v>15</v>
      </c>
      <c r="Q737" s="161">
        <f t="shared" si="86"/>
        <v>0.9375</v>
      </c>
      <c r="R737" s="161">
        <f t="shared" si="87"/>
        <v>6.25E-2</v>
      </c>
    </row>
    <row r="738" spans="1:18" ht="15.75" customHeight="1" x14ac:dyDescent="0.25">
      <c r="A738" s="42">
        <v>2301</v>
      </c>
      <c r="B738" s="43"/>
      <c r="C738" s="43"/>
      <c r="D738" s="43"/>
      <c r="E738" s="43"/>
      <c r="F738" s="43"/>
      <c r="G738" s="43"/>
      <c r="H738" s="43"/>
      <c r="I738" s="43"/>
      <c r="J738" s="43">
        <v>10</v>
      </c>
      <c r="K738" s="87">
        <v>6</v>
      </c>
      <c r="L738" s="153"/>
      <c r="M738" s="68"/>
      <c r="N738" s="154"/>
      <c r="O738" s="47">
        <f>IF(J738=0,"",J738/I737)</f>
        <v>1</v>
      </c>
      <c r="P738" s="46">
        <v>15</v>
      </c>
      <c r="Q738" s="47">
        <f t="shared" si="86"/>
        <v>1</v>
      </c>
      <c r="R738" s="47">
        <f t="shared" si="87"/>
        <v>0</v>
      </c>
    </row>
    <row r="739" spans="1:18" ht="15.75" customHeight="1" x14ac:dyDescent="0.25">
      <c r="A739" s="42">
        <v>2302</v>
      </c>
      <c r="B739" s="43"/>
      <c r="C739" s="43"/>
      <c r="D739" s="43"/>
      <c r="E739" s="43"/>
      <c r="F739" s="43"/>
      <c r="G739" s="43"/>
      <c r="H739" s="43"/>
      <c r="I739" s="43"/>
      <c r="J739" s="43">
        <v>4</v>
      </c>
      <c r="K739" s="87">
        <v>2</v>
      </c>
      <c r="L739" s="153"/>
      <c r="M739" s="68"/>
      <c r="N739" s="155"/>
      <c r="O739" s="125"/>
      <c r="P739" s="46">
        <v>8</v>
      </c>
      <c r="Q739" s="125"/>
      <c r="R739" s="166"/>
    </row>
    <row r="740" spans="1:18" ht="15.75" customHeight="1" x14ac:dyDescent="0.25">
      <c r="A740" s="42">
        <v>2401</v>
      </c>
      <c r="B740" s="43"/>
      <c r="C740" s="43"/>
      <c r="D740" s="43"/>
      <c r="E740" s="43"/>
      <c r="F740" s="43"/>
      <c r="G740" s="43"/>
      <c r="H740" s="43"/>
      <c r="I740" s="43"/>
      <c r="J740" s="43">
        <v>2</v>
      </c>
      <c r="K740" s="87">
        <v>2</v>
      </c>
      <c r="L740" s="153"/>
      <c r="M740" s="68"/>
      <c r="N740" s="155"/>
      <c r="O740" s="163"/>
      <c r="P740" s="69">
        <v>6</v>
      </c>
      <c r="Q740" s="164"/>
      <c r="R740" s="163"/>
    </row>
    <row r="741" spans="1:18" ht="15.75" customHeight="1" x14ac:dyDescent="0.25">
      <c r="A741" s="42">
        <v>2402</v>
      </c>
      <c r="B741" s="43"/>
      <c r="C741" s="43"/>
      <c r="D741" s="43"/>
      <c r="E741" s="43"/>
      <c r="F741" s="43"/>
      <c r="G741" s="43"/>
      <c r="H741" s="43"/>
      <c r="I741" s="43"/>
      <c r="J741" s="43">
        <v>4</v>
      </c>
      <c r="K741" s="87">
        <v>2</v>
      </c>
      <c r="L741" s="153"/>
      <c r="M741" s="68"/>
      <c r="N741" s="155"/>
      <c r="O741" s="163"/>
      <c r="P741" s="167">
        <v>4</v>
      </c>
      <c r="Q741" s="164"/>
      <c r="R741" s="163"/>
    </row>
    <row r="742" spans="1:18" ht="15.75" customHeight="1" x14ac:dyDescent="0.25">
      <c r="A742" s="42">
        <v>2501</v>
      </c>
      <c r="B742" s="43"/>
      <c r="C742" s="43"/>
      <c r="D742" s="43"/>
      <c r="E742" s="43"/>
      <c r="F742" s="43"/>
      <c r="G742" s="43"/>
      <c r="H742" s="43"/>
      <c r="I742" s="43"/>
      <c r="J742" s="43">
        <v>1</v>
      </c>
      <c r="K742" s="87">
        <v>1</v>
      </c>
      <c r="L742" s="153"/>
      <c r="M742" s="68"/>
      <c r="N742" s="155"/>
      <c r="O742" s="68"/>
      <c r="P742" s="169">
        <v>2</v>
      </c>
      <c r="Q742" s="165"/>
      <c r="R742" s="163"/>
    </row>
    <row r="743" spans="1:18" ht="15.75" customHeight="1" x14ac:dyDescent="0.25">
      <c r="A743" s="42">
        <v>2502</v>
      </c>
      <c r="B743" s="43"/>
      <c r="C743" s="43"/>
      <c r="D743" s="43"/>
      <c r="E743" s="43"/>
      <c r="F743" s="43"/>
      <c r="G743" s="43"/>
      <c r="H743" s="43"/>
      <c r="I743" s="43"/>
      <c r="J743" s="43">
        <v>1</v>
      </c>
      <c r="K743" s="87">
        <v>1</v>
      </c>
      <c r="L743" s="153"/>
      <c r="M743" s="68"/>
      <c r="N743" s="155"/>
      <c r="O743" s="50" t="s">
        <v>64</v>
      </c>
      <c r="P743" s="168">
        <v>6</v>
      </c>
      <c r="Q743" s="52">
        <f>K746</f>
        <v>14</v>
      </c>
      <c r="R743" s="53" t="s">
        <v>10</v>
      </c>
    </row>
    <row r="744" spans="1:18" ht="15.75" customHeight="1" x14ac:dyDescent="0.25">
      <c r="A744" s="42">
        <v>2601</v>
      </c>
      <c r="B744" s="43"/>
      <c r="C744" s="43"/>
      <c r="D744" s="43"/>
      <c r="E744" s="43"/>
      <c r="F744" s="43"/>
      <c r="G744" s="43"/>
      <c r="H744" s="43"/>
      <c r="I744" s="43"/>
      <c r="J744" s="43"/>
      <c r="K744" s="87"/>
      <c r="L744" s="153"/>
      <c r="M744" s="68"/>
      <c r="N744" s="155"/>
      <c r="O744" s="54" t="s">
        <v>66</v>
      </c>
      <c r="P744" s="55">
        <f>IF(P743/B730=0,"",P743/B730)</f>
        <v>0.24</v>
      </c>
      <c r="Q744" s="56">
        <f>IF(P743/Q743=0,"",P743/Q743)</f>
        <v>0.42857142857142855</v>
      </c>
      <c r="R744" s="57" t="s">
        <v>67</v>
      </c>
    </row>
    <row r="745" spans="1:18" ht="15.75" customHeight="1" x14ac:dyDescent="0.25">
      <c r="A745" s="42">
        <v>2602</v>
      </c>
      <c r="B745" s="43"/>
      <c r="C745" s="43"/>
      <c r="D745" s="43"/>
      <c r="E745" s="43"/>
      <c r="F745" s="43"/>
      <c r="G745" s="43"/>
      <c r="H745" s="43"/>
      <c r="I745" s="43"/>
      <c r="J745" s="43"/>
      <c r="K745" s="87"/>
      <c r="L745" s="156"/>
      <c r="M745" s="157"/>
      <c r="N745" s="158"/>
      <c r="O745" s="58"/>
      <c r="P745" s="59"/>
      <c r="Q745" s="59"/>
      <c r="R745" s="60"/>
    </row>
    <row r="746" spans="1:18" ht="18" customHeight="1" x14ac:dyDescent="0.25">
      <c r="A746" s="28"/>
      <c r="B746" s="198" t="s">
        <v>89</v>
      </c>
      <c r="C746" s="198"/>
      <c r="D746" s="198"/>
      <c r="E746" s="198"/>
      <c r="F746" s="198"/>
      <c r="G746" s="198"/>
      <c r="H746" s="198"/>
      <c r="I746" s="198"/>
      <c r="J746" s="198"/>
      <c r="K746" s="61">
        <f>SUM(K730:K743)</f>
        <v>14</v>
      </c>
      <c r="L746" s="62">
        <f>IF(K738=0,"",K738/B730)</f>
        <v>0.24</v>
      </c>
      <c r="M746" s="62">
        <f>IF(K746=0,"",K746/B730)</f>
        <v>0.56000000000000005</v>
      </c>
      <c r="N746" s="62">
        <f>IF(K738=0,"",M746-L746)</f>
        <v>0.32000000000000006</v>
      </c>
      <c r="O746" s="2"/>
      <c r="P746" s="1"/>
      <c r="Q746" s="25"/>
      <c r="R746" s="2"/>
    </row>
    <row r="747" spans="1:18" ht="12.75" customHeight="1" x14ac:dyDescent="0.2">
      <c r="L747" s="2"/>
      <c r="M747" s="2"/>
      <c r="O747" s="2"/>
    </row>
    <row r="748" spans="1:18" ht="12.75" customHeight="1" x14ac:dyDescent="0.2">
      <c r="L748" s="2"/>
      <c r="M748" s="2"/>
      <c r="O748" s="2"/>
    </row>
    <row r="749" spans="1:18" ht="26.25" customHeight="1" x14ac:dyDescent="0.4">
      <c r="A749" s="1"/>
      <c r="B749" s="199" t="s">
        <v>78</v>
      </c>
      <c r="C749" s="200"/>
      <c r="D749" s="200"/>
      <c r="E749" s="200"/>
      <c r="F749" s="200"/>
      <c r="G749" s="200"/>
      <c r="H749" s="200"/>
      <c r="I749" s="200"/>
      <c r="J749" s="200"/>
      <c r="K749" s="147" t="s">
        <v>99</v>
      </c>
      <c r="L749" s="2"/>
      <c r="M749" s="2"/>
      <c r="N749" s="1"/>
      <c r="O749" s="2"/>
      <c r="P749" s="1"/>
      <c r="Q749" s="1"/>
      <c r="R749" s="1"/>
    </row>
    <row r="750" spans="1:18" ht="20.25" customHeight="1" x14ac:dyDescent="0.2">
      <c r="A750" s="201" t="s">
        <v>9</v>
      </c>
      <c r="B750" s="202" t="s">
        <v>79</v>
      </c>
      <c r="C750" s="203"/>
      <c r="D750" s="203"/>
      <c r="E750" s="203"/>
      <c r="F750" s="203"/>
      <c r="G750" s="203"/>
      <c r="H750" s="203"/>
      <c r="I750" s="203"/>
      <c r="J750" s="204"/>
      <c r="K750" s="212" t="s">
        <v>10</v>
      </c>
      <c r="L750" s="197" t="s">
        <v>2</v>
      </c>
      <c r="M750" s="197" t="s">
        <v>3</v>
      </c>
      <c r="N750" s="214" t="s">
        <v>4</v>
      </c>
      <c r="O750" s="197" t="s">
        <v>5</v>
      </c>
      <c r="P750" s="195" t="s">
        <v>6</v>
      </c>
      <c r="Q750" s="195" t="s">
        <v>7</v>
      </c>
      <c r="R750" s="197" t="s">
        <v>8</v>
      </c>
    </row>
    <row r="751" spans="1:18" ht="15.75" customHeight="1" x14ac:dyDescent="0.25">
      <c r="A751" s="196"/>
      <c r="B751" s="42" t="s">
        <v>80</v>
      </c>
      <c r="C751" s="42" t="s">
        <v>81</v>
      </c>
      <c r="D751" s="42" t="s">
        <v>82</v>
      </c>
      <c r="E751" s="42" t="s">
        <v>83</v>
      </c>
      <c r="F751" s="42" t="s">
        <v>84</v>
      </c>
      <c r="G751" s="42" t="s">
        <v>85</v>
      </c>
      <c r="H751" s="42" t="s">
        <v>86</v>
      </c>
      <c r="I751" s="42" t="s">
        <v>87</v>
      </c>
      <c r="J751" s="42" t="s">
        <v>88</v>
      </c>
      <c r="K751" s="213"/>
      <c r="L751" s="196"/>
      <c r="M751" s="196"/>
      <c r="N751" s="196"/>
      <c r="O751" s="196"/>
      <c r="P751" s="196"/>
      <c r="Q751" s="196"/>
      <c r="R751" s="196"/>
    </row>
    <row r="752" spans="1:18" ht="15.75" customHeight="1" x14ac:dyDescent="0.25">
      <c r="A752" s="42">
        <v>1902</v>
      </c>
      <c r="B752" s="43">
        <v>88</v>
      </c>
      <c r="C752" s="43"/>
      <c r="D752" s="43"/>
      <c r="E752" s="43"/>
      <c r="F752" s="43"/>
      <c r="G752" s="43"/>
      <c r="H752" s="43"/>
      <c r="I752" s="43"/>
      <c r="J752" s="43"/>
      <c r="K752" s="87"/>
      <c r="L752" s="150"/>
      <c r="M752" s="151"/>
      <c r="N752" s="152"/>
      <c r="O752" s="159"/>
      <c r="P752" s="44">
        <f>B752</f>
        <v>88</v>
      </c>
      <c r="Q752" s="160"/>
      <c r="R752" s="159"/>
    </row>
    <row r="753" spans="1:19" ht="15.75" customHeight="1" x14ac:dyDescent="0.25">
      <c r="A753" s="42">
        <v>2001</v>
      </c>
      <c r="B753" s="43"/>
      <c r="C753" s="43">
        <v>72</v>
      </c>
      <c r="D753" s="43"/>
      <c r="E753" s="43"/>
      <c r="F753" s="43"/>
      <c r="G753" s="43"/>
      <c r="H753" s="43"/>
      <c r="I753" s="43"/>
      <c r="J753" s="43"/>
      <c r="K753" s="87"/>
      <c r="L753" s="153"/>
      <c r="M753" s="68"/>
      <c r="N753" s="154"/>
      <c r="O753" s="45">
        <f>IF(C753=0,"",C753/B752)</f>
        <v>0.81818181818181823</v>
      </c>
      <c r="P753" s="46">
        <v>73</v>
      </c>
      <c r="Q753" s="161">
        <f t="shared" ref="Q753:Q760" si="88">IF(P753=0,"",P753/P752)</f>
        <v>0.82954545454545459</v>
      </c>
      <c r="R753" s="161">
        <f t="shared" ref="R753:R760" si="89">IF(P753=0,"",100%-Q753)</f>
        <v>0.17045454545454541</v>
      </c>
    </row>
    <row r="754" spans="1:19" ht="15.75" customHeight="1" x14ac:dyDescent="0.25">
      <c r="A754" s="42">
        <v>2002</v>
      </c>
      <c r="B754" s="43"/>
      <c r="C754" s="43"/>
      <c r="D754" s="43">
        <v>70</v>
      </c>
      <c r="E754" s="43"/>
      <c r="F754" s="43"/>
      <c r="G754" s="43"/>
      <c r="H754" s="43"/>
      <c r="I754" s="43"/>
      <c r="J754" s="43"/>
      <c r="K754" s="87"/>
      <c r="L754" s="153"/>
      <c r="M754" s="68"/>
      <c r="N754" s="154"/>
      <c r="O754" s="45">
        <f>IF(D754=0,"",D754/C753)</f>
        <v>0.97222222222222221</v>
      </c>
      <c r="P754" s="46">
        <v>73</v>
      </c>
      <c r="Q754" s="161">
        <f t="shared" si="88"/>
        <v>1</v>
      </c>
      <c r="R754" s="161">
        <f t="shared" si="89"/>
        <v>0</v>
      </c>
      <c r="S754" s="8">
        <f>P754/P752</f>
        <v>0.82954545454545459</v>
      </c>
    </row>
    <row r="755" spans="1:19" ht="15.75" customHeight="1" x14ac:dyDescent="0.25">
      <c r="A755" s="42">
        <v>2101</v>
      </c>
      <c r="B755" s="43"/>
      <c r="C755" s="43"/>
      <c r="D755" s="43"/>
      <c r="E755" s="43">
        <v>66</v>
      </c>
      <c r="F755" s="43"/>
      <c r="G755" s="43"/>
      <c r="H755" s="43"/>
      <c r="I755" s="43"/>
      <c r="J755" s="43"/>
      <c r="K755" s="87"/>
      <c r="L755" s="153"/>
      <c r="M755" s="68"/>
      <c r="N755" s="154"/>
      <c r="O755" s="45">
        <f>IF(E755=0,"",E755/D754)</f>
        <v>0.94285714285714284</v>
      </c>
      <c r="P755" s="46">
        <v>70</v>
      </c>
      <c r="Q755" s="161">
        <f t="shared" si="88"/>
        <v>0.95890410958904104</v>
      </c>
      <c r="R755" s="161">
        <f t="shared" si="89"/>
        <v>4.1095890410958957E-2</v>
      </c>
    </row>
    <row r="756" spans="1:19" ht="15.75" customHeight="1" x14ac:dyDescent="0.25">
      <c r="A756" s="42">
        <v>2102</v>
      </c>
      <c r="B756" s="43"/>
      <c r="C756" s="43"/>
      <c r="D756" s="43"/>
      <c r="E756" s="43"/>
      <c r="F756" s="43">
        <v>63</v>
      </c>
      <c r="G756" s="43"/>
      <c r="H756" s="43"/>
      <c r="I756" s="43"/>
      <c r="J756" s="43"/>
      <c r="K756" s="87"/>
      <c r="L756" s="153"/>
      <c r="M756" s="68"/>
      <c r="N756" s="154"/>
      <c r="O756" s="45">
        <f>IF(F756=0,"",F756/E755)</f>
        <v>0.95454545454545459</v>
      </c>
      <c r="P756" s="46">
        <v>69</v>
      </c>
      <c r="Q756" s="161">
        <f t="shared" si="88"/>
        <v>0.98571428571428577</v>
      </c>
      <c r="R756" s="161">
        <f t="shared" si="89"/>
        <v>1.4285714285714235E-2</v>
      </c>
    </row>
    <row r="757" spans="1:19" ht="15.75" customHeight="1" x14ac:dyDescent="0.25">
      <c r="A757" s="42">
        <v>2202</v>
      </c>
      <c r="B757" s="43"/>
      <c r="C757" s="43"/>
      <c r="D757" s="43"/>
      <c r="E757" s="43"/>
      <c r="F757" s="43"/>
      <c r="G757" s="43">
        <v>60</v>
      </c>
      <c r="H757" s="43"/>
      <c r="I757" s="43"/>
      <c r="J757" s="43"/>
      <c r="K757" s="87"/>
      <c r="L757" s="153"/>
      <c r="M757" s="68"/>
      <c r="N757" s="154"/>
      <c r="O757" s="45">
        <f>IF(G757=0,"",G757/F756)</f>
        <v>0.95238095238095233</v>
      </c>
      <c r="P757" s="46">
        <v>65</v>
      </c>
      <c r="Q757" s="161">
        <f t="shared" si="88"/>
        <v>0.94202898550724634</v>
      </c>
      <c r="R757" s="161">
        <f t="shared" si="89"/>
        <v>5.7971014492753659E-2</v>
      </c>
    </row>
    <row r="758" spans="1:19" ht="15.75" customHeight="1" x14ac:dyDescent="0.25">
      <c r="A758" s="42">
        <v>2202</v>
      </c>
      <c r="B758" s="43"/>
      <c r="C758" s="43"/>
      <c r="D758" s="43"/>
      <c r="E758" s="43"/>
      <c r="F758" s="43"/>
      <c r="G758" s="43"/>
      <c r="H758" s="43">
        <v>58</v>
      </c>
      <c r="I758" s="43"/>
      <c r="J758" s="43"/>
      <c r="K758" s="87"/>
      <c r="L758" s="153"/>
      <c r="M758" s="68"/>
      <c r="N758" s="154"/>
      <c r="O758" s="45">
        <f>IF(H758=0,"",H758/G757)</f>
        <v>0.96666666666666667</v>
      </c>
      <c r="P758" s="46">
        <v>65</v>
      </c>
      <c r="Q758" s="161">
        <f t="shared" si="88"/>
        <v>1</v>
      </c>
      <c r="R758" s="161">
        <f t="shared" si="89"/>
        <v>0</v>
      </c>
    </row>
    <row r="759" spans="1:19" ht="15.75" customHeight="1" x14ac:dyDescent="0.25">
      <c r="A759" s="42">
        <v>2301</v>
      </c>
      <c r="B759" s="43"/>
      <c r="C759" s="43"/>
      <c r="D759" s="43"/>
      <c r="E759" s="43"/>
      <c r="F759" s="43"/>
      <c r="G759" s="43"/>
      <c r="H759" s="43"/>
      <c r="I759" s="43">
        <v>57</v>
      </c>
      <c r="J759" s="43"/>
      <c r="K759" s="87"/>
      <c r="L759" s="153"/>
      <c r="M759" s="68"/>
      <c r="N759" s="154"/>
      <c r="O759" s="45">
        <f>IF(I759=0,"",I759/H758)</f>
        <v>0.98275862068965514</v>
      </c>
      <c r="P759" s="46">
        <v>65</v>
      </c>
      <c r="Q759" s="161">
        <f t="shared" si="88"/>
        <v>1</v>
      </c>
      <c r="R759" s="161">
        <f t="shared" si="89"/>
        <v>0</v>
      </c>
    </row>
    <row r="760" spans="1:19" ht="15.75" customHeight="1" x14ac:dyDescent="0.25">
      <c r="A760" s="42">
        <v>2302</v>
      </c>
      <c r="B760" s="43"/>
      <c r="C760" s="43"/>
      <c r="D760" s="43"/>
      <c r="E760" s="43"/>
      <c r="F760" s="43"/>
      <c r="G760" s="43"/>
      <c r="H760" s="43"/>
      <c r="I760" s="43"/>
      <c r="J760" s="43">
        <v>57</v>
      </c>
      <c r="K760" s="87">
        <v>51</v>
      </c>
      <c r="L760" s="153"/>
      <c r="M760" s="68"/>
      <c r="N760" s="154"/>
      <c r="O760" s="47">
        <f>IF(J760=0,"",J760/I759)</f>
        <v>1</v>
      </c>
      <c r="P760" s="46">
        <v>65</v>
      </c>
      <c r="Q760" s="47">
        <f t="shared" si="88"/>
        <v>1</v>
      </c>
      <c r="R760" s="47">
        <f t="shared" si="89"/>
        <v>0</v>
      </c>
    </row>
    <row r="761" spans="1:19" ht="15.75" customHeight="1" x14ac:dyDescent="0.25">
      <c r="A761" s="42">
        <v>2401</v>
      </c>
      <c r="B761" s="43"/>
      <c r="C761" s="43"/>
      <c r="D761" s="43"/>
      <c r="E761" s="43"/>
      <c r="F761" s="43"/>
      <c r="G761" s="43"/>
      <c r="H761" s="43"/>
      <c r="I761" s="43"/>
      <c r="J761" s="43">
        <v>6</v>
      </c>
      <c r="K761" s="87">
        <v>5</v>
      </c>
      <c r="L761" s="153"/>
      <c r="M761" s="68"/>
      <c r="N761" s="155"/>
      <c r="O761" s="125"/>
      <c r="P761" s="46">
        <v>13</v>
      </c>
      <c r="Q761" s="125"/>
      <c r="R761" s="166"/>
    </row>
    <row r="762" spans="1:19" ht="15.75" customHeight="1" x14ac:dyDescent="0.25">
      <c r="A762" s="42">
        <v>2402</v>
      </c>
      <c r="B762" s="43"/>
      <c r="C762" s="43"/>
      <c r="D762" s="43"/>
      <c r="E762" s="43"/>
      <c r="F762" s="43"/>
      <c r="G762" s="43"/>
      <c r="H762" s="43"/>
      <c r="I762" s="43"/>
      <c r="J762" s="43">
        <v>6</v>
      </c>
      <c r="K762" s="87">
        <v>6</v>
      </c>
      <c r="L762" s="153"/>
      <c r="M762" s="68"/>
      <c r="N762" s="155"/>
      <c r="O762" s="163"/>
      <c r="P762" s="69">
        <v>8</v>
      </c>
      <c r="Q762" s="164"/>
      <c r="R762" s="163"/>
    </row>
    <row r="763" spans="1:19" ht="15.75" customHeight="1" x14ac:dyDescent="0.25">
      <c r="A763" s="42">
        <v>2501</v>
      </c>
      <c r="B763" s="43"/>
      <c r="C763" s="43"/>
      <c r="D763" s="43"/>
      <c r="E763" s="43"/>
      <c r="F763" s="43"/>
      <c r="G763" s="43"/>
      <c r="H763" s="43"/>
      <c r="I763" s="43"/>
      <c r="J763" s="43">
        <v>1</v>
      </c>
      <c r="K763" s="87">
        <v>1</v>
      </c>
      <c r="L763" s="153"/>
      <c r="M763" s="68"/>
      <c r="N763" s="155"/>
      <c r="O763" s="163"/>
      <c r="P763" s="69">
        <v>1</v>
      </c>
      <c r="Q763" s="164"/>
      <c r="R763" s="163"/>
    </row>
    <row r="764" spans="1:19" ht="15.75" customHeight="1" x14ac:dyDescent="0.25">
      <c r="A764" s="42">
        <v>2502</v>
      </c>
      <c r="B764" s="43"/>
      <c r="C764" s="43"/>
      <c r="D764" s="43"/>
      <c r="E764" s="43"/>
      <c r="F764" s="43"/>
      <c r="G764" s="43"/>
      <c r="H764" s="43"/>
      <c r="I764" s="43"/>
      <c r="J764" s="43"/>
      <c r="K764" s="87"/>
      <c r="L764" s="153"/>
      <c r="M764" s="68"/>
      <c r="N764" s="155"/>
      <c r="O764" s="68"/>
      <c r="P764" s="155"/>
      <c r="Q764" s="165"/>
      <c r="R764" s="163"/>
    </row>
    <row r="765" spans="1:19" ht="15.75" customHeight="1" x14ac:dyDescent="0.25">
      <c r="A765" s="42">
        <v>2601</v>
      </c>
      <c r="B765" s="43"/>
      <c r="C765" s="43"/>
      <c r="D765" s="43"/>
      <c r="E765" s="43"/>
      <c r="F765" s="43"/>
      <c r="G765" s="43"/>
      <c r="H765" s="43"/>
      <c r="I765" s="43"/>
      <c r="J765" s="43"/>
      <c r="K765" s="87"/>
      <c r="L765" s="153"/>
      <c r="M765" s="68"/>
      <c r="N765" s="155"/>
      <c r="O765" s="50" t="s">
        <v>64</v>
      </c>
      <c r="P765" s="51">
        <v>26</v>
      </c>
      <c r="Q765" s="52">
        <f>K768</f>
        <v>63</v>
      </c>
      <c r="R765" s="53" t="s">
        <v>10</v>
      </c>
    </row>
    <row r="766" spans="1:19" ht="15.75" customHeight="1" x14ac:dyDescent="0.25">
      <c r="A766" s="42">
        <v>2602</v>
      </c>
      <c r="B766" s="43"/>
      <c r="C766" s="43"/>
      <c r="D766" s="43"/>
      <c r="E766" s="43"/>
      <c r="F766" s="43"/>
      <c r="G766" s="43"/>
      <c r="H766" s="43"/>
      <c r="I766" s="43"/>
      <c r="J766" s="43"/>
      <c r="K766" s="87"/>
      <c r="L766" s="153"/>
      <c r="M766" s="68"/>
      <c r="N766" s="155"/>
      <c r="O766" s="54" t="s">
        <v>66</v>
      </c>
      <c r="P766" s="55">
        <f>IF(P765/B752=0,"",P765/B752)</f>
        <v>0.29545454545454547</v>
      </c>
      <c r="Q766" s="56">
        <f>IF(P765/Q765=0,"",P765/Q765)</f>
        <v>0.41269841269841268</v>
      </c>
      <c r="R766" s="57" t="s">
        <v>67</v>
      </c>
    </row>
    <row r="767" spans="1:19" ht="15.75" customHeight="1" x14ac:dyDescent="0.25">
      <c r="A767" s="42">
        <v>2701</v>
      </c>
      <c r="B767" s="43"/>
      <c r="C767" s="43"/>
      <c r="D767" s="43"/>
      <c r="E767" s="43"/>
      <c r="F767" s="43"/>
      <c r="G767" s="43"/>
      <c r="H767" s="43"/>
      <c r="I767" s="43"/>
      <c r="J767" s="43"/>
      <c r="K767" s="87"/>
      <c r="L767" s="156"/>
      <c r="M767" s="157"/>
      <c r="N767" s="158"/>
      <c r="O767" s="123"/>
      <c r="P767" s="124"/>
      <c r="Q767" s="124"/>
      <c r="R767" s="126"/>
    </row>
    <row r="768" spans="1:19" ht="18" customHeight="1" x14ac:dyDescent="0.25">
      <c r="A768" s="28"/>
      <c r="B768" s="198" t="s">
        <v>89</v>
      </c>
      <c r="C768" s="198"/>
      <c r="D768" s="198"/>
      <c r="E768" s="198"/>
      <c r="F768" s="198"/>
      <c r="G768" s="198"/>
      <c r="H768" s="198"/>
      <c r="I768" s="198"/>
      <c r="J768" s="198"/>
      <c r="K768" s="61">
        <f>SUM(K752:K764)</f>
        <v>63</v>
      </c>
      <c r="L768" s="62">
        <f>IF(K760=0,"",K760/B752)</f>
        <v>0.57954545454545459</v>
      </c>
      <c r="M768" s="62">
        <f>IF(K768=0,"",K768/B752)</f>
        <v>0.71590909090909094</v>
      </c>
      <c r="N768" s="62">
        <f>IF(K760=0,"",M768-L768)</f>
        <v>0.13636363636363635</v>
      </c>
      <c r="O768" s="2"/>
      <c r="P768" s="1"/>
      <c r="Q768" s="25"/>
      <c r="R768" s="2"/>
    </row>
    <row r="769" spans="1:19" ht="12.75" customHeight="1" x14ac:dyDescent="0.2">
      <c r="L769" s="2"/>
      <c r="M769" s="2"/>
      <c r="O769" s="2"/>
    </row>
    <row r="770" spans="1:19" ht="12.75" customHeight="1" x14ac:dyDescent="0.2">
      <c r="L770" s="2"/>
      <c r="M770" s="2"/>
      <c r="O770" s="2"/>
    </row>
    <row r="771" spans="1:19" ht="26.25" customHeight="1" x14ac:dyDescent="0.4">
      <c r="A771" s="1"/>
      <c r="B771" s="199" t="s">
        <v>78</v>
      </c>
      <c r="C771" s="200"/>
      <c r="D771" s="200"/>
      <c r="E771" s="200"/>
      <c r="F771" s="200"/>
      <c r="G771" s="200"/>
      <c r="H771" s="200"/>
      <c r="I771" s="200"/>
      <c r="J771" s="200"/>
      <c r="K771" s="147" t="s">
        <v>100</v>
      </c>
      <c r="L771" s="2"/>
      <c r="M771" s="2"/>
      <c r="N771" s="1"/>
      <c r="O771" s="2"/>
      <c r="P771" s="1"/>
      <c r="Q771" s="1"/>
      <c r="R771" s="1"/>
    </row>
    <row r="772" spans="1:19" ht="20.25" customHeight="1" x14ac:dyDescent="0.2">
      <c r="A772" s="201" t="s">
        <v>9</v>
      </c>
      <c r="B772" s="202" t="s">
        <v>79</v>
      </c>
      <c r="C772" s="203"/>
      <c r="D772" s="203"/>
      <c r="E772" s="203"/>
      <c r="F772" s="203"/>
      <c r="G772" s="203"/>
      <c r="H772" s="203"/>
      <c r="I772" s="203"/>
      <c r="J772" s="204"/>
      <c r="K772" s="212" t="s">
        <v>10</v>
      </c>
      <c r="L772" s="197" t="s">
        <v>2</v>
      </c>
      <c r="M772" s="197" t="s">
        <v>3</v>
      </c>
      <c r="N772" s="214" t="s">
        <v>4</v>
      </c>
      <c r="O772" s="197" t="s">
        <v>5</v>
      </c>
      <c r="P772" s="195" t="s">
        <v>6</v>
      </c>
      <c r="Q772" s="195" t="s">
        <v>7</v>
      </c>
      <c r="R772" s="197" t="s">
        <v>8</v>
      </c>
    </row>
    <row r="773" spans="1:19" ht="15.75" customHeight="1" x14ac:dyDescent="0.25">
      <c r="A773" s="196"/>
      <c r="B773" s="42" t="s">
        <v>80</v>
      </c>
      <c r="C773" s="42" t="s">
        <v>81</v>
      </c>
      <c r="D773" s="42" t="s">
        <v>82</v>
      </c>
      <c r="E773" s="42" t="s">
        <v>83</v>
      </c>
      <c r="F773" s="42" t="s">
        <v>84</v>
      </c>
      <c r="G773" s="42" t="s">
        <v>85</v>
      </c>
      <c r="H773" s="42" t="s">
        <v>86</v>
      </c>
      <c r="I773" s="42" t="s">
        <v>87</v>
      </c>
      <c r="J773" s="42" t="s">
        <v>88</v>
      </c>
      <c r="K773" s="213"/>
      <c r="L773" s="196"/>
      <c r="M773" s="196"/>
      <c r="N773" s="196"/>
      <c r="O773" s="196"/>
      <c r="P773" s="196"/>
      <c r="Q773" s="196"/>
      <c r="R773" s="196"/>
    </row>
    <row r="774" spans="1:19" ht="15.75" customHeight="1" x14ac:dyDescent="0.25">
      <c r="A774" s="42">
        <v>2001</v>
      </c>
      <c r="B774" s="43">
        <v>30</v>
      </c>
      <c r="C774" s="43"/>
      <c r="D774" s="43"/>
      <c r="E774" s="43"/>
      <c r="F774" s="43"/>
      <c r="G774" s="43"/>
      <c r="H774" s="43"/>
      <c r="I774" s="43"/>
      <c r="J774" s="43"/>
      <c r="K774" s="87"/>
      <c r="L774" s="150"/>
      <c r="M774" s="151"/>
      <c r="N774" s="152"/>
      <c r="O774" s="159"/>
      <c r="P774" s="44">
        <f>B774</f>
        <v>30</v>
      </c>
      <c r="Q774" s="160"/>
      <c r="R774" s="159"/>
    </row>
    <row r="775" spans="1:19" ht="15.75" customHeight="1" x14ac:dyDescent="0.25">
      <c r="A775" s="42">
        <v>2002</v>
      </c>
      <c r="B775" s="43"/>
      <c r="C775" s="43">
        <v>24</v>
      </c>
      <c r="D775" s="43"/>
      <c r="E775" s="43"/>
      <c r="F775" s="43"/>
      <c r="G775" s="43"/>
      <c r="H775" s="43"/>
      <c r="I775" s="43"/>
      <c r="J775" s="43"/>
      <c r="K775" s="87"/>
      <c r="L775" s="153"/>
      <c r="M775" s="68"/>
      <c r="N775" s="154"/>
      <c r="O775" s="45">
        <f>IF(C775=0,"",C775/B774)</f>
        <v>0.8</v>
      </c>
      <c r="P775" s="46">
        <v>25</v>
      </c>
      <c r="Q775" s="161">
        <f t="shared" ref="Q775:Q782" si="90">IF(P775=0,"",P775/P774)</f>
        <v>0.83333333333333337</v>
      </c>
      <c r="R775" s="161">
        <f t="shared" ref="R775:R782" si="91">IF(P775=0,"",100%-Q775)</f>
        <v>0.16666666666666663</v>
      </c>
    </row>
    <row r="776" spans="1:19" ht="15.75" customHeight="1" x14ac:dyDescent="0.25">
      <c r="A776" s="42">
        <v>2101</v>
      </c>
      <c r="B776" s="43"/>
      <c r="C776" s="43"/>
      <c r="D776" s="43">
        <v>18</v>
      </c>
      <c r="E776" s="43"/>
      <c r="F776" s="43"/>
      <c r="G776" s="43"/>
      <c r="H776" s="43"/>
      <c r="I776" s="43"/>
      <c r="J776" s="43"/>
      <c r="K776" s="87"/>
      <c r="L776" s="153"/>
      <c r="M776" s="68"/>
      <c r="N776" s="154"/>
      <c r="O776" s="45">
        <f>IF(D776=0,"",D776/C775)</f>
        <v>0.75</v>
      </c>
      <c r="P776" s="46">
        <v>20</v>
      </c>
      <c r="Q776" s="161">
        <f t="shared" si="90"/>
        <v>0.8</v>
      </c>
      <c r="R776" s="161">
        <f t="shared" si="91"/>
        <v>0.19999999999999996</v>
      </c>
      <c r="S776" s="8">
        <f>P776/P774</f>
        <v>0.66666666666666663</v>
      </c>
    </row>
    <row r="777" spans="1:19" ht="15.75" customHeight="1" x14ac:dyDescent="0.25">
      <c r="A777" s="42">
        <v>2102</v>
      </c>
      <c r="B777" s="43"/>
      <c r="C777" s="43"/>
      <c r="D777" s="43"/>
      <c r="E777" s="43">
        <v>15</v>
      </c>
      <c r="F777" s="43"/>
      <c r="G777" s="43"/>
      <c r="H777" s="43"/>
      <c r="I777" s="43"/>
      <c r="J777" s="43"/>
      <c r="K777" s="87"/>
      <c r="L777" s="153"/>
      <c r="M777" s="68"/>
      <c r="N777" s="154"/>
      <c r="O777" s="45">
        <f>IF(E777=0,"",E777/D776)</f>
        <v>0.83333333333333337</v>
      </c>
      <c r="P777" s="46">
        <v>19</v>
      </c>
      <c r="Q777" s="161">
        <f t="shared" si="90"/>
        <v>0.95</v>
      </c>
      <c r="R777" s="161">
        <f t="shared" si="91"/>
        <v>5.0000000000000044E-2</v>
      </c>
    </row>
    <row r="778" spans="1:19" ht="15.75" customHeight="1" x14ac:dyDescent="0.25">
      <c r="A778" s="42">
        <v>2201</v>
      </c>
      <c r="B778" s="43"/>
      <c r="C778" s="43"/>
      <c r="D778" s="43"/>
      <c r="E778" s="43"/>
      <c r="F778" s="43">
        <v>15</v>
      </c>
      <c r="G778" s="43"/>
      <c r="H778" s="43"/>
      <c r="I778" s="43"/>
      <c r="J778" s="43"/>
      <c r="K778" s="87"/>
      <c r="L778" s="153"/>
      <c r="M778" s="68"/>
      <c r="N778" s="154"/>
      <c r="O778" s="45">
        <f>IF(F778=0,"",F778/E777)</f>
        <v>1</v>
      </c>
      <c r="P778" s="46">
        <v>19</v>
      </c>
      <c r="Q778" s="161">
        <f t="shared" si="90"/>
        <v>1</v>
      </c>
      <c r="R778" s="161">
        <f t="shared" si="91"/>
        <v>0</v>
      </c>
    </row>
    <row r="779" spans="1:19" ht="15.75" customHeight="1" x14ac:dyDescent="0.25">
      <c r="A779" s="42">
        <v>2202</v>
      </c>
      <c r="B779" s="43"/>
      <c r="C779" s="43"/>
      <c r="D779" s="43"/>
      <c r="E779" s="43"/>
      <c r="F779" s="43"/>
      <c r="G779" s="43">
        <v>15</v>
      </c>
      <c r="H779" s="43"/>
      <c r="I779" s="43"/>
      <c r="J779" s="43"/>
      <c r="K779" s="87"/>
      <c r="L779" s="153"/>
      <c r="M779" s="68"/>
      <c r="N779" s="154"/>
      <c r="O779" s="45">
        <f>IF(G779=0,"",G779/F778)</f>
        <v>1</v>
      </c>
      <c r="P779" s="46">
        <v>19</v>
      </c>
      <c r="Q779" s="161">
        <f t="shared" si="90"/>
        <v>1</v>
      </c>
      <c r="R779" s="161">
        <f t="shared" si="91"/>
        <v>0</v>
      </c>
    </row>
    <row r="780" spans="1:19" ht="15.75" customHeight="1" x14ac:dyDescent="0.25">
      <c r="A780" s="42">
        <v>2301</v>
      </c>
      <c r="B780" s="43"/>
      <c r="C780" s="43"/>
      <c r="D780" s="43"/>
      <c r="E780" s="43"/>
      <c r="F780" s="43"/>
      <c r="G780" s="43"/>
      <c r="H780" s="43">
        <v>15</v>
      </c>
      <c r="I780" s="43"/>
      <c r="J780" s="43"/>
      <c r="K780" s="87"/>
      <c r="L780" s="153"/>
      <c r="M780" s="68"/>
      <c r="N780" s="154"/>
      <c r="O780" s="45">
        <f>IF(H780=0,"",H780/G779)</f>
        <v>1</v>
      </c>
      <c r="P780" s="46">
        <v>19</v>
      </c>
      <c r="Q780" s="161">
        <f t="shared" si="90"/>
        <v>1</v>
      </c>
      <c r="R780" s="161">
        <f t="shared" si="91"/>
        <v>0</v>
      </c>
    </row>
    <row r="781" spans="1:19" ht="15.75" customHeight="1" x14ac:dyDescent="0.25">
      <c r="A781" s="42">
        <v>2302</v>
      </c>
      <c r="B781" s="43"/>
      <c r="C781" s="43"/>
      <c r="D781" s="43"/>
      <c r="E781" s="43"/>
      <c r="F781" s="43"/>
      <c r="G781" s="43"/>
      <c r="H781" s="43"/>
      <c r="I781" s="43">
        <v>15</v>
      </c>
      <c r="J781" s="43"/>
      <c r="K781" s="87">
        <v>1</v>
      </c>
      <c r="L781" s="153"/>
      <c r="M781" s="68"/>
      <c r="N781" s="154"/>
      <c r="O781" s="45">
        <f>IF(I781=0,"",I781/H780)</f>
        <v>1</v>
      </c>
      <c r="P781" s="46">
        <v>19</v>
      </c>
      <c r="Q781" s="161">
        <f t="shared" si="90"/>
        <v>1</v>
      </c>
      <c r="R781" s="161">
        <f t="shared" si="91"/>
        <v>0</v>
      </c>
    </row>
    <row r="782" spans="1:19" ht="15.75" customHeight="1" x14ac:dyDescent="0.25">
      <c r="A782" s="42">
        <v>2401</v>
      </c>
      <c r="B782" s="43"/>
      <c r="C782" s="43"/>
      <c r="D782" s="43"/>
      <c r="E782" s="43"/>
      <c r="F782" s="43"/>
      <c r="G782" s="43"/>
      <c r="H782" s="43"/>
      <c r="I782" s="43"/>
      <c r="J782" s="43">
        <v>14</v>
      </c>
      <c r="K782" s="87">
        <v>13</v>
      </c>
      <c r="L782" s="153"/>
      <c r="M782" s="68"/>
      <c r="N782" s="154"/>
      <c r="O782" s="47">
        <f>IF(J782=0,"",J782/I781)</f>
        <v>0.93333333333333335</v>
      </c>
      <c r="P782" s="46">
        <v>18</v>
      </c>
      <c r="Q782" s="47">
        <f t="shared" si="90"/>
        <v>0.94736842105263153</v>
      </c>
      <c r="R782" s="47">
        <f t="shared" si="91"/>
        <v>5.2631578947368474E-2</v>
      </c>
    </row>
    <row r="783" spans="1:19" ht="15.75" customHeight="1" x14ac:dyDescent="0.25">
      <c r="A783" s="42">
        <v>2402</v>
      </c>
      <c r="B783" s="43"/>
      <c r="C783" s="43"/>
      <c r="D783" s="43"/>
      <c r="E783" s="43"/>
      <c r="F783" s="43"/>
      <c r="G783" s="43"/>
      <c r="H783" s="43"/>
      <c r="I783" s="43"/>
      <c r="J783" s="43">
        <v>4</v>
      </c>
      <c r="K783" s="87">
        <v>4</v>
      </c>
      <c r="L783" s="153"/>
      <c r="M783" s="68"/>
      <c r="N783" s="155"/>
      <c r="O783" s="125"/>
      <c r="P783" s="46">
        <v>5</v>
      </c>
      <c r="Q783" s="125"/>
      <c r="R783" s="166"/>
    </row>
    <row r="784" spans="1:19" ht="15.75" customHeight="1" x14ac:dyDescent="0.25">
      <c r="A784" s="42">
        <v>2501</v>
      </c>
      <c r="B784" s="43"/>
      <c r="C784" s="43"/>
      <c r="D784" s="43"/>
      <c r="E784" s="43"/>
      <c r="F784" s="43"/>
      <c r="G784" s="43"/>
      <c r="H784" s="43"/>
      <c r="I784" s="43"/>
      <c r="J784" s="43">
        <v>1</v>
      </c>
      <c r="K784" s="87"/>
      <c r="L784" s="153"/>
      <c r="M784" s="68"/>
      <c r="N784" s="155"/>
      <c r="O784" s="163"/>
      <c r="P784" s="69">
        <v>1</v>
      </c>
      <c r="Q784" s="164"/>
      <c r="R784" s="163"/>
    </row>
    <row r="785" spans="1:19" ht="15.75" customHeight="1" x14ac:dyDescent="0.25">
      <c r="A785" s="42">
        <v>2502</v>
      </c>
      <c r="B785" s="43"/>
      <c r="C785" s="43"/>
      <c r="D785" s="43"/>
      <c r="E785" s="43"/>
      <c r="F785" s="43"/>
      <c r="G785" s="43"/>
      <c r="H785" s="43"/>
      <c r="I785" s="43"/>
      <c r="J785" s="43">
        <v>1</v>
      </c>
      <c r="K785" s="87">
        <v>1</v>
      </c>
      <c r="L785" s="153"/>
      <c r="M785" s="68"/>
      <c r="N785" s="155"/>
      <c r="O785" s="163"/>
      <c r="P785" s="69">
        <v>1</v>
      </c>
      <c r="Q785" s="164"/>
      <c r="R785" s="163"/>
    </row>
    <row r="786" spans="1:19" ht="15.75" customHeight="1" x14ac:dyDescent="0.25">
      <c r="A786" s="42">
        <v>2601</v>
      </c>
      <c r="B786" s="43"/>
      <c r="C786" s="43"/>
      <c r="D786" s="43"/>
      <c r="E786" s="43"/>
      <c r="F786" s="43"/>
      <c r="G786" s="43"/>
      <c r="H786" s="43"/>
      <c r="I786" s="43"/>
      <c r="J786" s="43"/>
      <c r="K786" s="87"/>
      <c r="L786" s="153"/>
      <c r="M786" s="68"/>
      <c r="N786" s="155"/>
      <c r="O786" s="68"/>
      <c r="P786" s="155"/>
      <c r="Q786" s="165"/>
      <c r="R786" s="163"/>
    </row>
    <row r="787" spans="1:19" ht="15.75" customHeight="1" x14ac:dyDescent="0.25">
      <c r="A787" s="42">
        <v>2602</v>
      </c>
      <c r="B787" s="43"/>
      <c r="C787" s="43"/>
      <c r="D787" s="43"/>
      <c r="E787" s="43"/>
      <c r="F787" s="43"/>
      <c r="G787" s="43"/>
      <c r="H787" s="43"/>
      <c r="I787" s="43"/>
      <c r="J787" s="43"/>
      <c r="K787" s="87"/>
      <c r="L787" s="153"/>
      <c r="M787" s="68"/>
      <c r="N787" s="155"/>
      <c r="O787" s="50" t="s">
        <v>64</v>
      </c>
      <c r="P787" s="51">
        <v>4</v>
      </c>
      <c r="Q787" s="52">
        <f>K790</f>
        <v>19</v>
      </c>
      <c r="R787" s="53" t="s">
        <v>10</v>
      </c>
    </row>
    <row r="788" spans="1:19" ht="15.75" customHeight="1" x14ac:dyDescent="0.25">
      <c r="A788" s="42">
        <v>2701</v>
      </c>
      <c r="B788" s="43"/>
      <c r="C788" s="43"/>
      <c r="D788" s="43"/>
      <c r="E788" s="43"/>
      <c r="F788" s="43"/>
      <c r="G788" s="43"/>
      <c r="H788" s="43"/>
      <c r="I788" s="43"/>
      <c r="J788" s="43"/>
      <c r="K788" s="87"/>
      <c r="L788" s="153"/>
      <c r="M788" s="68"/>
      <c r="N788" s="155"/>
      <c r="O788" s="54" t="s">
        <v>66</v>
      </c>
      <c r="P788" s="55">
        <f>IF(P787/B774=0,"",P787/B774)</f>
        <v>0.13333333333333333</v>
      </c>
      <c r="Q788" s="56">
        <f>IF(P787/Q787=0,"",P787/Q787)</f>
        <v>0.21052631578947367</v>
      </c>
      <c r="R788" s="57" t="s">
        <v>67</v>
      </c>
    </row>
    <row r="789" spans="1:19" ht="15.75" customHeight="1" x14ac:dyDescent="0.25">
      <c r="A789" s="42">
        <v>2702</v>
      </c>
      <c r="B789" s="43"/>
      <c r="C789" s="43"/>
      <c r="D789" s="43"/>
      <c r="E789" s="43"/>
      <c r="F789" s="43"/>
      <c r="G789" s="43"/>
      <c r="H789" s="43"/>
      <c r="I789" s="43"/>
      <c r="J789" s="43"/>
      <c r="K789" s="87"/>
      <c r="L789" s="156"/>
      <c r="M789" s="157"/>
      <c r="N789" s="158"/>
      <c r="O789" s="123"/>
      <c r="P789" s="124"/>
      <c r="Q789" s="124"/>
      <c r="R789" s="126"/>
    </row>
    <row r="790" spans="1:19" ht="18" customHeight="1" x14ac:dyDescent="0.25">
      <c r="A790" s="28"/>
      <c r="B790" s="198" t="s">
        <v>89</v>
      </c>
      <c r="C790" s="198"/>
      <c r="D790" s="198"/>
      <c r="E790" s="198"/>
      <c r="F790" s="198"/>
      <c r="G790" s="198"/>
      <c r="H790" s="198"/>
      <c r="I790" s="198"/>
      <c r="J790" s="198"/>
      <c r="K790" s="61">
        <f>SUM(K774:K789)</f>
        <v>19</v>
      </c>
      <c r="L790" s="62">
        <f>(SUM(K781:K782))/B774</f>
        <v>0.46666666666666667</v>
      </c>
      <c r="M790" s="62">
        <f>IF(K790=0,"",K790/B774)</f>
        <v>0.6333333333333333</v>
      </c>
      <c r="N790" s="62">
        <f>IF(K782=0,"",M790-L790)</f>
        <v>0.16666666666666663</v>
      </c>
      <c r="O790" s="2"/>
      <c r="P790" s="1"/>
      <c r="Q790" s="25"/>
      <c r="R790" s="2"/>
    </row>
    <row r="791" spans="1:19" ht="15.75" customHeight="1" x14ac:dyDescent="0.25">
      <c r="A791" s="71"/>
      <c r="L791" s="2"/>
      <c r="M791" s="2"/>
      <c r="O791" s="2"/>
    </row>
    <row r="792" spans="1:19" ht="12.75" customHeight="1" x14ac:dyDescent="0.2">
      <c r="L792" s="2"/>
      <c r="M792" s="2"/>
      <c r="O792" s="2"/>
    </row>
    <row r="793" spans="1:19" ht="26.25" customHeight="1" x14ac:dyDescent="0.4">
      <c r="A793" s="1"/>
      <c r="B793" s="199" t="s">
        <v>78</v>
      </c>
      <c r="C793" s="200"/>
      <c r="D793" s="200"/>
      <c r="E793" s="200"/>
      <c r="F793" s="200"/>
      <c r="G793" s="200"/>
      <c r="H793" s="200"/>
      <c r="I793" s="200"/>
      <c r="J793" s="200"/>
      <c r="K793" s="147" t="s">
        <v>101</v>
      </c>
      <c r="L793" s="2"/>
      <c r="M793" s="2"/>
      <c r="N793" s="1"/>
      <c r="O793" s="2"/>
      <c r="P793" s="1"/>
      <c r="Q793" s="1"/>
      <c r="R793" s="1"/>
    </row>
    <row r="794" spans="1:19" ht="20.25" customHeight="1" x14ac:dyDescent="0.2">
      <c r="A794" s="201" t="s">
        <v>9</v>
      </c>
      <c r="B794" s="202" t="s">
        <v>79</v>
      </c>
      <c r="C794" s="203"/>
      <c r="D794" s="203"/>
      <c r="E794" s="203"/>
      <c r="F794" s="203"/>
      <c r="G794" s="203"/>
      <c r="H794" s="203"/>
      <c r="I794" s="203"/>
      <c r="J794" s="204"/>
      <c r="K794" s="212" t="s">
        <v>10</v>
      </c>
      <c r="L794" s="197" t="s">
        <v>2</v>
      </c>
      <c r="M794" s="197" t="s">
        <v>3</v>
      </c>
      <c r="N794" s="214" t="s">
        <v>4</v>
      </c>
      <c r="O794" s="197" t="s">
        <v>5</v>
      </c>
      <c r="P794" s="195" t="s">
        <v>6</v>
      </c>
      <c r="Q794" s="195" t="s">
        <v>7</v>
      </c>
      <c r="R794" s="197" t="s">
        <v>8</v>
      </c>
    </row>
    <row r="795" spans="1:19" ht="15.75" customHeight="1" x14ac:dyDescent="0.25">
      <c r="A795" s="196"/>
      <c r="B795" s="42" t="s">
        <v>80</v>
      </c>
      <c r="C795" s="42" t="s">
        <v>81</v>
      </c>
      <c r="D795" s="42" t="s">
        <v>82</v>
      </c>
      <c r="E795" s="42" t="s">
        <v>83</v>
      </c>
      <c r="F795" s="42" t="s">
        <v>84</v>
      </c>
      <c r="G795" s="42" t="s">
        <v>85</v>
      </c>
      <c r="H795" s="42" t="s">
        <v>86</v>
      </c>
      <c r="I795" s="42" t="s">
        <v>87</v>
      </c>
      <c r="J795" s="42" t="s">
        <v>88</v>
      </c>
      <c r="K795" s="213"/>
      <c r="L795" s="196"/>
      <c r="M795" s="196"/>
      <c r="N795" s="196"/>
      <c r="O795" s="196"/>
      <c r="P795" s="196"/>
      <c r="Q795" s="196"/>
      <c r="R795" s="196"/>
    </row>
    <row r="796" spans="1:19" ht="15.75" customHeight="1" x14ac:dyDescent="0.25">
      <c r="A796" s="42">
        <v>2002</v>
      </c>
      <c r="B796" s="43">
        <v>63</v>
      </c>
      <c r="C796" s="43"/>
      <c r="D796" s="43"/>
      <c r="E796" s="43"/>
      <c r="F796" s="43"/>
      <c r="G796" s="43"/>
      <c r="H796" s="43"/>
      <c r="I796" s="43"/>
      <c r="J796" s="43"/>
      <c r="K796" s="87"/>
      <c r="L796" s="150"/>
      <c r="M796" s="151"/>
      <c r="N796" s="152"/>
      <c r="O796" s="159"/>
      <c r="P796" s="44">
        <f>B796</f>
        <v>63</v>
      </c>
      <c r="Q796" s="160"/>
      <c r="R796" s="159"/>
    </row>
    <row r="797" spans="1:19" ht="15.75" customHeight="1" x14ac:dyDescent="0.25">
      <c r="A797" s="42">
        <v>2101</v>
      </c>
      <c r="B797" s="43"/>
      <c r="C797" s="43">
        <v>50</v>
      </c>
      <c r="D797" s="43"/>
      <c r="E797" s="43"/>
      <c r="F797" s="43"/>
      <c r="G797" s="43"/>
      <c r="H797" s="43"/>
      <c r="I797" s="43"/>
      <c r="J797" s="43"/>
      <c r="K797" s="87"/>
      <c r="L797" s="153"/>
      <c r="M797" s="68"/>
      <c r="N797" s="154"/>
      <c r="O797" s="45">
        <f>IF(C797=0,"",C797/B796)</f>
        <v>0.79365079365079361</v>
      </c>
      <c r="P797" s="46">
        <v>50</v>
      </c>
      <c r="Q797" s="161">
        <f t="shared" ref="Q797:Q804" si="92">IF(P797=0,"",P797/P796)</f>
        <v>0.79365079365079361</v>
      </c>
      <c r="R797" s="161">
        <f t="shared" ref="R797:R804" si="93">IF(P797=0,"",100%-Q797)</f>
        <v>0.20634920634920639</v>
      </c>
    </row>
    <row r="798" spans="1:19" ht="15.75" customHeight="1" x14ac:dyDescent="0.25">
      <c r="A798" s="42">
        <v>2102</v>
      </c>
      <c r="B798" s="43"/>
      <c r="C798" s="43"/>
      <c r="D798" s="43">
        <v>42</v>
      </c>
      <c r="E798" s="43"/>
      <c r="F798" s="43"/>
      <c r="G798" s="43"/>
      <c r="H798" s="43"/>
      <c r="I798" s="43"/>
      <c r="J798" s="43"/>
      <c r="K798" s="87"/>
      <c r="L798" s="153"/>
      <c r="M798" s="68"/>
      <c r="N798" s="154"/>
      <c r="O798" s="45">
        <f>IF(D798=0,"",D798/C797)</f>
        <v>0.84</v>
      </c>
      <c r="P798" s="46">
        <v>44</v>
      </c>
      <c r="Q798" s="161">
        <f t="shared" si="92"/>
        <v>0.88</v>
      </c>
      <c r="R798" s="161">
        <f t="shared" si="93"/>
        <v>0.12</v>
      </c>
      <c r="S798" s="8">
        <f>P798/P796</f>
        <v>0.69841269841269837</v>
      </c>
    </row>
    <row r="799" spans="1:19" ht="15.75" customHeight="1" x14ac:dyDescent="0.25">
      <c r="A799" s="42">
        <v>2201</v>
      </c>
      <c r="B799" s="43"/>
      <c r="C799" s="43"/>
      <c r="D799" s="43"/>
      <c r="E799" s="43">
        <v>38</v>
      </c>
      <c r="F799" s="43"/>
      <c r="G799" s="43"/>
      <c r="H799" s="43"/>
      <c r="I799" s="43"/>
      <c r="J799" s="43"/>
      <c r="K799" s="87"/>
      <c r="L799" s="153"/>
      <c r="M799" s="68"/>
      <c r="N799" s="154"/>
      <c r="O799" s="45">
        <f>IF(E799=0,"",E799/D798)</f>
        <v>0.90476190476190477</v>
      </c>
      <c r="P799" s="46">
        <v>40</v>
      </c>
      <c r="Q799" s="161">
        <f t="shared" si="92"/>
        <v>0.90909090909090906</v>
      </c>
      <c r="R799" s="161">
        <f t="shared" si="93"/>
        <v>9.0909090909090939E-2</v>
      </c>
    </row>
    <row r="800" spans="1:19" ht="15.75" customHeight="1" x14ac:dyDescent="0.25">
      <c r="A800" s="42">
        <v>2202</v>
      </c>
      <c r="B800" s="43"/>
      <c r="C800" s="43"/>
      <c r="D800" s="43"/>
      <c r="E800" s="43"/>
      <c r="F800" s="43">
        <v>38</v>
      </c>
      <c r="G800" s="43"/>
      <c r="H800" s="43"/>
      <c r="I800" s="43"/>
      <c r="J800" s="43"/>
      <c r="K800" s="87"/>
      <c r="L800" s="153"/>
      <c r="M800" s="68"/>
      <c r="N800" s="154"/>
      <c r="O800" s="45">
        <f>IF(F800=0,"",F800/E799)</f>
        <v>1</v>
      </c>
      <c r="P800" s="46">
        <v>40</v>
      </c>
      <c r="Q800" s="161">
        <f t="shared" si="92"/>
        <v>1</v>
      </c>
      <c r="R800" s="161">
        <f t="shared" si="93"/>
        <v>0</v>
      </c>
    </row>
    <row r="801" spans="1:18" ht="15.75" customHeight="1" x14ac:dyDescent="0.25">
      <c r="A801" s="42">
        <v>2301</v>
      </c>
      <c r="B801" s="43"/>
      <c r="C801" s="43"/>
      <c r="D801" s="43"/>
      <c r="E801" s="43"/>
      <c r="F801" s="43"/>
      <c r="G801" s="43">
        <v>38</v>
      </c>
      <c r="H801" s="43"/>
      <c r="I801" s="43"/>
      <c r="J801" s="43"/>
      <c r="K801" s="87"/>
      <c r="L801" s="153"/>
      <c r="M801" s="68"/>
      <c r="N801" s="154"/>
      <c r="O801" s="45">
        <f>IF(G801=0,"",G801/F800)</f>
        <v>1</v>
      </c>
      <c r="P801" s="46">
        <v>40</v>
      </c>
      <c r="Q801" s="161">
        <f t="shared" si="92"/>
        <v>1</v>
      </c>
      <c r="R801" s="161">
        <f t="shared" si="93"/>
        <v>0</v>
      </c>
    </row>
    <row r="802" spans="1:18" ht="15.75" customHeight="1" x14ac:dyDescent="0.25">
      <c r="A802" s="42">
        <v>2302</v>
      </c>
      <c r="B802" s="43"/>
      <c r="C802" s="43"/>
      <c r="D802" s="43"/>
      <c r="E802" s="43"/>
      <c r="F802" s="43"/>
      <c r="G802" s="43"/>
      <c r="H802" s="43">
        <v>38</v>
      </c>
      <c r="I802" s="43"/>
      <c r="J802" s="43"/>
      <c r="K802" s="87"/>
      <c r="L802" s="153"/>
      <c r="M802" s="68"/>
      <c r="N802" s="154"/>
      <c r="O802" s="45">
        <f>IF(H802=0,"",H802/G801)</f>
        <v>1</v>
      </c>
      <c r="P802" s="46">
        <v>38</v>
      </c>
      <c r="Q802" s="161">
        <f t="shared" si="92"/>
        <v>0.95</v>
      </c>
      <c r="R802" s="161">
        <f t="shared" si="93"/>
        <v>5.0000000000000044E-2</v>
      </c>
    </row>
    <row r="803" spans="1:18" ht="15.75" customHeight="1" x14ac:dyDescent="0.25">
      <c r="A803" s="42">
        <v>2401</v>
      </c>
      <c r="B803" s="43"/>
      <c r="C803" s="43"/>
      <c r="D803" s="43"/>
      <c r="E803" s="43"/>
      <c r="F803" s="43"/>
      <c r="G803" s="43"/>
      <c r="H803" s="43"/>
      <c r="I803" s="43">
        <v>38</v>
      </c>
      <c r="J803" s="43"/>
      <c r="K803" s="87"/>
      <c r="L803" s="153"/>
      <c r="M803" s="68"/>
      <c r="N803" s="154"/>
      <c r="O803" s="45">
        <f>IF(I803=0,"",I803/H802)</f>
        <v>1</v>
      </c>
      <c r="P803" s="46">
        <v>38</v>
      </c>
      <c r="Q803" s="161">
        <f t="shared" si="92"/>
        <v>1</v>
      </c>
      <c r="R803" s="161">
        <f t="shared" si="93"/>
        <v>0</v>
      </c>
    </row>
    <row r="804" spans="1:18" ht="15.75" customHeight="1" x14ac:dyDescent="0.25">
      <c r="A804" s="42">
        <v>2402</v>
      </c>
      <c r="B804" s="43"/>
      <c r="C804" s="43"/>
      <c r="D804" s="43"/>
      <c r="E804" s="43"/>
      <c r="F804" s="43"/>
      <c r="G804" s="43"/>
      <c r="H804" s="43"/>
      <c r="I804" s="43"/>
      <c r="J804" s="43">
        <v>38</v>
      </c>
      <c r="K804" s="87">
        <v>36</v>
      </c>
      <c r="L804" s="153"/>
      <c r="M804" s="68"/>
      <c r="N804" s="154"/>
      <c r="O804" s="47">
        <f>IF(J804=0,"",J804/I803)</f>
        <v>1</v>
      </c>
      <c r="P804" s="46">
        <v>38</v>
      </c>
      <c r="Q804" s="47">
        <f t="shared" si="92"/>
        <v>1</v>
      </c>
      <c r="R804" s="47">
        <f t="shared" si="93"/>
        <v>0</v>
      </c>
    </row>
    <row r="805" spans="1:18" ht="15.75" customHeight="1" x14ac:dyDescent="0.25">
      <c r="A805" s="42">
        <v>2501</v>
      </c>
      <c r="B805" s="43"/>
      <c r="C805" s="43"/>
      <c r="D805" s="43"/>
      <c r="E805" s="43"/>
      <c r="F805" s="43"/>
      <c r="G805" s="43"/>
      <c r="H805" s="43"/>
      <c r="I805" s="43"/>
      <c r="J805" s="43">
        <v>1</v>
      </c>
      <c r="K805" s="87">
        <v>1</v>
      </c>
      <c r="L805" s="153"/>
      <c r="M805" s="68"/>
      <c r="N805" s="155"/>
      <c r="O805" s="125"/>
      <c r="P805" s="46">
        <v>1</v>
      </c>
      <c r="Q805" s="125"/>
      <c r="R805" s="166"/>
    </row>
    <row r="806" spans="1:18" ht="15.75" customHeight="1" x14ac:dyDescent="0.25">
      <c r="A806" s="42">
        <v>2502</v>
      </c>
      <c r="B806" s="43"/>
      <c r="C806" s="43"/>
      <c r="D806" s="43"/>
      <c r="E806" s="43"/>
      <c r="F806" s="43"/>
      <c r="G806" s="43"/>
      <c r="H806" s="43"/>
      <c r="I806" s="43"/>
      <c r="J806" s="43"/>
      <c r="K806" s="87"/>
      <c r="L806" s="153"/>
      <c r="M806" s="68"/>
      <c r="N806" s="155"/>
      <c r="O806" s="163"/>
      <c r="P806" s="69"/>
      <c r="Q806" s="164"/>
      <c r="R806" s="163"/>
    </row>
    <row r="807" spans="1:18" ht="15.75" customHeight="1" x14ac:dyDescent="0.25">
      <c r="A807" s="42">
        <v>2601</v>
      </c>
      <c r="B807" s="43"/>
      <c r="C807" s="43"/>
      <c r="D807" s="43"/>
      <c r="E807" s="43"/>
      <c r="F807" s="43"/>
      <c r="G807" s="43"/>
      <c r="H807" s="43"/>
      <c r="I807" s="43"/>
      <c r="J807" s="43"/>
      <c r="K807" s="87"/>
      <c r="L807" s="153"/>
      <c r="M807" s="68"/>
      <c r="N807" s="155"/>
      <c r="O807" s="163"/>
      <c r="P807" s="69"/>
      <c r="Q807" s="164"/>
      <c r="R807" s="163"/>
    </row>
    <row r="808" spans="1:18" ht="15.75" customHeight="1" x14ac:dyDescent="0.25">
      <c r="A808" s="42">
        <v>2602</v>
      </c>
      <c r="B808" s="43"/>
      <c r="C808" s="43"/>
      <c r="D808" s="43"/>
      <c r="E808" s="43"/>
      <c r="F808" s="43"/>
      <c r="G808" s="43"/>
      <c r="H808" s="43"/>
      <c r="I808" s="43"/>
      <c r="J808" s="43"/>
      <c r="K808" s="87"/>
      <c r="L808" s="153"/>
      <c r="M808" s="68"/>
      <c r="N808" s="155"/>
      <c r="O808" s="68"/>
      <c r="P808" s="155"/>
      <c r="Q808" s="165"/>
      <c r="R808" s="163"/>
    </row>
    <row r="809" spans="1:18" ht="15.75" customHeight="1" x14ac:dyDescent="0.25">
      <c r="A809" s="42">
        <v>2701</v>
      </c>
      <c r="B809" s="43"/>
      <c r="C809" s="43"/>
      <c r="D809" s="43"/>
      <c r="E809" s="43"/>
      <c r="F809" s="43"/>
      <c r="G809" s="43"/>
      <c r="H809" s="43"/>
      <c r="I809" s="43"/>
      <c r="J809" s="43"/>
      <c r="K809" s="87"/>
      <c r="L809" s="153"/>
      <c r="M809" s="68"/>
      <c r="N809" s="155"/>
      <c r="O809" s="50" t="s">
        <v>64</v>
      </c>
      <c r="P809" s="51">
        <v>5</v>
      </c>
      <c r="Q809" s="52">
        <f>IF(SUM(K798:K806)=0,"",SUM(K798:K806))</f>
        <v>37</v>
      </c>
      <c r="R809" s="53" t="s">
        <v>10</v>
      </c>
    </row>
    <row r="810" spans="1:18" ht="15.75" customHeight="1" x14ac:dyDescent="0.25">
      <c r="A810" s="42">
        <v>2702</v>
      </c>
      <c r="B810" s="43"/>
      <c r="C810" s="43"/>
      <c r="D810" s="43"/>
      <c r="E810" s="43"/>
      <c r="F810" s="43"/>
      <c r="G810" s="43"/>
      <c r="H810" s="43"/>
      <c r="I810" s="43"/>
      <c r="J810" s="43"/>
      <c r="K810" s="87"/>
      <c r="L810" s="153"/>
      <c r="M810" s="68"/>
      <c r="N810" s="155"/>
      <c r="O810" s="54" t="s">
        <v>66</v>
      </c>
      <c r="P810" s="55">
        <f>IF(P809/B796=0,"",P809/B796)</f>
        <v>7.9365079365079361E-2</v>
      </c>
      <c r="Q810" s="56">
        <f>IF(P809/Q809=0,"",P809/Q809)</f>
        <v>0.13513513513513514</v>
      </c>
      <c r="R810" s="57" t="s">
        <v>67</v>
      </c>
    </row>
    <row r="811" spans="1:18" ht="15.75" customHeight="1" x14ac:dyDescent="0.25">
      <c r="A811" s="42">
        <v>2801</v>
      </c>
      <c r="B811" s="43"/>
      <c r="C811" s="43"/>
      <c r="D811" s="43"/>
      <c r="E811" s="43"/>
      <c r="F811" s="43"/>
      <c r="G811" s="43"/>
      <c r="H811" s="43"/>
      <c r="I811" s="43"/>
      <c r="J811" s="43"/>
      <c r="K811" s="87"/>
      <c r="L811" s="156"/>
      <c r="M811" s="157"/>
      <c r="N811" s="158"/>
      <c r="O811" s="123"/>
      <c r="P811" s="124"/>
      <c r="Q811" s="124"/>
      <c r="R811" s="126"/>
    </row>
    <row r="812" spans="1:18" ht="18" customHeight="1" x14ac:dyDescent="0.25">
      <c r="A812" s="28"/>
      <c r="B812" s="198" t="s">
        <v>89</v>
      </c>
      <c r="C812" s="198"/>
      <c r="D812" s="198"/>
      <c r="E812" s="198"/>
      <c r="F812" s="198"/>
      <c r="G812" s="198"/>
      <c r="H812" s="198"/>
      <c r="I812" s="198"/>
      <c r="J812" s="198"/>
      <c r="K812" s="61">
        <f>SUM(K796:K808)</f>
        <v>37</v>
      </c>
      <c r="L812" s="62">
        <f>IF(K804=0,"",K804/B796)</f>
        <v>0.5714285714285714</v>
      </c>
      <c r="M812" s="62">
        <f>IF(K812=0,"",K812/B796)</f>
        <v>0.58730158730158732</v>
      </c>
      <c r="N812" s="62">
        <f>IF(K804=0,"",M812-L812)</f>
        <v>1.5873015873015928E-2</v>
      </c>
      <c r="O812" s="2"/>
      <c r="P812" s="1"/>
      <c r="Q812" s="25"/>
      <c r="R812" s="2"/>
    </row>
    <row r="813" spans="1:18" ht="12.75" customHeight="1" x14ac:dyDescent="0.2">
      <c r="L813" s="2"/>
      <c r="M813" s="2"/>
      <c r="O813" s="2"/>
    </row>
    <row r="814" spans="1:18" ht="12.75" customHeight="1" x14ac:dyDescent="0.2">
      <c r="L814" s="2"/>
      <c r="M814" s="2"/>
      <c r="O814" s="2"/>
    </row>
    <row r="815" spans="1:18" ht="26.25" customHeight="1" x14ac:dyDescent="0.4">
      <c r="A815" s="1"/>
      <c r="B815" s="199" t="s">
        <v>78</v>
      </c>
      <c r="C815" s="200"/>
      <c r="D815" s="200"/>
      <c r="E815" s="200"/>
      <c r="F815" s="200"/>
      <c r="G815" s="200"/>
      <c r="H815" s="200"/>
      <c r="I815" s="200"/>
      <c r="J815" s="200"/>
      <c r="K815" s="147" t="s">
        <v>102</v>
      </c>
      <c r="L815" s="2"/>
      <c r="M815" s="2"/>
      <c r="N815" s="1"/>
      <c r="O815" s="2"/>
      <c r="P815" s="1"/>
      <c r="Q815" s="1"/>
      <c r="R815" s="1"/>
    </row>
    <row r="816" spans="1:18" ht="20.25" customHeight="1" x14ac:dyDescent="0.2">
      <c r="A816" s="201" t="s">
        <v>9</v>
      </c>
      <c r="B816" s="202" t="s">
        <v>79</v>
      </c>
      <c r="C816" s="203"/>
      <c r="D816" s="203"/>
      <c r="E816" s="203"/>
      <c r="F816" s="203"/>
      <c r="G816" s="203"/>
      <c r="H816" s="203"/>
      <c r="I816" s="203"/>
      <c r="J816" s="204"/>
      <c r="K816" s="212" t="s">
        <v>10</v>
      </c>
      <c r="L816" s="197" t="s">
        <v>2</v>
      </c>
      <c r="M816" s="197" t="s">
        <v>3</v>
      </c>
      <c r="N816" s="214" t="s">
        <v>4</v>
      </c>
      <c r="O816" s="197" t="s">
        <v>5</v>
      </c>
      <c r="P816" s="195" t="s">
        <v>6</v>
      </c>
      <c r="Q816" s="195" t="s">
        <v>7</v>
      </c>
      <c r="R816" s="197" t="s">
        <v>8</v>
      </c>
    </row>
    <row r="817" spans="1:23" ht="15.75" customHeight="1" x14ac:dyDescent="0.25">
      <c r="A817" s="196"/>
      <c r="B817" s="42" t="s">
        <v>80</v>
      </c>
      <c r="C817" s="42" t="s">
        <v>81</v>
      </c>
      <c r="D817" s="42" t="s">
        <v>82</v>
      </c>
      <c r="E817" s="42" t="s">
        <v>83</v>
      </c>
      <c r="F817" s="42" t="s">
        <v>84</v>
      </c>
      <c r="G817" s="42" t="s">
        <v>85</v>
      </c>
      <c r="H817" s="42" t="s">
        <v>86</v>
      </c>
      <c r="I817" s="42" t="s">
        <v>87</v>
      </c>
      <c r="J817" s="42" t="s">
        <v>88</v>
      </c>
      <c r="K817" s="213"/>
      <c r="L817" s="196"/>
      <c r="M817" s="196"/>
      <c r="N817" s="196"/>
      <c r="O817" s="196"/>
      <c r="P817" s="196"/>
      <c r="Q817" s="196"/>
      <c r="R817" s="196"/>
    </row>
    <row r="818" spans="1:23" ht="15.75" customHeight="1" x14ac:dyDescent="0.25">
      <c r="A818" s="42">
        <v>2101</v>
      </c>
      <c r="B818" s="43">
        <v>16</v>
      </c>
      <c r="C818" s="43"/>
      <c r="D818" s="43"/>
      <c r="E818" s="43"/>
      <c r="F818" s="43"/>
      <c r="G818" s="43"/>
      <c r="H818" s="43"/>
      <c r="I818" s="43"/>
      <c r="J818" s="43"/>
      <c r="K818" s="87"/>
      <c r="L818" s="150"/>
      <c r="M818" s="151"/>
      <c r="N818" s="152"/>
      <c r="O818" s="159"/>
      <c r="P818" s="44">
        <f>B818</f>
        <v>16</v>
      </c>
      <c r="Q818" s="160"/>
      <c r="R818" s="159"/>
    </row>
    <row r="819" spans="1:23" ht="15.75" customHeight="1" x14ac:dyDescent="0.25">
      <c r="A819" s="42">
        <v>2102</v>
      </c>
      <c r="B819" s="43"/>
      <c r="C819" s="43">
        <v>11</v>
      </c>
      <c r="D819" s="43"/>
      <c r="E819" s="43"/>
      <c r="F819" s="43"/>
      <c r="G819" s="43"/>
      <c r="H819" s="43"/>
      <c r="I819" s="43"/>
      <c r="J819" s="43"/>
      <c r="K819" s="87"/>
      <c r="L819" s="153"/>
      <c r="M819" s="68"/>
      <c r="N819" s="154"/>
      <c r="O819" s="45">
        <f>IF(C819=0,"",C819/B818)</f>
        <v>0.6875</v>
      </c>
      <c r="P819" s="46">
        <v>11</v>
      </c>
      <c r="Q819" s="161">
        <f t="shared" ref="Q819:Q826" si="94">IF(P819=0,"",P819/P818)</f>
        <v>0.6875</v>
      </c>
      <c r="R819" s="161">
        <f t="shared" ref="R819:R826" si="95">IF(P819=0,"",100%-Q819)</f>
        <v>0.3125</v>
      </c>
    </row>
    <row r="820" spans="1:23" ht="15.75" customHeight="1" x14ac:dyDescent="0.25">
      <c r="A820" s="42">
        <v>2201</v>
      </c>
      <c r="B820" s="43"/>
      <c r="C820" s="43"/>
      <c r="D820" s="43">
        <v>6</v>
      </c>
      <c r="E820" s="43"/>
      <c r="F820" s="43"/>
      <c r="G820" s="43"/>
      <c r="H820" s="43"/>
      <c r="I820" s="43"/>
      <c r="J820" s="43"/>
      <c r="K820" s="87"/>
      <c r="L820" s="153"/>
      <c r="M820" s="68"/>
      <c r="N820" s="154"/>
      <c r="O820" s="45">
        <f>IF(D820=0,"",D820/C819)</f>
        <v>0.54545454545454541</v>
      </c>
      <c r="P820" s="46">
        <v>6</v>
      </c>
      <c r="Q820" s="161">
        <f t="shared" si="94"/>
        <v>0.54545454545454541</v>
      </c>
      <c r="R820" s="161">
        <f t="shared" si="95"/>
        <v>0.45454545454545459</v>
      </c>
      <c r="S820" s="70">
        <f>P820/P818</f>
        <v>0.375</v>
      </c>
    </row>
    <row r="821" spans="1:23" ht="15.75" customHeight="1" x14ac:dyDescent="0.25">
      <c r="A821" s="42">
        <v>2202</v>
      </c>
      <c r="B821" s="43"/>
      <c r="C821" s="43"/>
      <c r="D821" s="43"/>
      <c r="E821" s="43">
        <v>4</v>
      </c>
      <c r="F821" s="43"/>
      <c r="G821" s="43"/>
      <c r="H821" s="43"/>
      <c r="I821" s="43"/>
      <c r="J821" s="43"/>
      <c r="K821" s="87"/>
      <c r="L821" s="153"/>
      <c r="M821" s="68"/>
      <c r="N821" s="154"/>
      <c r="O821" s="45">
        <f>IF(E821=0,"",E821/D820)</f>
        <v>0.66666666666666663</v>
      </c>
      <c r="P821" s="46">
        <v>6</v>
      </c>
      <c r="Q821" s="161">
        <f t="shared" si="94"/>
        <v>1</v>
      </c>
      <c r="R821" s="161">
        <f t="shared" si="95"/>
        <v>0</v>
      </c>
    </row>
    <row r="822" spans="1:23" ht="15.75" customHeight="1" x14ac:dyDescent="0.25">
      <c r="A822" s="42">
        <v>2301</v>
      </c>
      <c r="B822" s="43"/>
      <c r="C822" s="43"/>
      <c r="D822" s="43"/>
      <c r="E822" s="43"/>
      <c r="F822" s="43">
        <v>4</v>
      </c>
      <c r="G822" s="43"/>
      <c r="H822" s="43"/>
      <c r="I822" s="43"/>
      <c r="J822" s="43"/>
      <c r="K822" s="87"/>
      <c r="L822" s="153"/>
      <c r="M822" s="68"/>
      <c r="N822" s="154"/>
      <c r="O822" s="45">
        <f>IF(F822=0,"",F822/E821)</f>
        <v>1</v>
      </c>
      <c r="P822" s="46">
        <v>6</v>
      </c>
      <c r="Q822" s="161">
        <f t="shared" si="94"/>
        <v>1</v>
      </c>
      <c r="R822" s="161">
        <f t="shared" si="95"/>
        <v>0</v>
      </c>
    </row>
    <row r="823" spans="1:23" ht="15.75" customHeight="1" x14ac:dyDescent="0.25">
      <c r="A823" s="42">
        <v>2302</v>
      </c>
      <c r="B823" s="43"/>
      <c r="C823" s="43"/>
      <c r="D823" s="43"/>
      <c r="E823" s="43"/>
      <c r="F823" s="43"/>
      <c r="G823" s="43">
        <v>4</v>
      </c>
      <c r="H823" s="43"/>
      <c r="I823" s="43"/>
      <c r="J823" s="43"/>
      <c r="K823" s="87"/>
      <c r="L823" s="153"/>
      <c r="M823" s="68"/>
      <c r="N823" s="154"/>
      <c r="O823" s="45">
        <f>IF(G823=0,"",G823/F822)</f>
        <v>1</v>
      </c>
      <c r="P823" s="46">
        <v>6</v>
      </c>
      <c r="Q823" s="161">
        <f t="shared" si="94"/>
        <v>1</v>
      </c>
      <c r="R823" s="161">
        <f t="shared" si="95"/>
        <v>0</v>
      </c>
    </row>
    <row r="824" spans="1:23" ht="15.75" customHeight="1" x14ac:dyDescent="0.25">
      <c r="A824" s="42">
        <v>2401</v>
      </c>
      <c r="B824" s="43"/>
      <c r="C824" s="43"/>
      <c r="D824" s="43"/>
      <c r="E824" s="43"/>
      <c r="F824" s="43"/>
      <c r="G824" s="43"/>
      <c r="H824" s="43">
        <v>3</v>
      </c>
      <c r="I824" s="43"/>
      <c r="J824" s="43"/>
      <c r="K824" s="87"/>
      <c r="L824" s="153"/>
      <c r="M824" s="68"/>
      <c r="N824" s="154"/>
      <c r="O824" s="45">
        <f>IF(H824=0,"",H824/G823)</f>
        <v>0.75</v>
      </c>
      <c r="P824" s="46">
        <v>5</v>
      </c>
      <c r="Q824" s="161">
        <f t="shared" si="94"/>
        <v>0.83333333333333337</v>
      </c>
      <c r="R824" s="161">
        <f t="shared" si="95"/>
        <v>0.16666666666666663</v>
      </c>
    </row>
    <row r="825" spans="1:23" ht="15.75" customHeight="1" x14ac:dyDescent="0.25">
      <c r="A825" s="42">
        <v>2402</v>
      </c>
      <c r="B825" s="43"/>
      <c r="C825" s="43"/>
      <c r="D825" s="43"/>
      <c r="E825" s="43"/>
      <c r="F825" s="43"/>
      <c r="G825" s="43"/>
      <c r="H825" s="43"/>
      <c r="I825" s="43">
        <v>2</v>
      </c>
      <c r="J825" s="43"/>
      <c r="K825" s="87"/>
      <c r="L825" s="153"/>
      <c r="M825" s="68"/>
      <c r="N825" s="154"/>
      <c r="O825" s="45">
        <f>IF(I825=0,"",I825/H824)</f>
        <v>0.66666666666666663</v>
      </c>
      <c r="P825" s="46">
        <v>4</v>
      </c>
      <c r="Q825" s="161">
        <f t="shared" si="94"/>
        <v>0.8</v>
      </c>
      <c r="R825" s="161">
        <f t="shared" si="95"/>
        <v>0.19999999999999996</v>
      </c>
    </row>
    <row r="826" spans="1:23" ht="15.75" customHeight="1" x14ac:dyDescent="0.25">
      <c r="A826" s="42">
        <v>2501</v>
      </c>
      <c r="B826" s="43"/>
      <c r="C826" s="43"/>
      <c r="D826" s="43"/>
      <c r="E826" s="43"/>
      <c r="F826" s="43"/>
      <c r="G826" s="43"/>
      <c r="H826" s="43"/>
      <c r="I826" s="43"/>
      <c r="J826" s="43">
        <v>1</v>
      </c>
      <c r="K826" s="87">
        <v>1</v>
      </c>
      <c r="L826" s="153"/>
      <c r="M826" s="68"/>
      <c r="N826" s="154"/>
      <c r="O826" s="47">
        <f>IF(J826=0,"",J826/I825)</f>
        <v>0.5</v>
      </c>
      <c r="P826" s="46">
        <v>4</v>
      </c>
      <c r="Q826" s="47">
        <f t="shared" si="94"/>
        <v>1</v>
      </c>
      <c r="R826" s="47">
        <f t="shared" si="95"/>
        <v>0</v>
      </c>
    </row>
    <row r="827" spans="1:23" ht="15.75" customHeight="1" x14ac:dyDescent="0.25">
      <c r="A827" s="42">
        <v>2502</v>
      </c>
      <c r="B827" s="43"/>
      <c r="C827" s="43"/>
      <c r="D827" s="43"/>
      <c r="E827" s="43"/>
      <c r="F827" s="43"/>
      <c r="G827" s="43"/>
      <c r="H827" s="43"/>
      <c r="I827" s="43"/>
      <c r="J827" s="43">
        <v>2</v>
      </c>
      <c r="K827" s="87"/>
      <c r="L827" s="153"/>
      <c r="M827" s="68"/>
      <c r="N827" s="155"/>
      <c r="O827" s="125"/>
      <c r="P827" s="46">
        <v>3</v>
      </c>
      <c r="Q827" s="125"/>
      <c r="R827" s="166"/>
    </row>
    <row r="828" spans="1:23" ht="15.75" customHeight="1" x14ac:dyDescent="0.25">
      <c r="A828" s="42">
        <v>2601</v>
      </c>
      <c r="B828" s="43"/>
      <c r="C828" s="43"/>
      <c r="D828" s="43"/>
      <c r="E828" s="43"/>
      <c r="F828" s="43"/>
      <c r="G828" s="43"/>
      <c r="H828" s="43"/>
      <c r="I828" s="43"/>
      <c r="J828" s="43"/>
      <c r="K828" s="87"/>
      <c r="L828" s="153"/>
      <c r="M828" s="68"/>
      <c r="N828" s="155"/>
      <c r="O828" s="163"/>
      <c r="P828" s="69"/>
      <c r="Q828" s="164"/>
      <c r="R828" s="163"/>
    </row>
    <row r="829" spans="1:23" ht="15.75" customHeight="1" x14ac:dyDescent="0.25">
      <c r="A829" s="42">
        <v>2602</v>
      </c>
      <c r="B829" s="43"/>
      <c r="C829" s="43"/>
      <c r="D829" s="43"/>
      <c r="E829" s="43"/>
      <c r="F829" s="43"/>
      <c r="G829" s="43"/>
      <c r="H829" s="43"/>
      <c r="I829" s="43"/>
      <c r="J829" s="43"/>
      <c r="K829" s="87"/>
      <c r="L829" s="153"/>
      <c r="M829" s="68"/>
      <c r="N829" s="155"/>
      <c r="O829" s="163"/>
      <c r="P829" s="69"/>
      <c r="Q829" s="164"/>
      <c r="R829" s="163"/>
    </row>
    <row r="830" spans="1:23" ht="15.75" customHeight="1" x14ac:dyDescent="0.25">
      <c r="A830" s="42">
        <v>2701</v>
      </c>
      <c r="B830" s="43"/>
      <c r="C830" s="43"/>
      <c r="D830" s="43"/>
      <c r="E830" s="43"/>
      <c r="F830" s="43"/>
      <c r="G830" s="43"/>
      <c r="H830" s="43"/>
      <c r="I830" s="43"/>
      <c r="J830" s="43"/>
      <c r="K830" s="87"/>
      <c r="L830" s="153"/>
      <c r="M830" s="68"/>
      <c r="N830" s="155"/>
      <c r="O830" s="68"/>
      <c r="P830" s="155"/>
      <c r="Q830" s="165"/>
      <c r="R830" s="163"/>
    </row>
    <row r="831" spans="1:23" ht="15.75" customHeight="1" x14ac:dyDescent="0.25">
      <c r="A831" s="42">
        <v>2702</v>
      </c>
      <c r="B831" s="43"/>
      <c r="C831" s="43"/>
      <c r="D831" s="43"/>
      <c r="E831" s="43"/>
      <c r="F831" s="43"/>
      <c r="G831" s="43"/>
      <c r="H831" s="43"/>
      <c r="I831" s="43"/>
      <c r="J831" s="43"/>
      <c r="K831" s="87"/>
      <c r="L831" s="153"/>
      <c r="M831" s="68"/>
      <c r="N831" s="155"/>
      <c r="O831" s="50" t="s">
        <v>64</v>
      </c>
      <c r="P831" s="51"/>
      <c r="Q831" s="52">
        <f>IF(SUM(K820:K828)=0,"",SUM(K820:K828))</f>
        <v>1</v>
      </c>
      <c r="R831" s="53" t="s">
        <v>10</v>
      </c>
    </row>
    <row r="832" spans="1:23" ht="15.75" customHeight="1" x14ac:dyDescent="0.25">
      <c r="A832" s="42">
        <v>2801</v>
      </c>
      <c r="B832" s="43"/>
      <c r="C832" s="43"/>
      <c r="D832" s="43"/>
      <c r="E832" s="43"/>
      <c r="F832" s="43"/>
      <c r="G832" s="43"/>
      <c r="H832" s="43"/>
      <c r="I832" s="43"/>
      <c r="J832" s="43"/>
      <c r="K832" s="87"/>
      <c r="L832" s="153"/>
      <c r="M832" s="68"/>
      <c r="N832" s="155"/>
      <c r="O832" s="54" t="s">
        <v>66</v>
      </c>
      <c r="P832" s="55" t="str">
        <f>IF(P831/B818=0,"",P831/B818)</f>
        <v/>
      </c>
      <c r="Q832" s="56" t="str">
        <f>IF(P831/Q831=0,"",P831/Q831)</f>
        <v/>
      </c>
      <c r="R832" s="57" t="s">
        <v>67</v>
      </c>
      <c r="W832" s="103">
        <f>AVERAGE(S820,S842)</f>
        <v>0.62033582089552231</v>
      </c>
    </row>
    <row r="833" spans="1:19" ht="15.75" customHeight="1" x14ac:dyDescent="0.25">
      <c r="A833" s="42">
        <v>2802</v>
      </c>
      <c r="B833" s="43"/>
      <c r="C833" s="43"/>
      <c r="D833" s="43"/>
      <c r="E833" s="43"/>
      <c r="F833" s="43"/>
      <c r="G833" s="43"/>
      <c r="H833" s="43"/>
      <c r="I833" s="43"/>
      <c r="J833" s="43"/>
      <c r="K833" s="87"/>
      <c r="L833" s="156"/>
      <c r="M833" s="157"/>
      <c r="N833" s="158"/>
      <c r="O833" s="123"/>
      <c r="P833" s="124"/>
      <c r="Q833" s="124"/>
      <c r="R833" s="126"/>
    </row>
    <row r="834" spans="1:19" ht="18" customHeight="1" x14ac:dyDescent="0.25">
      <c r="A834" s="28"/>
      <c r="B834" s="198" t="s">
        <v>89</v>
      </c>
      <c r="C834" s="198"/>
      <c r="D834" s="198"/>
      <c r="E834" s="198"/>
      <c r="F834" s="198"/>
      <c r="G834" s="198"/>
      <c r="H834" s="198"/>
      <c r="I834" s="198"/>
      <c r="J834" s="198"/>
      <c r="K834" s="61">
        <f>SUM(K818:K830)</f>
        <v>1</v>
      </c>
      <c r="L834" s="62">
        <f>IF(K826=0,"",K826/B818)</f>
        <v>6.25E-2</v>
      </c>
      <c r="M834" s="62">
        <f>IF(K834=0,"",K834/B818)</f>
        <v>6.25E-2</v>
      </c>
      <c r="N834" s="62">
        <f>IF(K826=0,"",M834-L834)</f>
        <v>0</v>
      </c>
      <c r="O834" s="2"/>
      <c r="P834" s="1"/>
      <c r="Q834" s="25"/>
      <c r="R834" s="2"/>
    </row>
    <row r="835" spans="1:19" ht="12.75" customHeight="1" x14ac:dyDescent="0.2">
      <c r="L835" s="2"/>
      <c r="M835" s="2"/>
      <c r="O835" s="2"/>
    </row>
    <row r="836" spans="1:19" ht="12.75" customHeight="1" x14ac:dyDescent="0.2">
      <c r="L836" s="2"/>
      <c r="M836" s="2"/>
      <c r="O836" s="2"/>
    </row>
    <row r="837" spans="1:19" ht="26.25" customHeight="1" x14ac:dyDescent="0.4">
      <c r="A837" s="1"/>
      <c r="B837" s="199" t="s">
        <v>78</v>
      </c>
      <c r="C837" s="200"/>
      <c r="D837" s="200"/>
      <c r="E837" s="200"/>
      <c r="F837" s="200"/>
      <c r="G837" s="200"/>
      <c r="H837" s="200"/>
      <c r="I837" s="200"/>
      <c r="J837" s="200"/>
      <c r="K837" s="147" t="s">
        <v>103</v>
      </c>
      <c r="L837" s="2"/>
      <c r="M837" s="2"/>
      <c r="N837" s="1"/>
      <c r="O837" s="2"/>
      <c r="P837" s="1"/>
      <c r="Q837" s="1"/>
      <c r="R837" s="1"/>
    </row>
    <row r="838" spans="1:19" ht="20.25" customHeight="1" x14ac:dyDescent="0.2">
      <c r="A838" s="201" t="s">
        <v>9</v>
      </c>
      <c r="B838" s="202" t="s">
        <v>79</v>
      </c>
      <c r="C838" s="203"/>
      <c r="D838" s="203"/>
      <c r="E838" s="203"/>
      <c r="F838" s="203"/>
      <c r="G838" s="203"/>
      <c r="H838" s="203"/>
      <c r="I838" s="203"/>
      <c r="J838" s="204"/>
      <c r="K838" s="212" t="s">
        <v>10</v>
      </c>
      <c r="L838" s="197" t="s">
        <v>2</v>
      </c>
      <c r="M838" s="197" t="s">
        <v>3</v>
      </c>
      <c r="N838" s="214" t="s">
        <v>4</v>
      </c>
      <c r="O838" s="197" t="s">
        <v>5</v>
      </c>
      <c r="P838" s="195" t="s">
        <v>6</v>
      </c>
      <c r="Q838" s="195" t="s">
        <v>7</v>
      </c>
      <c r="R838" s="197" t="s">
        <v>8</v>
      </c>
    </row>
    <row r="839" spans="1:19" ht="15.75" customHeight="1" x14ac:dyDescent="0.25">
      <c r="A839" s="196"/>
      <c r="B839" s="42" t="s">
        <v>80</v>
      </c>
      <c r="C839" s="42" t="s">
        <v>81</v>
      </c>
      <c r="D839" s="42" t="s">
        <v>82</v>
      </c>
      <c r="E839" s="42" t="s">
        <v>83</v>
      </c>
      <c r="F839" s="42" t="s">
        <v>84</v>
      </c>
      <c r="G839" s="42" t="s">
        <v>85</v>
      </c>
      <c r="H839" s="42" t="s">
        <v>86</v>
      </c>
      <c r="I839" s="42" t="s">
        <v>87</v>
      </c>
      <c r="J839" s="42" t="s">
        <v>88</v>
      </c>
      <c r="K839" s="213"/>
      <c r="L839" s="196"/>
      <c r="M839" s="196"/>
      <c r="N839" s="196"/>
      <c r="O839" s="196"/>
      <c r="P839" s="196"/>
      <c r="Q839" s="196"/>
      <c r="R839" s="196"/>
    </row>
    <row r="840" spans="1:19" ht="15.75" customHeight="1" x14ac:dyDescent="0.25">
      <c r="A840" s="42">
        <v>2102</v>
      </c>
      <c r="B840" s="43">
        <v>67</v>
      </c>
      <c r="C840" s="43"/>
      <c r="D840" s="43"/>
      <c r="E840" s="43"/>
      <c r="F840" s="43"/>
      <c r="G840" s="43"/>
      <c r="H840" s="43"/>
      <c r="I840" s="43"/>
      <c r="J840" s="43"/>
      <c r="K840" s="87"/>
      <c r="L840" s="150"/>
      <c r="M840" s="151"/>
      <c r="N840" s="152"/>
      <c r="O840" s="159"/>
      <c r="P840" s="44">
        <f>B840</f>
        <v>67</v>
      </c>
      <c r="Q840" s="160"/>
      <c r="R840" s="159"/>
    </row>
    <row r="841" spans="1:19" ht="15.75" customHeight="1" x14ac:dyDescent="0.25">
      <c r="A841" s="42">
        <v>2201</v>
      </c>
      <c r="B841" s="43"/>
      <c r="C841" s="43">
        <v>61</v>
      </c>
      <c r="D841" s="43"/>
      <c r="E841" s="43"/>
      <c r="F841" s="43"/>
      <c r="G841" s="43"/>
      <c r="H841" s="43"/>
      <c r="I841" s="43"/>
      <c r="J841" s="43"/>
      <c r="K841" s="87"/>
      <c r="L841" s="153"/>
      <c r="M841" s="68"/>
      <c r="N841" s="154"/>
      <c r="O841" s="45">
        <f>IF(C841=0,"",C841/B840)</f>
        <v>0.91044776119402981</v>
      </c>
      <c r="P841" s="46">
        <v>61</v>
      </c>
      <c r="Q841" s="161">
        <f t="shared" ref="Q841:Q848" si="96">IF(P841=0,"",P841/P840)</f>
        <v>0.91044776119402981</v>
      </c>
      <c r="R841" s="161">
        <f t="shared" ref="R841:R848" si="97">IF(P841=0,"",100%-Q841)</f>
        <v>8.9552238805970186E-2</v>
      </c>
    </row>
    <row r="842" spans="1:19" ht="15.75" customHeight="1" x14ac:dyDescent="0.25">
      <c r="A842" s="42">
        <v>2202</v>
      </c>
      <c r="B842" s="43"/>
      <c r="C842" s="43"/>
      <c r="D842" s="43">
        <v>58</v>
      </c>
      <c r="E842" s="43"/>
      <c r="F842" s="43"/>
      <c r="G842" s="43"/>
      <c r="H842" s="43"/>
      <c r="I842" s="43"/>
      <c r="J842" s="43"/>
      <c r="K842" s="87"/>
      <c r="L842" s="153"/>
      <c r="M842" s="68"/>
      <c r="N842" s="154"/>
      <c r="O842" s="45">
        <f>IF(D842=0,"",D842/C841)</f>
        <v>0.95081967213114749</v>
      </c>
      <c r="P842" s="46">
        <v>58</v>
      </c>
      <c r="Q842" s="161">
        <f t="shared" si="96"/>
        <v>0.95081967213114749</v>
      </c>
      <c r="R842" s="161">
        <f t="shared" si="97"/>
        <v>4.9180327868852514E-2</v>
      </c>
      <c r="S842" s="102">
        <f>P842/P840</f>
        <v>0.86567164179104472</v>
      </c>
    </row>
    <row r="843" spans="1:19" ht="15.75" customHeight="1" x14ac:dyDescent="0.25">
      <c r="A843" s="42">
        <v>2301</v>
      </c>
      <c r="B843" s="43"/>
      <c r="C843" s="43"/>
      <c r="D843" s="43"/>
      <c r="E843" s="43">
        <v>54</v>
      </c>
      <c r="F843" s="43"/>
      <c r="G843" s="43"/>
      <c r="H843" s="43"/>
      <c r="I843" s="43"/>
      <c r="J843" s="43"/>
      <c r="K843" s="87"/>
      <c r="L843" s="153"/>
      <c r="M843" s="68"/>
      <c r="N843" s="154"/>
      <c r="O843" s="45">
        <f>IF(E843=0,"",E843/D842)</f>
        <v>0.93103448275862066</v>
      </c>
      <c r="P843" s="46">
        <v>55</v>
      </c>
      <c r="Q843" s="161">
        <f t="shared" si="96"/>
        <v>0.94827586206896552</v>
      </c>
      <c r="R843" s="161">
        <f t="shared" si="97"/>
        <v>5.1724137931034475E-2</v>
      </c>
    </row>
    <row r="844" spans="1:19" ht="15.75" customHeight="1" x14ac:dyDescent="0.25">
      <c r="A844" s="42">
        <v>2302</v>
      </c>
      <c r="B844" s="43"/>
      <c r="C844" s="43"/>
      <c r="D844" s="43"/>
      <c r="E844" s="43"/>
      <c r="F844" s="43">
        <v>51</v>
      </c>
      <c r="G844" s="43"/>
      <c r="H844" s="43"/>
      <c r="I844" s="43"/>
      <c r="J844" s="43"/>
      <c r="K844" s="87"/>
      <c r="L844" s="153"/>
      <c r="M844" s="68"/>
      <c r="N844" s="154"/>
      <c r="O844" s="45">
        <f>IF(F844=0,"",F844/E843)</f>
        <v>0.94444444444444442</v>
      </c>
      <c r="P844" s="46">
        <v>55</v>
      </c>
      <c r="Q844" s="161">
        <f t="shared" si="96"/>
        <v>1</v>
      </c>
      <c r="R844" s="161">
        <f t="shared" si="97"/>
        <v>0</v>
      </c>
    </row>
    <row r="845" spans="1:19" ht="15.75" customHeight="1" x14ac:dyDescent="0.25">
      <c r="A845" s="42">
        <v>2401</v>
      </c>
      <c r="B845" s="43"/>
      <c r="C845" s="43"/>
      <c r="D845" s="43"/>
      <c r="E845" s="43"/>
      <c r="F845" s="43"/>
      <c r="G845" s="43">
        <v>48</v>
      </c>
      <c r="H845" s="43"/>
      <c r="I845" s="43"/>
      <c r="J845" s="43"/>
      <c r="K845" s="87"/>
      <c r="L845" s="153"/>
      <c r="M845" s="68"/>
      <c r="N845" s="154"/>
      <c r="O845" s="45">
        <f>IF(G845=0,"",G845/F844)</f>
        <v>0.94117647058823528</v>
      </c>
      <c r="P845" s="46">
        <v>54</v>
      </c>
      <c r="Q845" s="161">
        <f t="shared" si="96"/>
        <v>0.98181818181818181</v>
      </c>
      <c r="R845" s="161">
        <f t="shared" si="97"/>
        <v>1.8181818181818188E-2</v>
      </c>
    </row>
    <row r="846" spans="1:19" ht="15.75" customHeight="1" x14ac:dyDescent="0.25">
      <c r="A846" s="42">
        <v>2402</v>
      </c>
      <c r="B846" s="43"/>
      <c r="C846" s="43"/>
      <c r="D846" s="43"/>
      <c r="E846" s="43"/>
      <c r="F846" s="43"/>
      <c r="G846" s="43"/>
      <c r="H846" s="43">
        <v>48</v>
      </c>
      <c r="I846" s="43"/>
      <c r="J846" s="43"/>
      <c r="K846" s="87"/>
      <c r="L846" s="153"/>
      <c r="M846" s="68"/>
      <c r="N846" s="154"/>
      <c r="O846" s="45">
        <f>IF(H846=0,"",H846/G845)</f>
        <v>1</v>
      </c>
      <c r="P846" s="46">
        <v>53</v>
      </c>
      <c r="Q846" s="161">
        <f t="shared" si="96"/>
        <v>0.98148148148148151</v>
      </c>
      <c r="R846" s="161">
        <f t="shared" si="97"/>
        <v>1.851851851851849E-2</v>
      </c>
    </row>
    <row r="847" spans="1:19" ht="15.75" customHeight="1" x14ac:dyDescent="0.25">
      <c r="A847" s="42">
        <v>2501</v>
      </c>
      <c r="B847" s="43"/>
      <c r="C847" s="43"/>
      <c r="D847" s="43"/>
      <c r="E847" s="43"/>
      <c r="F847" s="43"/>
      <c r="G847" s="43"/>
      <c r="H847" s="43"/>
      <c r="I847" s="43">
        <v>44</v>
      </c>
      <c r="J847" s="43"/>
      <c r="K847" s="87"/>
      <c r="L847" s="153"/>
      <c r="M847" s="68"/>
      <c r="N847" s="154"/>
      <c r="O847" s="45">
        <f>IF(I847=0,"",I847/H846)</f>
        <v>0.91666666666666663</v>
      </c>
      <c r="P847" s="46">
        <v>52</v>
      </c>
      <c r="Q847" s="161">
        <f t="shared" si="96"/>
        <v>0.98113207547169812</v>
      </c>
      <c r="R847" s="161">
        <f t="shared" si="97"/>
        <v>1.8867924528301883E-2</v>
      </c>
    </row>
    <row r="848" spans="1:19" ht="15.75" customHeight="1" x14ac:dyDescent="0.25">
      <c r="A848" s="42">
        <v>2502</v>
      </c>
      <c r="B848" s="43"/>
      <c r="C848" s="43"/>
      <c r="D848" s="43"/>
      <c r="E848" s="43"/>
      <c r="F848" s="43"/>
      <c r="G848" s="43"/>
      <c r="H848" s="43"/>
      <c r="I848" s="43"/>
      <c r="J848" s="43">
        <v>44</v>
      </c>
      <c r="K848" s="87">
        <v>25</v>
      </c>
      <c r="L848" s="153"/>
      <c r="M848" s="68"/>
      <c r="N848" s="154"/>
      <c r="O848" s="47">
        <f>IF(J848=0,"",J848/I847)</f>
        <v>1</v>
      </c>
      <c r="P848" s="46">
        <v>51</v>
      </c>
      <c r="Q848" s="47">
        <f t="shared" si="96"/>
        <v>0.98076923076923073</v>
      </c>
      <c r="R848" s="47">
        <f t="shared" si="97"/>
        <v>1.9230769230769273E-2</v>
      </c>
    </row>
    <row r="849" spans="1:19" ht="15.75" customHeight="1" x14ac:dyDescent="0.25">
      <c r="A849" s="42">
        <v>2601</v>
      </c>
      <c r="B849" s="43"/>
      <c r="C849" s="43"/>
      <c r="D849" s="43"/>
      <c r="E849" s="43"/>
      <c r="F849" s="43"/>
      <c r="G849" s="43"/>
      <c r="H849" s="43"/>
      <c r="I849" s="43"/>
      <c r="J849" s="43"/>
      <c r="K849" s="87"/>
      <c r="L849" s="153"/>
      <c r="M849" s="68"/>
      <c r="N849" s="155"/>
      <c r="O849" s="125"/>
      <c r="P849" s="46"/>
      <c r="Q849" s="125"/>
      <c r="R849" s="166"/>
    </row>
    <row r="850" spans="1:19" ht="15.75" customHeight="1" x14ac:dyDescent="0.25">
      <c r="A850" s="42">
        <v>2602</v>
      </c>
      <c r="B850" s="43"/>
      <c r="C850" s="43"/>
      <c r="D850" s="43"/>
      <c r="E850" s="43"/>
      <c r="F850" s="43"/>
      <c r="G850" s="43"/>
      <c r="H850" s="43"/>
      <c r="I850" s="43"/>
      <c r="J850" s="43"/>
      <c r="K850" s="87"/>
      <c r="L850" s="153"/>
      <c r="M850" s="68"/>
      <c r="N850" s="155"/>
      <c r="O850" s="163"/>
      <c r="P850" s="69"/>
      <c r="Q850" s="164"/>
      <c r="R850" s="163"/>
    </row>
    <row r="851" spans="1:19" ht="15.75" customHeight="1" x14ac:dyDescent="0.25">
      <c r="A851" s="42">
        <v>2701</v>
      </c>
      <c r="B851" s="43"/>
      <c r="C851" s="43"/>
      <c r="D851" s="43"/>
      <c r="E851" s="43"/>
      <c r="F851" s="43"/>
      <c r="G851" s="43"/>
      <c r="H851" s="43"/>
      <c r="I851" s="43"/>
      <c r="J851" s="43"/>
      <c r="K851" s="87"/>
      <c r="L851" s="153"/>
      <c r="M851" s="68"/>
      <c r="N851" s="155"/>
      <c r="O851" s="163"/>
      <c r="P851" s="69"/>
      <c r="Q851" s="164"/>
      <c r="R851" s="163"/>
    </row>
    <row r="852" spans="1:19" ht="15.75" customHeight="1" x14ac:dyDescent="0.25">
      <c r="A852" s="42">
        <v>2702</v>
      </c>
      <c r="B852" s="43"/>
      <c r="C852" s="43"/>
      <c r="D852" s="43"/>
      <c r="E852" s="43"/>
      <c r="F852" s="43"/>
      <c r="G852" s="43"/>
      <c r="H852" s="43"/>
      <c r="I852" s="43"/>
      <c r="J852" s="43"/>
      <c r="K852" s="87"/>
      <c r="L852" s="153"/>
      <c r="M852" s="68"/>
      <c r="N852" s="155"/>
      <c r="O852" s="68"/>
      <c r="P852" s="155"/>
      <c r="Q852" s="165"/>
      <c r="R852" s="163"/>
    </row>
    <row r="853" spans="1:19" ht="15.75" customHeight="1" x14ac:dyDescent="0.25">
      <c r="A853" s="42">
        <v>2801</v>
      </c>
      <c r="B853" s="43"/>
      <c r="C853" s="43"/>
      <c r="D853" s="43"/>
      <c r="E853" s="43"/>
      <c r="F853" s="43"/>
      <c r="G853" s="43"/>
      <c r="H853" s="43"/>
      <c r="I853" s="43"/>
      <c r="J853" s="43"/>
      <c r="K853" s="87"/>
      <c r="L853" s="153"/>
      <c r="M853" s="68"/>
      <c r="N853" s="155"/>
      <c r="O853" s="50" t="s">
        <v>64</v>
      </c>
      <c r="P853" s="51"/>
      <c r="Q853" s="52">
        <f>IF(SUM(K842:K850)=0,"",SUM(K842:K850))</f>
        <v>25</v>
      </c>
      <c r="R853" s="53" t="s">
        <v>10</v>
      </c>
    </row>
    <row r="854" spans="1:19" ht="15.75" customHeight="1" x14ac:dyDescent="0.25">
      <c r="A854" s="42">
        <v>2802</v>
      </c>
      <c r="B854" s="43"/>
      <c r="C854" s="43"/>
      <c r="D854" s="43"/>
      <c r="E854" s="43"/>
      <c r="F854" s="43"/>
      <c r="G854" s="43"/>
      <c r="H854" s="43"/>
      <c r="I854" s="43"/>
      <c r="J854" s="43"/>
      <c r="K854" s="87"/>
      <c r="L854" s="153"/>
      <c r="M854" s="68"/>
      <c r="N854" s="155"/>
      <c r="O854" s="54" t="s">
        <v>66</v>
      </c>
      <c r="P854" s="55" t="str">
        <f>IF(P853/B840=0,"",P853/B840)</f>
        <v/>
      </c>
      <c r="Q854" s="56" t="str">
        <f>IF(P853/Q853=0,"",P853/Q853)</f>
        <v/>
      </c>
      <c r="R854" s="57" t="s">
        <v>67</v>
      </c>
    </row>
    <row r="855" spans="1:19" ht="15.75" customHeight="1" x14ac:dyDescent="0.25">
      <c r="A855" s="42">
        <v>2901</v>
      </c>
      <c r="B855" s="43"/>
      <c r="C855" s="43"/>
      <c r="D855" s="43"/>
      <c r="E855" s="43"/>
      <c r="F855" s="43"/>
      <c r="G855" s="43"/>
      <c r="H855" s="43"/>
      <c r="I855" s="43"/>
      <c r="J855" s="43"/>
      <c r="K855" s="87"/>
      <c r="L855" s="156"/>
      <c r="M855" s="157"/>
      <c r="N855" s="158"/>
      <c r="O855" s="123"/>
      <c r="P855" s="124"/>
      <c r="Q855" s="124"/>
      <c r="R855" s="126"/>
    </row>
    <row r="856" spans="1:19" ht="18" customHeight="1" x14ac:dyDescent="0.25">
      <c r="A856" s="28"/>
      <c r="B856" s="198" t="s">
        <v>89</v>
      </c>
      <c r="C856" s="198"/>
      <c r="D856" s="198"/>
      <c r="E856" s="198"/>
      <c r="F856" s="198"/>
      <c r="G856" s="198"/>
      <c r="H856" s="198"/>
      <c r="I856" s="198"/>
      <c r="J856" s="198"/>
      <c r="K856" s="61">
        <f>SUM(K840:K855)</f>
        <v>25</v>
      </c>
      <c r="L856" s="62">
        <f>IF(K848=0,"",K848/B840)</f>
        <v>0.37313432835820898</v>
      </c>
      <c r="M856" s="62">
        <f>IF(K856=0,"",K856/B840)</f>
        <v>0.37313432835820898</v>
      </c>
      <c r="N856" s="62">
        <f>IF(K848=0,"",M856-L856)</f>
        <v>0</v>
      </c>
      <c r="O856" s="2"/>
      <c r="P856" s="1"/>
      <c r="Q856" s="25"/>
      <c r="R856" s="2"/>
    </row>
    <row r="857" spans="1:19" ht="12.75" customHeight="1" x14ac:dyDescent="0.2">
      <c r="L857" s="2"/>
      <c r="M857" s="2"/>
      <c r="O857" s="2"/>
    </row>
    <row r="858" spans="1:19" ht="12.75" customHeight="1" x14ac:dyDescent="0.2">
      <c r="L858" s="2"/>
      <c r="M858" s="2"/>
      <c r="O858" s="2"/>
    </row>
    <row r="859" spans="1:19" ht="26.25" customHeight="1" x14ac:dyDescent="0.4">
      <c r="A859" s="1"/>
      <c r="B859" s="199" t="s">
        <v>78</v>
      </c>
      <c r="C859" s="200"/>
      <c r="D859" s="200"/>
      <c r="E859" s="200"/>
      <c r="F859" s="200"/>
      <c r="G859" s="200"/>
      <c r="H859" s="200"/>
      <c r="I859" s="200"/>
      <c r="J859" s="200"/>
      <c r="K859" s="147" t="s">
        <v>104</v>
      </c>
      <c r="L859" s="2"/>
      <c r="M859" s="2"/>
      <c r="N859" s="1"/>
      <c r="O859" s="2"/>
      <c r="P859" s="1"/>
      <c r="Q859" s="1"/>
      <c r="R859" s="1"/>
    </row>
    <row r="860" spans="1:19" ht="20.25" customHeight="1" x14ac:dyDescent="0.2">
      <c r="A860" s="201" t="s">
        <v>9</v>
      </c>
      <c r="B860" s="202" t="s">
        <v>79</v>
      </c>
      <c r="C860" s="203"/>
      <c r="D860" s="203"/>
      <c r="E860" s="203"/>
      <c r="F860" s="203"/>
      <c r="G860" s="203"/>
      <c r="H860" s="203"/>
      <c r="I860" s="203"/>
      <c r="J860" s="204"/>
      <c r="K860" s="212" t="s">
        <v>10</v>
      </c>
      <c r="L860" s="197" t="s">
        <v>2</v>
      </c>
      <c r="M860" s="197" t="s">
        <v>3</v>
      </c>
      <c r="N860" s="214" t="s">
        <v>4</v>
      </c>
      <c r="O860" s="197" t="s">
        <v>5</v>
      </c>
      <c r="P860" s="195" t="s">
        <v>6</v>
      </c>
      <c r="Q860" s="195" t="s">
        <v>7</v>
      </c>
      <c r="R860" s="197" t="s">
        <v>8</v>
      </c>
    </row>
    <row r="861" spans="1:19" ht="15.75" customHeight="1" x14ac:dyDescent="0.25">
      <c r="A861" s="196"/>
      <c r="B861" s="42" t="s">
        <v>80</v>
      </c>
      <c r="C861" s="42" t="s">
        <v>81</v>
      </c>
      <c r="D861" s="42" t="s">
        <v>82</v>
      </c>
      <c r="E861" s="42" t="s">
        <v>83</v>
      </c>
      <c r="F861" s="42" t="s">
        <v>84</v>
      </c>
      <c r="G861" s="42" t="s">
        <v>85</v>
      </c>
      <c r="H861" s="42" t="s">
        <v>86</v>
      </c>
      <c r="I861" s="42" t="s">
        <v>87</v>
      </c>
      <c r="J861" s="42" t="s">
        <v>88</v>
      </c>
      <c r="K861" s="213"/>
      <c r="L861" s="196"/>
      <c r="M861" s="196"/>
      <c r="N861" s="196"/>
      <c r="O861" s="196"/>
      <c r="P861" s="196"/>
      <c r="Q861" s="196"/>
      <c r="R861" s="196"/>
    </row>
    <row r="862" spans="1:19" ht="15.75" customHeight="1" x14ac:dyDescent="0.25">
      <c r="A862" s="42">
        <v>2201</v>
      </c>
      <c r="B862" s="43">
        <v>14</v>
      </c>
      <c r="C862" s="43"/>
      <c r="D862" s="43"/>
      <c r="E862" s="43"/>
      <c r="F862" s="43"/>
      <c r="G862" s="43"/>
      <c r="H862" s="43"/>
      <c r="I862" s="43"/>
      <c r="J862" s="43"/>
      <c r="K862" s="87"/>
      <c r="L862" s="150"/>
      <c r="M862" s="151"/>
      <c r="N862" s="152"/>
      <c r="O862" s="159"/>
      <c r="P862" s="44">
        <f>B862</f>
        <v>14</v>
      </c>
      <c r="Q862" s="160"/>
      <c r="R862" s="159"/>
    </row>
    <row r="863" spans="1:19" ht="15.75" customHeight="1" x14ac:dyDescent="0.25">
      <c r="A863" s="42">
        <v>2202</v>
      </c>
      <c r="B863" s="43"/>
      <c r="C863" s="43">
        <v>12</v>
      </c>
      <c r="D863" s="43"/>
      <c r="E863" s="43"/>
      <c r="F863" s="43"/>
      <c r="G863" s="43"/>
      <c r="H863" s="43"/>
      <c r="I863" s="43"/>
      <c r="J863" s="43"/>
      <c r="K863" s="87"/>
      <c r="L863" s="153"/>
      <c r="M863" s="68"/>
      <c r="N863" s="154"/>
      <c r="O863" s="45">
        <f>IF(C863=0,"",C863/B862)</f>
        <v>0.8571428571428571</v>
      </c>
      <c r="P863" s="46">
        <v>12</v>
      </c>
      <c r="Q863" s="161">
        <f t="shared" ref="Q863:Q870" si="98">IF(P863=0,"",P863/P862)</f>
        <v>0.8571428571428571</v>
      </c>
      <c r="R863" s="161">
        <f t="shared" ref="R863:R870" si="99">IF(P863=0,"",100%-Q863)</f>
        <v>0.1428571428571429</v>
      </c>
    </row>
    <row r="864" spans="1:19" ht="15.75" customHeight="1" x14ac:dyDescent="0.25">
      <c r="A864" s="42">
        <v>2301</v>
      </c>
      <c r="B864" s="43"/>
      <c r="C864" s="43"/>
      <c r="D864" s="43">
        <v>11</v>
      </c>
      <c r="E864" s="43"/>
      <c r="F864" s="43"/>
      <c r="G864" s="43"/>
      <c r="H864" s="43"/>
      <c r="I864" s="43"/>
      <c r="J864" s="43"/>
      <c r="K864" s="87"/>
      <c r="L864" s="153"/>
      <c r="M864" s="68"/>
      <c r="N864" s="154"/>
      <c r="O864" s="45">
        <f>IF(D864=0,"",D864/C863)</f>
        <v>0.91666666666666663</v>
      </c>
      <c r="P864" s="46">
        <v>11</v>
      </c>
      <c r="Q864" s="161">
        <f t="shared" si="98"/>
        <v>0.91666666666666663</v>
      </c>
      <c r="R864" s="161">
        <f t="shared" si="99"/>
        <v>8.333333333333337E-2</v>
      </c>
      <c r="S864" s="102">
        <f>P864/P862</f>
        <v>0.7857142857142857</v>
      </c>
    </row>
    <row r="865" spans="1:18" ht="15.75" customHeight="1" x14ac:dyDescent="0.25">
      <c r="A865" s="42">
        <v>2302</v>
      </c>
      <c r="B865" s="43"/>
      <c r="C865" s="43"/>
      <c r="D865" s="43"/>
      <c r="E865" s="43">
        <v>11</v>
      </c>
      <c r="F865" s="43"/>
      <c r="G865" s="43"/>
      <c r="H865" s="43"/>
      <c r="I865" s="43"/>
      <c r="J865" s="43"/>
      <c r="K865" s="87"/>
      <c r="L865" s="153"/>
      <c r="M865" s="68"/>
      <c r="N865" s="154"/>
      <c r="O865" s="45">
        <f>IF(E865=0,"",E865/D864)</f>
        <v>1</v>
      </c>
      <c r="P865" s="46">
        <v>11</v>
      </c>
      <c r="Q865" s="161">
        <f t="shared" si="98"/>
        <v>1</v>
      </c>
      <c r="R865" s="161">
        <f t="shared" si="99"/>
        <v>0</v>
      </c>
    </row>
    <row r="866" spans="1:18" ht="15.75" customHeight="1" x14ac:dyDescent="0.25">
      <c r="A866" s="42">
        <v>2401</v>
      </c>
      <c r="B866" s="43"/>
      <c r="C866" s="43"/>
      <c r="D866" s="43"/>
      <c r="E866" s="43"/>
      <c r="F866" s="43">
        <v>10</v>
      </c>
      <c r="G866" s="43"/>
      <c r="H866" s="43"/>
      <c r="I866" s="43"/>
      <c r="J866" s="43"/>
      <c r="K866" s="87"/>
      <c r="L866" s="153"/>
      <c r="M866" s="68"/>
      <c r="N866" s="154"/>
      <c r="O866" s="45">
        <f>IF(F866=0,"",F866/E865)</f>
        <v>0.90909090909090906</v>
      </c>
      <c r="P866" s="46">
        <v>11</v>
      </c>
      <c r="Q866" s="161">
        <f t="shared" si="98"/>
        <v>1</v>
      </c>
      <c r="R866" s="161">
        <f t="shared" si="99"/>
        <v>0</v>
      </c>
    </row>
    <row r="867" spans="1:18" ht="15.75" customHeight="1" x14ac:dyDescent="0.25">
      <c r="A867" s="42">
        <v>2402</v>
      </c>
      <c r="B867" s="43"/>
      <c r="C867" s="43"/>
      <c r="D867" s="43"/>
      <c r="E867" s="43"/>
      <c r="F867" s="43"/>
      <c r="G867" s="43">
        <v>10</v>
      </c>
      <c r="H867" s="43"/>
      <c r="I867" s="43"/>
      <c r="J867" s="43"/>
      <c r="K867" s="87"/>
      <c r="L867" s="153"/>
      <c r="M867" s="68"/>
      <c r="N867" s="154"/>
      <c r="O867" s="45">
        <f>IF(G867=0,"",G867/F866)</f>
        <v>1</v>
      </c>
      <c r="P867" s="46">
        <v>10</v>
      </c>
      <c r="Q867" s="161">
        <f t="shared" si="98"/>
        <v>0.90909090909090906</v>
      </c>
      <c r="R867" s="161">
        <f t="shared" si="99"/>
        <v>9.0909090909090939E-2</v>
      </c>
    </row>
    <row r="868" spans="1:18" ht="15.75" customHeight="1" x14ac:dyDescent="0.25">
      <c r="A868" s="42">
        <v>2501</v>
      </c>
      <c r="B868" s="43"/>
      <c r="C868" s="43"/>
      <c r="D868" s="43"/>
      <c r="E868" s="43"/>
      <c r="F868" s="43"/>
      <c r="G868" s="43"/>
      <c r="H868" s="43">
        <v>10</v>
      </c>
      <c r="I868" s="43"/>
      <c r="J868" s="43"/>
      <c r="K868" s="87"/>
      <c r="L868" s="153"/>
      <c r="M868" s="68"/>
      <c r="N868" s="154"/>
      <c r="O868" s="45">
        <f>IF(H868=0,"",H868/G867)</f>
        <v>1</v>
      </c>
      <c r="P868" s="46">
        <v>10</v>
      </c>
      <c r="Q868" s="161">
        <f t="shared" si="98"/>
        <v>1</v>
      </c>
      <c r="R868" s="161">
        <f t="shared" si="99"/>
        <v>0</v>
      </c>
    </row>
    <row r="869" spans="1:18" ht="15.75" customHeight="1" x14ac:dyDescent="0.25">
      <c r="A869" s="42">
        <v>2502</v>
      </c>
      <c r="B869" s="43"/>
      <c r="C869" s="43"/>
      <c r="D869" s="43"/>
      <c r="E869" s="43"/>
      <c r="F869" s="43"/>
      <c r="G869" s="43"/>
      <c r="H869" s="43"/>
      <c r="I869" s="43">
        <v>10</v>
      </c>
      <c r="J869" s="43"/>
      <c r="K869" s="87"/>
      <c r="L869" s="153"/>
      <c r="M869" s="68"/>
      <c r="N869" s="154"/>
      <c r="O869" s="45">
        <f>IF(I869=0,"",I869/H868)</f>
        <v>1</v>
      </c>
      <c r="P869" s="46">
        <v>10</v>
      </c>
      <c r="Q869" s="161">
        <f t="shared" si="98"/>
        <v>1</v>
      </c>
      <c r="R869" s="161">
        <f t="shared" si="99"/>
        <v>0</v>
      </c>
    </row>
    <row r="870" spans="1:18" ht="15.75" customHeight="1" x14ac:dyDescent="0.25">
      <c r="A870" s="42">
        <v>2601</v>
      </c>
      <c r="B870" s="43"/>
      <c r="C870" s="43"/>
      <c r="D870" s="43"/>
      <c r="E870" s="43"/>
      <c r="F870" s="43"/>
      <c r="G870" s="43"/>
      <c r="H870" s="43"/>
      <c r="I870" s="43"/>
      <c r="J870" s="43"/>
      <c r="K870" s="87"/>
      <c r="L870" s="153"/>
      <c r="M870" s="68"/>
      <c r="N870" s="154"/>
      <c r="O870" s="47" t="str">
        <f>IF(J870=0,"",J870/I869)</f>
        <v/>
      </c>
      <c r="P870" s="46"/>
      <c r="Q870" s="47" t="str">
        <f t="shared" si="98"/>
        <v/>
      </c>
      <c r="R870" s="47" t="str">
        <f t="shared" si="99"/>
        <v/>
      </c>
    </row>
    <row r="871" spans="1:18" ht="15.75" customHeight="1" x14ac:dyDescent="0.25">
      <c r="A871" s="42">
        <v>2602</v>
      </c>
      <c r="B871" s="43"/>
      <c r="C871" s="43"/>
      <c r="D871" s="43"/>
      <c r="E871" s="43"/>
      <c r="F871" s="43"/>
      <c r="G871" s="43"/>
      <c r="H871" s="43"/>
      <c r="I871" s="43"/>
      <c r="J871" s="43"/>
      <c r="K871" s="87"/>
      <c r="L871" s="153"/>
      <c r="M871" s="68"/>
      <c r="N871" s="155"/>
      <c r="O871" s="125"/>
      <c r="P871" s="46"/>
      <c r="Q871" s="125"/>
      <c r="R871" s="166"/>
    </row>
    <row r="872" spans="1:18" ht="15.75" customHeight="1" x14ac:dyDescent="0.25">
      <c r="A872" s="42">
        <v>2701</v>
      </c>
      <c r="B872" s="43"/>
      <c r="C872" s="43"/>
      <c r="D872" s="43"/>
      <c r="E872" s="43"/>
      <c r="F872" s="43"/>
      <c r="G872" s="43"/>
      <c r="H872" s="43"/>
      <c r="I872" s="43"/>
      <c r="J872" s="43"/>
      <c r="K872" s="87"/>
      <c r="L872" s="153"/>
      <c r="M872" s="68"/>
      <c r="N872" s="155"/>
      <c r="O872" s="163"/>
      <c r="P872" s="69"/>
      <c r="Q872" s="164"/>
      <c r="R872" s="163"/>
    </row>
    <row r="873" spans="1:18" ht="15.75" customHeight="1" x14ac:dyDescent="0.25">
      <c r="A873" s="42">
        <v>2702</v>
      </c>
      <c r="B873" s="43"/>
      <c r="C873" s="43"/>
      <c r="D873" s="43"/>
      <c r="E873" s="43"/>
      <c r="F873" s="43"/>
      <c r="G873" s="43"/>
      <c r="H873" s="43"/>
      <c r="I873" s="43"/>
      <c r="J873" s="43"/>
      <c r="K873" s="87"/>
      <c r="L873" s="153"/>
      <c r="M873" s="68"/>
      <c r="N873" s="155"/>
      <c r="O873" s="163"/>
      <c r="P873" s="69"/>
      <c r="Q873" s="164"/>
      <c r="R873" s="163"/>
    </row>
    <row r="874" spans="1:18" ht="15.75" customHeight="1" x14ac:dyDescent="0.25">
      <c r="A874" s="42">
        <v>2801</v>
      </c>
      <c r="B874" s="43"/>
      <c r="C874" s="43"/>
      <c r="D874" s="43"/>
      <c r="E874" s="43"/>
      <c r="F874" s="43"/>
      <c r="G874" s="43"/>
      <c r="H874" s="43"/>
      <c r="I874" s="43"/>
      <c r="J874" s="43"/>
      <c r="K874" s="87"/>
      <c r="L874" s="153"/>
      <c r="M874" s="68"/>
      <c r="N874" s="155"/>
      <c r="O874" s="68"/>
      <c r="P874" s="155"/>
      <c r="Q874" s="165"/>
      <c r="R874" s="163"/>
    </row>
    <row r="875" spans="1:18" ht="15.75" customHeight="1" x14ac:dyDescent="0.25">
      <c r="A875" s="42">
        <v>2802</v>
      </c>
      <c r="B875" s="43"/>
      <c r="C875" s="43"/>
      <c r="D875" s="43"/>
      <c r="E875" s="43"/>
      <c r="F875" s="43"/>
      <c r="G875" s="43"/>
      <c r="H875" s="43"/>
      <c r="I875" s="43"/>
      <c r="J875" s="43"/>
      <c r="K875" s="87"/>
      <c r="L875" s="153"/>
      <c r="M875" s="68"/>
      <c r="N875" s="155"/>
      <c r="O875" s="50" t="s">
        <v>64</v>
      </c>
      <c r="P875" s="51"/>
      <c r="Q875" s="52" t="str">
        <f>IF(SUM(K864:K872)=0,"",SUM(K864:K872))</f>
        <v/>
      </c>
      <c r="R875" s="53" t="s">
        <v>10</v>
      </c>
    </row>
    <row r="876" spans="1:18" ht="15.75" customHeight="1" x14ac:dyDescent="0.25">
      <c r="A876" s="42">
        <v>2901</v>
      </c>
      <c r="B876" s="43"/>
      <c r="C876" s="43"/>
      <c r="D876" s="43"/>
      <c r="E876" s="43"/>
      <c r="F876" s="43"/>
      <c r="G876" s="43"/>
      <c r="H876" s="43"/>
      <c r="I876" s="43"/>
      <c r="J876" s="43"/>
      <c r="K876" s="87"/>
      <c r="L876" s="153"/>
      <c r="M876" s="68"/>
      <c r="N876" s="155"/>
      <c r="O876" s="54" t="s">
        <v>66</v>
      </c>
      <c r="P876" s="55" t="str">
        <f>IF(P875/B862=0,"",P875/B862)</f>
        <v/>
      </c>
      <c r="Q876" s="56" t="e">
        <f>IF(P875/Q875=0,"",P875/Q875)</f>
        <v>#VALUE!</v>
      </c>
      <c r="R876" s="57" t="s">
        <v>67</v>
      </c>
    </row>
    <row r="877" spans="1:18" ht="15.75" customHeight="1" x14ac:dyDescent="0.25">
      <c r="A877" s="42">
        <v>2902</v>
      </c>
      <c r="B877" s="43"/>
      <c r="C877" s="43"/>
      <c r="D877" s="43"/>
      <c r="E877" s="43"/>
      <c r="F877" s="43"/>
      <c r="G877" s="43"/>
      <c r="H877" s="43"/>
      <c r="I877" s="43"/>
      <c r="J877" s="43"/>
      <c r="K877" s="87"/>
      <c r="L877" s="156"/>
      <c r="M877" s="157"/>
      <c r="N877" s="158"/>
      <c r="O877" s="123"/>
      <c r="P877" s="124"/>
      <c r="Q877" s="124"/>
      <c r="R877" s="126"/>
    </row>
    <row r="878" spans="1:18" ht="18" customHeight="1" x14ac:dyDescent="0.25">
      <c r="A878" s="28"/>
      <c r="B878" s="198" t="s">
        <v>89</v>
      </c>
      <c r="C878" s="198"/>
      <c r="D878" s="198"/>
      <c r="E878" s="198"/>
      <c r="F878" s="198"/>
      <c r="G878" s="198"/>
      <c r="H878" s="198"/>
      <c r="I878" s="198"/>
      <c r="J878" s="198"/>
      <c r="K878" s="61">
        <f>SUM(K862:K874)</f>
        <v>0</v>
      </c>
      <c r="L878" s="62" t="str">
        <f>IF(K870=0,"",K870/B862)</f>
        <v/>
      </c>
      <c r="M878" s="62" t="str">
        <f>IF(K878=0,"",K878/B862)</f>
        <v/>
      </c>
      <c r="N878" s="62" t="str">
        <f>IF(K870=0,"",M878-L878)</f>
        <v/>
      </c>
      <c r="O878" s="2"/>
      <c r="P878" s="1"/>
      <c r="Q878" s="25"/>
      <c r="R878" s="2"/>
    </row>
    <row r="879" spans="1:18" ht="12.75" customHeight="1" x14ac:dyDescent="0.25">
      <c r="A879" s="28"/>
      <c r="B879" s="1"/>
      <c r="C879" s="1"/>
      <c r="D879" s="72"/>
      <c r="E879" s="72"/>
      <c r="F879" s="72"/>
      <c r="G879" s="72"/>
      <c r="H879" s="72"/>
      <c r="I879" s="72"/>
      <c r="J879" s="72"/>
      <c r="K879" s="73"/>
      <c r="L879" s="74"/>
      <c r="M879" s="74"/>
      <c r="N879" s="74"/>
      <c r="O879" s="2"/>
      <c r="P879" s="1"/>
      <c r="Q879" s="25"/>
      <c r="R879" s="2"/>
    </row>
    <row r="880" spans="1:18" ht="12.75" customHeight="1" x14ac:dyDescent="0.25">
      <c r="A880" s="28"/>
      <c r="B880" s="1"/>
      <c r="C880" s="1"/>
      <c r="D880" s="72"/>
      <c r="E880" s="72"/>
      <c r="F880" s="72"/>
      <c r="G880" s="72"/>
      <c r="H880" s="72"/>
      <c r="I880" s="72"/>
      <c r="J880" s="72"/>
      <c r="K880" s="73"/>
      <c r="L880" s="74"/>
      <c r="M880" s="74"/>
      <c r="N880" s="74"/>
      <c r="O880" s="2"/>
      <c r="P880" s="1"/>
      <c r="Q880" s="25"/>
      <c r="R880" s="2"/>
    </row>
    <row r="881" spans="1:19" ht="26.25" x14ac:dyDescent="0.4">
      <c r="A881" s="1"/>
      <c r="B881" s="199" t="s">
        <v>78</v>
      </c>
      <c r="C881" s="200"/>
      <c r="D881" s="200"/>
      <c r="E881" s="200"/>
      <c r="F881" s="200"/>
      <c r="G881" s="200"/>
      <c r="H881" s="200"/>
      <c r="I881" s="200"/>
      <c r="J881" s="200"/>
      <c r="K881" s="147" t="s">
        <v>105</v>
      </c>
      <c r="L881" s="2"/>
      <c r="M881" s="2"/>
      <c r="N881" s="1"/>
      <c r="O881" s="2"/>
      <c r="P881" s="1"/>
      <c r="Q881" s="1"/>
      <c r="R881" s="1"/>
    </row>
    <row r="882" spans="1:19" ht="20.25" x14ac:dyDescent="0.2">
      <c r="A882" s="201" t="s">
        <v>9</v>
      </c>
      <c r="B882" s="202" t="s">
        <v>79</v>
      </c>
      <c r="C882" s="203"/>
      <c r="D882" s="203"/>
      <c r="E882" s="203"/>
      <c r="F882" s="203"/>
      <c r="G882" s="203"/>
      <c r="H882" s="203"/>
      <c r="I882" s="203"/>
      <c r="J882" s="204"/>
      <c r="K882" s="212" t="s">
        <v>10</v>
      </c>
      <c r="L882" s="197" t="s">
        <v>2</v>
      </c>
      <c r="M882" s="197" t="s">
        <v>3</v>
      </c>
      <c r="N882" s="214" t="s">
        <v>4</v>
      </c>
      <c r="O882" s="197" t="s">
        <v>5</v>
      </c>
      <c r="P882" s="195" t="s">
        <v>6</v>
      </c>
      <c r="Q882" s="195" t="s">
        <v>7</v>
      </c>
      <c r="R882" s="197" t="s">
        <v>8</v>
      </c>
    </row>
    <row r="883" spans="1:19" ht="15.75" x14ac:dyDescent="0.25">
      <c r="A883" s="196"/>
      <c r="B883" s="42" t="s">
        <v>80</v>
      </c>
      <c r="C883" s="42" t="s">
        <v>81</v>
      </c>
      <c r="D883" s="42" t="s">
        <v>82</v>
      </c>
      <c r="E883" s="42" t="s">
        <v>83</v>
      </c>
      <c r="F883" s="42" t="s">
        <v>84</v>
      </c>
      <c r="G883" s="42" t="s">
        <v>85</v>
      </c>
      <c r="H883" s="42" t="s">
        <v>86</v>
      </c>
      <c r="I883" s="42" t="s">
        <v>87</v>
      </c>
      <c r="J883" s="42" t="s">
        <v>88</v>
      </c>
      <c r="K883" s="213"/>
      <c r="L883" s="196"/>
      <c r="M883" s="196"/>
      <c r="N883" s="196"/>
      <c r="O883" s="196"/>
      <c r="P883" s="196"/>
      <c r="Q883" s="196"/>
      <c r="R883" s="196"/>
    </row>
    <row r="884" spans="1:19" ht="15.75" customHeight="1" x14ac:dyDescent="0.25">
      <c r="A884" s="42">
        <v>2202</v>
      </c>
      <c r="B884" s="43">
        <v>58</v>
      </c>
      <c r="C884" s="43"/>
      <c r="D884" s="43"/>
      <c r="E884" s="43"/>
      <c r="F884" s="43"/>
      <c r="G884" s="43"/>
      <c r="H884" s="43"/>
      <c r="I884" s="43"/>
      <c r="J884" s="43"/>
      <c r="K884" s="87"/>
      <c r="L884" s="63"/>
      <c r="M884" s="64"/>
      <c r="N884" s="65"/>
      <c r="O884" s="159"/>
      <c r="P884" s="44">
        <f>B884</f>
        <v>58</v>
      </c>
      <c r="Q884" s="160"/>
      <c r="R884" s="159"/>
    </row>
    <row r="885" spans="1:19" ht="15.75" customHeight="1" x14ac:dyDescent="0.25">
      <c r="A885" s="42">
        <v>2301</v>
      </c>
      <c r="B885" s="43"/>
      <c r="C885" s="43">
        <v>51</v>
      </c>
      <c r="D885" s="43"/>
      <c r="E885" s="43"/>
      <c r="F885" s="43"/>
      <c r="G885" s="43"/>
      <c r="H885" s="43"/>
      <c r="I885" s="43"/>
      <c r="J885" s="43"/>
      <c r="K885" s="87"/>
      <c r="L885" s="66"/>
      <c r="M885" s="48"/>
      <c r="N885" s="67"/>
      <c r="O885" s="45">
        <f>IF(C885=0,"",C885/B884)</f>
        <v>0.87931034482758619</v>
      </c>
      <c r="P885" s="46">
        <v>51</v>
      </c>
      <c r="Q885" s="161">
        <f t="shared" ref="Q885:Q892" si="100">IF(P885=0,"",P885/P884)</f>
        <v>0.87931034482758619</v>
      </c>
      <c r="R885" s="161">
        <f t="shared" ref="R885:R892" si="101">IF(P885=0,"",100%-Q885)</f>
        <v>0.12068965517241381</v>
      </c>
    </row>
    <row r="886" spans="1:19" ht="15.75" customHeight="1" x14ac:dyDescent="0.25">
      <c r="A886" s="42">
        <v>2302</v>
      </c>
      <c r="B886" s="43"/>
      <c r="C886" s="43"/>
      <c r="D886" s="43">
        <v>42</v>
      </c>
      <c r="E886" s="43"/>
      <c r="F886" s="43"/>
      <c r="G886" s="43"/>
      <c r="H886" s="43"/>
      <c r="I886" s="43"/>
      <c r="J886" s="43"/>
      <c r="K886" s="87"/>
      <c r="L886" s="66"/>
      <c r="M886" s="48"/>
      <c r="N886" s="67"/>
      <c r="O886" s="45">
        <f>IF(D886=0,"",D886/C885)</f>
        <v>0.82352941176470584</v>
      </c>
      <c r="P886" s="46">
        <v>45</v>
      </c>
      <c r="Q886" s="161">
        <f t="shared" si="100"/>
        <v>0.88235294117647056</v>
      </c>
      <c r="R886" s="161">
        <f t="shared" si="101"/>
        <v>0.11764705882352944</v>
      </c>
      <c r="S886" s="102">
        <f>P886/P884</f>
        <v>0.77586206896551724</v>
      </c>
    </row>
    <row r="887" spans="1:19" ht="15.75" customHeight="1" x14ac:dyDescent="0.25">
      <c r="A887" s="42">
        <v>2401</v>
      </c>
      <c r="B887" s="43"/>
      <c r="C887" s="43"/>
      <c r="D887" s="43"/>
      <c r="E887" s="43">
        <v>36</v>
      </c>
      <c r="F887" s="43"/>
      <c r="G887" s="43"/>
      <c r="H887" s="43"/>
      <c r="I887" s="43"/>
      <c r="J887" s="43"/>
      <c r="K887" s="87"/>
      <c r="L887" s="66"/>
      <c r="M887" s="48"/>
      <c r="N887" s="67"/>
      <c r="O887" s="45">
        <f>IF(E887=0,"",E887/D886)</f>
        <v>0.8571428571428571</v>
      </c>
      <c r="P887" s="46">
        <v>44</v>
      </c>
      <c r="Q887" s="161">
        <f t="shared" si="100"/>
        <v>0.97777777777777775</v>
      </c>
      <c r="R887" s="161">
        <f t="shared" si="101"/>
        <v>2.2222222222222254E-2</v>
      </c>
    </row>
    <row r="888" spans="1:19" ht="15.75" customHeight="1" x14ac:dyDescent="0.25">
      <c r="A888" s="42">
        <v>2402</v>
      </c>
      <c r="B888" s="43"/>
      <c r="C888" s="43"/>
      <c r="D888" s="43"/>
      <c r="E888" s="43"/>
      <c r="F888" s="43">
        <v>36</v>
      </c>
      <c r="G888" s="43"/>
      <c r="H888" s="43"/>
      <c r="I888" s="43"/>
      <c r="J888" s="43"/>
      <c r="K888" s="87"/>
      <c r="L888" s="66"/>
      <c r="M888" s="48"/>
      <c r="N888" s="67"/>
      <c r="O888" s="45">
        <f>IF(F888=0,"",F888/E887)</f>
        <v>1</v>
      </c>
      <c r="P888" s="46">
        <v>42</v>
      </c>
      <c r="Q888" s="161">
        <f t="shared" si="100"/>
        <v>0.95454545454545459</v>
      </c>
      <c r="R888" s="161">
        <f t="shared" si="101"/>
        <v>4.5454545454545414E-2</v>
      </c>
    </row>
    <row r="889" spans="1:19" ht="15.75" customHeight="1" x14ac:dyDescent="0.25">
      <c r="A889" s="42">
        <v>2501</v>
      </c>
      <c r="B889" s="43"/>
      <c r="C889" s="43"/>
      <c r="D889" s="43"/>
      <c r="E889" s="43"/>
      <c r="F889" s="43"/>
      <c r="G889" s="43">
        <v>34</v>
      </c>
      <c r="H889" s="43"/>
      <c r="I889" s="43"/>
      <c r="J889" s="43"/>
      <c r="K889" s="87"/>
      <c r="L889" s="66"/>
      <c r="M889" s="48"/>
      <c r="N889" s="67"/>
      <c r="O889" s="45">
        <f>IF(G889=0,"",G889/F888)</f>
        <v>0.94444444444444442</v>
      </c>
      <c r="P889" s="46">
        <v>39</v>
      </c>
      <c r="Q889" s="161">
        <f t="shared" si="100"/>
        <v>0.9285714285714286</v>
      </c>
      <c r="R889" s="161">
        <f t="shared" si="101"/>
        <v>7.1428571428571397E-2</v>
      </c>
    </row>
    <row r="890" spans="1:19" ht="15.75" customHeight="1" x14ac:dyDescent="0.25">
      <c r="A890" s="42">
        <v>2502</v>
      </c>
      <c r="B890" s="43"/>
      <c r="C890" s="43"/>
      <c r="D890" s="43"/>
      <c r="E890" s="43"/>
      <c r="F890" s="43"/>
      <c r="G890" s="43"/>
      <c r="H890" s="43">
        <v>32</v>
      </c>
      <c r="I890" s="43"/>
      <c r="J890" s="43"/>
      <c r="K890" s="87"/>
      <c r="L890" s="66"/>
      <c r="M890" s="48"/>
      <c r="N890" s="67"/>
      <c r="O890" s="45">
        <f>IF(H890=0,"",H890/G889)</f>
        <v>0.94117647058823528</v>
      </c>
      <c r="P890" s="46">
        <v>37</v>
      </c>
      <c r="Q890" s="161">
        <f t="shared" si="100"/>
        <v>0.94871794871794868</v>
      </c>
      <c r="R890" s="161">
        <f t="shared" si="101"/>
        <v>5.1282051282051322E-2</v>
      </c>
    </row>
    <row r="891" spans="1:19" ht="15.75" customHeight="1" x14ac:dyDescent="0.25">
      <c r="A891" s="42">
        <v>2601</v>
      </c>
      <c r="B891" s="43"/>
      <c r="C891" s="43"/>
      <c r="D891" s="43"/>
      <c r="E891" s="43"/>
      <c r="F891" s="43"/>
      <c r="G891" s="43"/>
      <c r="H891" s="43"/>
      <c r="I891" s="43"/>
      <c r="J891" s="43"/>
      <c r="K891" s="87"/>
      <c r="L891" s="66"/>
      <c r="M891" s="48"/>
      <c r="N891" s="67"/>
      <c r="O891" s="45" t="str">
        <f>IF(I891=0,"",I891/H890)</f>
        <v/>
      </c>
      <c r="P891" s="46"/>
      <c r="Q891" s="161" t="str">
        <f t="shared" si="100"/>
        <v/>
      </c>
      <c r="R891" s="161" t="str">
        <f t="shared" si="101"/>
        <v/>
      </c>
    </row>
    <row r="892" spans="1:19" ht="15.75" customHeight="1" x14ac:dyDescent="0.25">
      <c r="A892" s="42">
        <v>2602</v>
      </c>
      <c r="B892" s="43"/>
      <c r="C892" s="43"/>
      <c r="D892" s="43"/>
      <c r="E892" s="43"/>
      <c r="F892" s="43"/>
      <c r="G892" s="43"/>
      <c r="H892" s="43"/>
      <c r="I892" s="43"/>
      <c r="J892" s="43"/>
      <c r="K892" s="87"/>
      <c r="L892" s="66"/>
      <c r="M892" s="48"/>
      <c r="N892" s="67"/>
      <c r="O892" s="47" t="str">
        <f>IF(J892=0,"",J892/I891)</f>
        <v/>
      </c>
      <c r="P892" s="46"/>
      <c r="Q892" s="47" t="str">
        <f t="shared" si="100"/>
        <v/>
      </c>
      <c r="R892" s="47" t="str">
        <f t="shared" si="101"/>
        <v/>
      </c>
    </row>
    <row r="893" spans="1:19" ht="15.75" customHeight="1" x14ac:dyDescent="0.25">
      <c r="A893" s="42">
        <v>2701</v>
      </c>
      <c r="B893" s="43"/>
      <c r="C893" s="43"/>
      <c r="D893" s="43"/>
      <c r="E893" s="43"/>
      <c r="F893" s="43"/>
      <c r="G893" s="43"/>
      <c r="H893" s="43"/>
      <c r="I893" s="43"/>
      <c r="J893" s="43"/>
      <c r="K893" s="87"/>
      <c r="L893" s="66"/>
      <c r="M893" s="48"/>
      <c r="N893" s="49"/>
      <c r="O893" s="125"/>
      <c r="P893" s="46"/>
      <c r="Q893" s="125"/>
      <c r="R893" s="166"/>
    </row>
    <row r="894" spans="1:19" ht="15.75" customHeight="1" x14ac:dyDescent="0.25">
      <c r="A894" s="42">
        <v>2702</v>
      </c>
      <c r="B894" s="43"/>
      <c r="C894" s="43"/>
      <c r="D894" s="43"/>
      <c r="E894" s="43"/>
      <c r="F894" s="43"/>
      <c r="G894" s="43"/>
      <c r="H894" s="43"/>
      <c r="I894" s="43"/>
      <c r="J894" s="43"/>
      <c r="K894" s="87"/>
      <c r="L894" s="66"/>
      <c r="M894" s="48"/>
      <c r="N894" s="49"/>
      <c r="O894" s="163"/>
      <c r="P894" s="69"/>
      <c r="Q894" s="164"/>
      <c r="R894" s="163"/>
    </row>
    <row r="895" spans="1:19" ht="15.75" customHeight="1" x14ac:dyDescent="0.25">
      <c r="A895" s="42">
        <v>2801</v>
      </c>
      <c r="B895" s="43"/>
      <c r="C895" s="43"/>
      <c r="D895" s="43"/>
      <c r="E895" s="43"/>
      <c r="F895" s="43"/>
      <c r="G895" s="43"/>
      <c r="H895" s="43"/>
      <c r="I895" s="43"/>
      <c r="J895" s="43"/>
      <c r="K895" s="87"/>
      <c r="L895" s="66"/>
      <c r="M895" s="48"/>
      <c r="N895" s="49"/>
      <c r="O895" s="163"/>
      <c r="P895" s="69"/>
      <c r="Q895" s="164"/>
      <c r="R895" s="163"/>
    </row>
    <row r="896" spans="1:19" ht="15.75" customHeight="1" x14ac:dyDescent="0.25">
      <c r="A896" s="42">
        <v>2802</v>
      </c>
      <c r="B896" s="43"/>
      <c r="C896" s="43"/>
      <c r="D896" s="43"/>
      <c r="E896" s="43"/>
      <c r="F896" s="43"/>
      <c r="G896" s="43"/>
      <c r="H896" s="43"/>
      <c r="I896" s="43"/>
      <c r="J896" s="43"/>
      <c r="K896" s="87"/>
      <c r="L896" s="66"/>
      <c r="M896" s="48"/>
      <c r="N896" s="49"/>
      <c r="O896" s="68"/>
      <c r="P896" s="155"/>
      <c r="Q896" s="165"/>
      <c r="R896" s="163"/>
    </row>
    <row r="897" spans="1:20" ht="15.75" customHeight="1" x14ac:dyDescent="0.25">
      <c r="A897" s="42">
        <v>2901</v>
      </c>
      <c r="B897" s="43"/>
      <c r="C897" s="43"/>
      <c r="D897" s="43"/>
      <c r="E897" s="43"/>
      <c r="F897" s="43"/>
      <c r="G897" s="43"/>
      <c r="H897" s="43"/>
      <c r="I897" s="43"/>
      <c r="J897" s="43"/>
      <c r="K897" s="87"/>
      <c r="L897" s="66"/>
      <c r="M897" s="48"/>
      <c r="N897" s="49"/>
      <c r="O897" s="50" t="s">
        <v>64</v>
      </c>
      <c r="P897" s="51"/>
      <c r="Q897" s="52" t="str">
        <f>IF(SUM(K886:K894)=0,"",SUM(K886:K894))</f>
        <v/>
      </c>
      <c r="R897" s="53" t="s">
        <v>10</v>
      </c>
    </row>
    <row r="898" spans="1:20" ht="15.75" customHeight="1" x14ac:dyDescent="0.25">
      <c r="A898" s="42">
        <v>2902</v>
      </c>
      <c r="B898" s="43"/>
      <c r="C898" s="43"/>
      <c r="D898" s="43"/>
      <c r="E898" s="43"/>
      <c r="F898" s="43"/>
      <c r="G898" s="43"/>
      <c r="H898" s="43"/>
      <c r="I898" s="43"/>
      <c r="J898" s="43"/>
      <c r="K898" s="87"/>
      <c r="L898" s="66"/>
      <c r="M898" s="48"/>
      <c r="N898" s="49"/>
      <c r="O898" s="54" t="s">
        <v>66</v>
      </c>
      <c r="P898" s="55" t="str">
        <f>IF(P897/B884=0,"",P897/B884)</f>
        <v/>
      </c>
      <c r="Q898" s="56" t="e">
        <f>IF(P897/Q897=0,"",P897/Q897)</f>
        <v>#VALUE!</v>
      </c>
      <c r="R898" s="57" t="s">
        <v>67</v>
      </c>
    </row>
    <row r="899" spans="1:20" ht="15.75" customHeight="1" x14ac:dyDescent="0.25">
      <c r="A899" s="42">
        <v>3001</v>
      </c>
      <c r="B899" s="43"/>
      <c r="C899" s="43"/>
      <c r="D899" s="43"/>
      <c r="E899" s="43"/>
      <c r="F899" s="43"/>
      <c r="G899" s="43"/>
      <c r="H899" s="43"/>
      <c r="I899" s="43"/>
      <c r="J899" s="43"/>
      <c r="K899" s="87"/>
      <c r="L899" s="122"/>
      <c r="M899" s="123"/>
      <c r="N899" s="124"/>
      <c r="O899" s="123"/>
      <c r="P899" s="124"/>
      <c r="Q899" s="124"/>
      <c r="R899" s="126"/>
    </row>
    <row r="900" spans="1:20" ht="18" customHeight="1" x14ac:dyDescent="0.25">
      <c r="A900" s="28"/>
      <c r="B900" s="198" t="s">
        <v>89</v>
      </c>
      <c r="C900" s="198"/>
      <c r="D900" s="198"/>
      <c r="E900" s="198"/>
      <c r="F900" s="198"/>
      <c r="G900" s="198"/>
      <c r="H900" s="198"/>
      <c r="I900" s="198"/>
      <c r="J900" s="198"/>
      <c r="K900" s="61">
        <f>SUM(K884:K896)</f>
        <v>0</v>
      </c>
      <c r="L900" s="62" t="str">
        <f>IF(K892=0,"",K892/B884)</f>
        <v/>
      </c>
      <c r="M900" s="62" t="str">
        <f>IF(K900=0,"",K900/B884)</f>
        <v/>
      </c>
      <c r="N900" s="62" t="str">
        <f>IF(K892=0,"",M900-L900)</f>
        <v/>
      </c>
      <c r="O900" s="2"/>
      <c r="P900" s="1"/>
      <c r="Q900" s="25"/>
      <c r="R900" s="2"/>
    </row>
    <row r="901" spans="1:20" ht="12.75" customHeight="1" x14ac:dyDescent="0.25">
      <c r="A901" s="28"/>
      <c r="B901" s="1"/>
      <c r="C901" s="1"/>
      <c r="D901" s="72"/>
      <c r="E901" s="72"/>
      <c r="F901" s="72"/>
      <c r="G901" s="72"/>
      <c r="H901" s="72"/>
      <c r="I901" s="72"/>
      <c r="J901" s="72"/>
      <c r="K901" s="73"/>
      <c r="L901" s="74"/>
      <c r="M901" s="74"/>
      <c r="N901" s="74"/>
      <c r="O901" s="2"/>
      <c r="P901" s="1"/>
      <c r="Q901" s="25"/>
      <c r="R901" s="2"/>
    </row>
    <row r="902" spans="1:20" ht="12.75" customHeight="1" x14ac:dyDescent="0.25">
      <c r="A902" s="28"/>
      <c r="B902" s="1"/>
      <c r="C902" s="1"/>
      <c r="D902" s="72"/>
      <c r="E902" s="72"/>
      <c r="F902" s="72"/>
      <c r="G902" s="72"/>
      <c r="H902" s="72"/>
      <c r="I902" s="72"/>
      <c r="J902" s="72"/>
      <c r="K902" s="73"/>
      <c r="L902" s="74"/>
      <c r="M902" s="74"/>
      <c r="N902" s="74"/>
      <c r="O902" s="2"/>
      <c r="P902" s="1"/>
      <c r="Q902" s="25"/>
      <c r="R902" s="2"/>
    </row>
    <row r="903" spans="1:20" ht="26.25" x14ac:dyDescent="0.4">
      <c r="A903" s="106"/>
      <c r="B903" s="199" t="s">
        <v>78</v>
      </c>
      <c r="C903" s="200"/>
      <c r="D903" s="200"/>
      <c r="E903" s="200"/>
      <c r="F903" s="200"/>
      <c r="G903" s="200"/>
      <c r="H903" s="200"/>
      <c r="I903" s="200"/>
      <c r="J903" s="200"/>
      <c r="K903" s="147" t="s">
        <v>117</v>
      </c>
      <c r="L903" s="2"/>
      <c r="M903" s="2"/>
      <c r="N903" s="106"/>
      <c r="O903" s="2"/>
      <c r="P903" s="106"/>
      <c r="Q903" s="106"/>
      <c r="R903" s="106"/>
      <c r="S903" s="105"/>
      <c r="T903" s="105"/>
    </row>
    <row r="904" spans="1:20" ht="20.25" x14ac:dyDescent="0.2">
      <c r="A904" s="201" t="s">
        <v>9</v>
      </c>
      <c r="B904" s="202" t="s">
        <v>79</v>
      </c>
      <c r="C904" s="203"/>
      <c r="D904" s="203"/>
      <c r="E904" s="203"/>
      <c r="F904" s="203"/>
      <c r="G904" s="203"/>
      <c r="H904" s="203"/>
      <c r="I904" s="203"/>
      <c r="J904" s="204"/>
      <c r="K904" s="212" t="s">
        <v>10</v>
      </c>
      <c r="L904" s="197" t="s">
        <v>2</v>
      </c>
      <c r="M904" s="197" t="s">
        <v>3</v>
      </c>
      <c r="N904" s="214" t="s">
        <v>4</v>
      </c>
      <c r="O904" s="197" t="s">
        <v>5</v>
      </c>
      <c r="P904" s="195" t="s">
        <v>6</v>
      </c>
      <c r="Q904" s="195" t="s">
        <v>7</v>
      </c>
      <c r="R904" s="197" t="s">
        <v>8</v>
      </c>
      <c r="S904" s="105"/>
      <c r="T904" s="105"/>
    </row>
    <row r="905" spans="1:20" ht="15.75" x14ac:dyDescent="0.25">
      <c r="A905" s="196"/>
      <c r="B905" s="42" t="s">
        <v>80</v>
      </c>
      <c r="C905" s="42" t="s">
        <v>81</v>
      </c>
      <c r="D905" s="42" t="s">
        <v>82</v>
      </c>
      <c r="E905" s="42" t="s">
        <v>83</v>
      </c>
      <c r="F905" s="42" t="s">
        <v>84</v>
      </c>
      <c r="G905" s="42" t="s">
        <v>85</v>
      </c>
      <c r="H905" s="42" t="s">
        <v>86</v>
      </c>
      <c r="I905" s="42" t="s">
        <v>87</v>
      </c>
      <c r="J905" s="42" t="s">
        <v>88</v>
      </c>
      <c r="K905" s="213"/>
      <c r="L905" s="196"/>
      <c r="M905" s="196"/>
      <c r="N905" s="196"/>
      <c r="O905" s="196"/>
      <c r="P905" s="196"/>
      <c r="Q905" s="196"/>
      <c r="R905" s="196"/>
      <c r="S905" s="105"/>
      <c r="T905" s="105"/>
    </row>
    <row r="906" spans="1:20" ht="15.75" customHeight="1" x14ac:dyDescent="0.25">
      <c r="A906" s="42">
        <v>2301</v>
      </c>
      <c r="B906" s="43">
        <v>19</v>
      </c>
      <c r="C906" s="43"/>
      <c r="D906" s="43"/>
      <c r="E906" s="43"/>
      <c r="F906" s="43"/>
      <c r="G906" s="43"/>
      <c r="H906" s="43"/>
      <c r="I906" s="43"/>
      <c r="J906" s="43"/>
      <c r="K906" s="87"/>
      <c r="L906" s="150"/>
      <c r="M906" s="151"/>
      <c r="N906" s="152"/>
      <c r="O906" s="159"/>
      <c r="P906" s="44">
        <f>B906</f>
        <v>19</v>
      </c>
      <c r="Q906" s="160"/>
      <c r="R906" s="159"/>
      <c r="S906" s="105"/>
      <c r="T906" s="105"/>
    </row>
    <row r="907" spans="1:20" ht="15.75" customHeight="1" x14ac:dyDescent="0.25">
      <c r="A907" s="42">
        <v>2302</v>
      </c>
      <c r="B907" s="43"/>
      <c r="C907" s="43">
        <v>16</v>
      </c>
      <c r="D907" s="43"/>
      <c r="E907" s="43"/>
      <c r="F907" s="43"/>
      <c r="G907" s="43"/>
      <c r="H907" s="43"/>
      <c r="I907" s="43"/>
      <c r="J907" s="43"/>
      <c r="K907" s="87"/>
      <c r="L907" s="153"/>
      <c r="M907" s="68"/>
      <c r="N907" s="154"/>
      <c r="O907" s="45">
        <f>IF(C907=0,"",C907/B906)</f>
        <v>0.84210526315789469</v>
      </c>
      <c r="P907" s="46">
        <v>16</v>
      </c>
      <c r="Q907" s="161">
        <f t="shared" ref="Q907:Q914" si="102">IF(P907=0,"",P907/P906)</f>
        <v>0.84210526315789469</v>
      </c>
      <c r="R907" s="161">
        <f t="shared" ref="R907:R914" si="103">IF(P907=0,"",100%-Q907)</f>
        <v>0.15789473684210531</v>
      </c>
      <c r="S907" s="105"/>
      <c r="T907" s="105"/>
    </row>
    <row r="908" spans="1:20" ht="15.75" customHeight="1" x14ac:dyDescent="0.25">
      <c r="A908" s="42">
        <v>2401</v>
      </c>
      <c r="B908" s="43"/>
      <c r="C908" s="43"/>
      <c r="D908" s="43">
        <v>14</v>
      </c>
      <c r="E908" s="43"/>
      <c r="F908" s="43"/>
      <c r="G908" s="43"/>
      <c r="H908" s="43"/>
      <c r="I908" s="43"/>
      <c r="J908" s="43"/>
      <c r="K908" s="87"/>
      <c r="L908" s="153"/>
      <c r="M908" s="68"/>
      <c r="N908" s="154"/>
      <c r="O908" s="45">
        <f>IF(D908=0,"",D908/C907)</f>
        <v>0.875</v>
      </c>
      <c r="P908" s="46">
        <v>14</v>
      </c>
      <c r="Q908" s="161">
        <f t="shared" si="102"/>
        <v>0.875</v>
      </c>
      <c r="R908" s="161">
        <f t="shared" si="103"/>
        <v>0.125</v>
      </c>
      <c r="S908" s="102">
        <f>P908/P906</f>
        <v>0.73684210526315785</v>
      </c>
      <c r="T908" s="105"/>
    </row>
    <row r="909" spans="1:20" ht="15.75" customHeight="1" x14ac:dyDescent="0.25">
      <c r="A909" s="42">
        <v>2402</v>
      </c>
      <c r="B909" s="43"/>
      <c r="C909" s="43"/>
      <c r="D909" s="43"/>
      <c r="E909" s="43">
        <v>13</v>
      </c>
      <c r="F909" s="43"/>
      <c r="G909" s="43"/>
      <c r="H909" s="43"/>
      <c r="I909" s="43"/>
      <c r="J909" s="43"/>
      <c r="K909" s="87"/>
      <c r="L909" s="153"/>
      <c r="M909" s="68"/>
      <c r="N909" s="154"/>
      <c r="O909" s="45">
        <f>IF(E909=0,"",E909/D908)</f>
        <v>0.9285714285714286</v>
      </c>
      <c r="P909" s="46">
        <v>14</v>
      </c>
      <c r="Q909" s="161">
        <f t="shared" si="102"/>
        <v>1</v>
      </c>
      <c r="R909" s="161">
        <f t="shared" si="103"/>
        <v>0</v>
      </c>
      <c r="S909" s="105"/>
      <c r="T909" s="105"/>
    </row>
    <row r="910" spans="1:20" ht="15.75" customHeight="1" x14ac:dyDescent="0.25">
      <c r="A910" s="42">
        <v>2501</v>
      </c>
      <c r="B910" s="43"/>
      <c r="C910" s="43"/>
      <c r="D910" s="43"/>
      <c r="E910" s="43"/>
      <c r="F910" s="43">
        <v>13</v>
      </c>
      <c r="G910" s="43"/>
      <c r="H910" s="43"/>
      <c r="I910" s="43"/>
      <c r="J910" s="43"/>
      <c r="K910" s="87"/>
      <c r="L910" s="153"/>
      <c r="M910" s="68"/>
      <c r="N910" s="154"/>
      <c r="O910" s="45">
        <f>IF(F910=0,"",F910/E909)</f>
        <v>1</v>
      </c>
      <c r="P910" s="46">
        <v>13</v>
      </c>
      <c r="Q910" s="161">
        <f t="shared" si="102"/>
        <v>0.9285714285714286</v>
      </c>
      <c r="R910" s="161">
        <f t="shared" si="103"/>
        <v>7.1428571428571397E-2</v>
      </c>
      <c r="S910" s="105"/>
      <c r="T910" s="105"/>
    </row>
    <row r="911" spans="1:20" ht="15.75" customHeight="1" x14ac:dyDescent="0.25">
      <c r="A911" s="42">
        <v>2502</v>
      </c>
      <c r="B911" s="43"/>
      <c r="C911" s="43"/>
      <c r="D911" s="43"/>
      <c r="E911" s="43"/>
      <c r="F911" s="43"/>
      <c r="G911" s="43">
        <v>13</v>
      </c>
      <c r="H911" s="43"/>
      <c r="I911" s="43"/>
      <c r="J911" s="43"/>
      <c r="K911" s="87"/>
      <c r="L911" s="153"/>
      <c r="M911" s="68"/>
      <c r="N911" s="154"/>
      <c r="O911" s="45">
        <f>IF(G911=0,"",G911/F910)</f>
        <v>1</v>
      </c>
      <c r="P911" s="46">
        <v>13</v>
      </c>
      <c r="Q911" s="161">
        <f t="shared" si="102"/>
        <v>1</v>
      </c>
      <c r="R911" s="161">
        <f t="shared" si="103"/>
        <v>0</v>
      </c>
      <c r="S911" s="105"/>
      <c r="T911" s="105"/>
    </row>
    <row r="912" spans="1:20" ht="15.75" customHeight="1" x14ac:dyDescent="0.25">
      <c r="A912" s="42">
        <v>2601</v>
      </c>
      <c r="B912" s="43"/>
      <c r="C912" s="43"/>
      <c r="D912" s="43"/>
      <c r="E912" s="43"/>
      <c r="F912" s="43"/>
      <c r="G912" s="43"/>
      <c r="H912" s="43"/>
      <c r="I912" s="43"/>
      <c r="J912" s="43"/>
      <c r="K912" s="87"/>
      <c r="L912" s="153"/>
      <c r="M912" s="68"/>
      <c r="N912" s="154"/>
      <c r="O912" s="45" t="str">
        <f>IF(H912=0,"",H912/G911)</f>
        <v/>
      </c>
      <c r="P912" s="46"/>
      <c r="Q912" s="161" t="str">
        <f t="shared" si="102"/>
        <v/>
      </c>
      <c r="R912" s="161" t="str">
        <f t="shared" si="103"/>
        <v/>
      </c>
      <c r="S912" s="105"/>
      <c r="T912" s="105"/>
    </row>
    <row r="913" spans="1:20" ht="15.75" customHeight="1" x14ac:dyDescent="0.25">
      <c r="A913" s="42">
        <v>2602</v>
      </c>
      <c r="B913" s="43"/>
      <c r="C913" s="43"/>
      <c r="D913" s="43"/>
      <c r="E913" s="43"/>
      <c r="F913" s="43"/>
      <c r="G913" s="43"/>
      <c r="H913" s="43"/>
      <c r="I913" s="43"/>
      <c r="J913" s="43"/>
      <c r="K913" s="87"/>
      <c r="L913" s="153"/>
      <c r="M913" s="68"/>
      <c r="N913" s="154"/>
      <c r="O913" s="45" t="str">
        <f>IF(I913=0,"",I913/H912)</f>
        <v/>
      </c>
      <c r="P913" s="46"/>
      <c r="Q913" s="161" t="str">
        <f t="shared" si="102"/>
        <v/>
      </c>
      <c r="R913" s="161" t="str">
        <f t="shared" si="103"/>
        <v/>
      </c>
      <c r="S913" s="105"/>
      <c r="T913" s="105"/>
    </row>
    <row r="914" spans="1:20" ht="15.75" customHeight="1" x14ac:dyDescent="0.25">
      <c r="A914" s="42">
        <v>2701</v>
      </c>
      <c r="B914" s="43"/>
      <c r="C914" s="43"/>
      <c r="D914" s="43"/>
      <c r="E914" s="43"/>
      <c r="F914" s="43"/>
      <c r="G914" s="43"/>
      <c r="H914" s="43"/>
      <c r="I914" s="43"/>
      <c r="J914" s="43"/>
      <c r="K914" s="87"/>
      <c r="L914" s="153"/>
      <c r="M914" s="68"/>
      <c r="N914" s="154"/>
      <c r="O914" s="47" t="str">
        <f>IF(J914=0,"",J914/I913)</f>
        <v/>
      </c>
      <c r="P914" s="46"/>
      <c r="Q914" s="47" t="str">
        <f t="shared" si="102"/>
        <v/>
      </c>
      <c r="R914" s="47" t="str">
        <f t="shared" si="103"/>
        <v/>
      </c>
      <c r="S914" s="105"/>
      <c r="T914" s="105"/>
    </row>
    <row r="915" spans="1:20" ht="15.75" customHeight="1" x14ac:dyDescent="0.25">
      <c r="A915" s="42">
        <v>2702</v>
      </c>
      <c r="B915" s="43"/>
      <c r="C915" s="43"/>
      <c r="D915" s="43"/>
      <c r="E915" s="43"/>
      <c r="F915" s="43"/>
      <c r="G915" s="43"/>
      <c r="H915" s="43"/>
      <c r="I915" s="43"/>
      <c r="J915" s="43"/>
      <c r="K915" s="87"/>
      <c r="L915" s="153"/>
      <c r="M915" s="68"/>
      <c r="N915" s="155"/>
      <c r="O915" s="125"/>
      <c r="P915" s="46"/>
      <c r="Q915" s="125"/>
      <c r="R915" s="166"/>
      <c r="S915" s="105"/>
      <c r="T915" s="105"/>
    </row>
    <row r="916" spans="1:20" ht="15.75" customHeight="1" x14ac:dyDescent="0.25">
      <c r="A916" s="42">
        <v>2801</v>
      </c>
      <c r="B916" s="43"/>
      <c r="C916" s="43"/>
      <c r="D916" s="43"/>
      <c r="E916" s="43"/>
      <c r="F916" s="43"/>
      <c r="G916" s="43"/>
      <c r="H916" s="43"/>
      <c r="I916" s="43"/>
      <c r="J916" s="43"/>
      <c r="K916" s="87"/>
      <c r="L916" s="153"/>
      <c r="M916" s="68"/>
      <c r="N916" s="155"/>
      <c r="O916" s="163"/>
      <c r="P916" s="69"/>
      <c r="Q916" s="164"/>
      <c r="R916" s="163"/>
      <c r="S916" s="105"/>
      <c r="T916" s="105"/>
    </row>
    <row r="917" spans="1:20" ht="15.75" customHeight="1" x14ac:dyDescent="0.25">
      <c r="A917" s="42">
        <v>2802</v>
      </c>
      <c r="B917" s="43"/>
      <c r="C917" s="43"/>
      <c r="D917" s="43"/>
      <c r="E917" s="43"/>
      <c r="F917" s="43"/>
      <c r="G917" s="43"/>
      <c r="H917" s="43"/>
      <c r="I917" s="43"/>
      <c r="J917" s="43"/>
      <c r="K917" s="87"/>
      <c r="L917" s="153"/>
      <c r="M917" s="68"/>
      <c r="N917" s="155"/>
      <c r="O917" s="163"/>
      <c r="P917" s="69"/>
      <c r="Q917" s="164"/>
      <c r="R917" s="163"/>
      <c r="S917" s="105"/>
      <c r="T917" s="105"/>
    </row>
    <row r="918" spans="1:20" ht="15.75" customHeight="1" x14ac:dyDescent="0.25">
      <c r="A918" s="42">
        <v>2901</v>
      </c>
      <c r="B918" s="43"/>
      <c r="C918" s="43"/>
      <c r="D918" s="43"/>
      <c r="E918" s="43"/>
      <c r="F918" s="43"/>
      <c r="G918" s="43"/>
      <c r="H918" s="43"/>
      <c r="I918" s="43"/>
      <c r="J918" s="43"/>
      <c r="K918" s="87"/>
      <c r="L918" s="153"/>
      <c r="M918" s="68"/>
      <c r="N918" s="155"/>
      <c r="O918" s="68"/>
      <c r="P918" s="155"/>
      <c r="Q918" s="165"/>
      <c r="R918" s="163"/>
      <c r="S918" s="105"/>
      <c r="T918" s="105"/>
    </row>
    <row r="919" spans="1:20" ht="15.75" customHeight="1" x14ac:dyDescent="0.25">
      <c r="A919" s="42">
        <v>2902</v>
      </c>
      <c r="B919" s="43"/>
      <c r="C919" s="43"/>
      <c r="D919" s="43"/>
      <c r="E919" s="43"/>
      <c r="F919" s="43"/>
      <c r="G919" s="43"/>
      <c r="H919" s="43"/>
      <c r="I919" s="43"/>
      <c r="J919" s="43"/>
      <c r="K919" s="87"/>
      <c r="L919" s="153"/>
      <c r="M919" s="68"/>
      <c r="N919" s="155"/>
      <c r="O919" s="50" t="s">
        <v>64</v>
      </c>
      <c r="P919" s="51"/>
      <c r="Q919" s="52" t="str">
        <f>IF(SUM(K908:K916)=0,"",SUM(K908:K916))</f>
        <v/>
      </c>
      <c r="R919" s="53" t="s">
        <v>10</v>
      </c>
      <c r="S919" s="105"/>
      <c r="T919" s="105"/>
    </row>
    <row r="920" spans="1:20" ht="15.75" customHeight="1" x14ac:dyDescent="0.25">
      <c r="A920" s="42">
        <v>3001</v>
      </c>
      <c r="B920" s="43"/>
      <c r="C920" s="43"/>
      <c r="D920" s="43"/>
      <c r="E920" s="43"/>
      <c r="F920" s="43"/>
      <c r="G920" s="43"/>
      <c r="H920" s="43"/>
      <c r="I920" s="43"/>
      <c r="J920" s="43"/>
      <c r="K920" s="87"/>
      <c r="L920" s="153"/>
      <c r="M920" s="68"/>
      <c r="N920" s="155"/>
      <c r="O920" s="54" t="s">
        <v>66</v>
      </c>
      <c r="P920" s="55" t="str">
        <f>IF(P919/B906=0,"",P919/B906)</f>
        <v/>
      </c>
      <c r="Q920" s="56" t="e">
        <f>IF(P919/Q919=0,"",P919/Q919)</f>
        <v>#VALUE!</v>
      </c>
      <c r="R920" s="57" t="s">
        <v>67</v>
      </c>
      <c r="S920" s="105"/>
      <c r="T920" s="105"/>
    </row>
    <row r="921" spans="1:20" ht="15.75" customHeight="1" x14ac:dyDescent="0.25">
      <c r="A921" s="42">
        <v>3002</v>
      </c>
      <c r="B921" s="43"/>
      <c r="C921" s="43"/>
      <c r="D921" s="43"/>
      <c r="E921" s="43"/>
      <c r="F921" s="43"/>
      <c r="G921" s="43"/>
      <c r="H921" s="43"/>
      <c r="I921" s="43"/>
      <c r="J921" s="43"/>
      <c r="K921" s="87"/>
      <c r="L921" s="156"/>
      <c r="M921" s="157"/>
      <c r="N921" s="158"/>
      <c r="O921" s="123"/>
      <c r="P921" s="124"/>
      <c r="Q921" s="124"/>
      <c r="R921" s="126"/>
      <c r="S921" s="105"/>
      <c r="T921" s="105"/>
    </row>
    <row r="922" spans="1:20" ht="18" x14ac:dyDescent="0.25">
      <c r="A922" s="28"/>
      <c r="B922" s="198" t="s">
        <v>89</v>
      </c>
      <c r="C922" s="198"/>
      <c r="D922" s="198"/>
      <c r="E922" s="198"/>
      <c r="F922" s="198"/>
      <c r="G922" s="198"/>
      <c r="H922" s="198"/>
      <c r="I922" s="198"/>
      <c r="J922" s="198"/>
      <c r="K922" s="61">
        <f>SUM(K906:K918)</f>
        <v>0</v>
      </c>
      <c r="L922" s="62" t="str">
        <f>IF(K914=0,"",K914/B906)</f>
        <v/>
      </c>
      <c r="M922" s="62" t="str">
        <f>IF(K922=0,"",K922/B906)</f>
        <v/>
      </c>
      <c r="N922" s="62" t="str">
        <f>IF(K914=0,"",M922-L922)</f>
        <v/>
      </c>
      <c r="O922" s="2"/>
      <c r="P922" s="106"/>
      <c r="Q922" s="25"/>
      <c r="R922" s="2"/>
      <c r="S922" s="105"/>
      <c r="T922" s="105"/>
    </row>
    <row r="923" spans="1:20" ht="12.75" customHeight="1" x14ac:dyDescent="0.25">
      <c r="A923" s="28"/>
      <c r="B923" s="1"/>
      <c r="C923" s="1"/>
      <c r="D923" s="72"/>
      <c r="E923" s="72"/>
      <c r="F923" s="72"/>
      <c r="G923" s="72"/>
      <c r="H923" s="72"/>
      <c r="I923" s="72"/>
      <c r="J923" s="72"/>
      <c r="K923" s="73"/>
      <c r="L923" s="74"/>
      <c r="M923" s="74"/>
      <c r="N923" s="74"/>
      <c r="O923" s="2"/>
      <c r="P923" s="1"/>
      <c r="Q923" s="25"/>
      <c r="R923" s="2"/>
    </row>
    <row r="924" spans="1:20" ht="12.75" customHeight="1" x14ac:dyDescent="0.25">
      <c r="A924" s="28"/>
      <c r="B924" s="1"/>
      <c r="C924" s="1"/>
      <c r="D924" s="72"/>
      <c r="E924" s="72"/>
      <c r="F924" s="72"/>
      <c r="G924" s="72"/>
      <c r="H924" s="72"/>
      <c r="I924" s="72"/>
      <c r="J924" s="72"/>
      <c r="K924" s="73"/>
      <c r="L924" s="74"/>
      <c r="M924" s="74"/>
      <c r="N924" s="74"/>
      <c r="O924" s="2"/>
      <c r="P924" s="1"/>
      <c r="Q924" s="25"/>
      <c r="R924" s="2"/>
    </row>
    <row r="925" spans="1:20" ht="26.25" x14ac:dyDescent="0.4">
      <c r="A925" s="109"/>
      <c r="B925" s="199" t="s">
        <v>78</v>
      </c>
      <c r="C925" s="200"/>
      <c r="D925" s="200"/>
      <c r="E925" s="200"/>
      <c r="F925" s="200"/>
      <c r="G925" s="200"/>
      <c r="H925" s="200"/>
      <c r="I925" s="200"/>
      <c r="J925" s="200"/>
      <c r="K925" s="147" t="s">
        <v>118</v>
      </c>
      <c r="L925" s="2"/>
      <c r="M925" s="2"/>
      <c r="N925" s="109"/>
      <c r="O925" s="2"/>
      <c r="P925" s="109"/>
      <c r="Q925" s="109"/>
      <c r="R925" s="109"/>
      <c r="S925" s="108"/>
    </row>
    <row r="926" spans="1:20" ht="20.25" x14ac:dyDescent="0.2">
      <c r="A926" s="201" t="s">
        <v>9</v>
      </c>
      <c r="B926" s="202" t="s">
        <v>79</v>
      </c>
      <c r="C926" s="203"/>
      <c r="D926" s="203"/>
      <c r="E926" s="203"/>
      <c r="F926" s="203"/>
      <c r="G926" s="203"/>
      <c r="H926" s="203"/>
      <c r="I926" s="203"/>
      <c r="J926" s="204"/>
      <c r="K926" s="212" t="s">
        <v>10</v>
      </c>
      <c r="L926" s="197" t="s">
        <v>2</v>
      </c>
      <c r="M926" s="197" t="s">
        <v>3</v>
      </c>
      <c r="N926" s="214" t="s">
        <v>4</v>
      </c>
      <c r="O926" s="197" t="s">
        <v>5</v>
      </c>
      <c r="P926" s="195" t="s">
        <v>6</v>
      </c>
      <c r="Q926" s="195" t="s">
        <v>7</v>
      </c>
      <c r="R926" s="197" t="s">
        <v>8</v>
      </c>
      <c r="S926" s="108"/>
    </row>
    <row r="927" spans="1:20" ht="15.75" x14ac:dyDescent="0.25">
      <c r="A927" s="196"/>
      <c r="B927" s="42" t="s">
        <v>80</v>
      </c>
      <c r="C927" s="42" t="s">
        <v>81</v>
      </c>
      <c r="D927" s="42" t="s">
        <v>82</v>
      </c>
      <c r="E927" s="42" t="s">
        <v>83</v>
      </c>
      <c r="F927" s="42" t="s">
        <v>84</v>
      </c>
      <c r="G927" s="42" t="s">
        <v>85</v>
      </c>
      <c r="H927" s="42" t="s">
        <v>86</v>
      </c>
      <c r="I927" s="42" t="s">
        <v>87</v>
      </c>
      <c r="J927" s="42" t="s">
        <v>88</v>
      </c>
      <c r="K927" s="213"/>
      <c r="L927" s="196"/>
      <c r="M927" s="196"/>
      <c r="N927" s="196"/>
      <c r="O927" s="196"/>
      <c r="P927" s="196"/>
      <c r="Q927" s="196"/>
      <c r="R927" s="196"/>
      <c r="S927" s="108"/>
    </row>
    <row r="928" spans="1:20" ht="15.75" customHeight="1" x14ac:dyDescent="0.25">
      <c r="A928" s="42">
        <v>2302</v>
      </c>
      <c r="B928" s="43">
        <v>65</v>
      </c>
      <c r="C928" s="43"/>
      <c r="D928" s="43"/>
      <c r="E928" s="43"/>
      <c r="F928" s="43"/>
      <c r="G928" s="43"/>
      <c r="H928" s="43"/>
      <c r="I928" s="43"/>
      <c r="J928" s="43"/>
      <c r="K928" s="87"/>
      <c r="L928" s="150"/>
      <c r="M928" s="151"/>
      <c r="N928" s="152"/>
      <c r="O928" s="159"/>
      <c r="P928" s="44">
        <f>B928</f>
        <v>65</v>
      </c>
      <c r="Q928" s="160"/>
      <c r="R928" s="159"/>
      <c r="S928" s="108"/>
    </row>
    <row r="929" spans="1:19" ht="15.75" customHeight="1" x14ac:dyDescent="0.25">
      <c r="A929" s="42">
        <v>2401</v>
      </c>
      <c r="B929" s="43"/>
      <c r="C929" s="43">
        <v>51</v>
      </c>
      <c r="D929" s="43"/>
      <c r="E929" s="43"/>
      <c r="F929" s="43"/>
      <c r="G929" s="43"/>
      <c r="H929" s="43"/>
      <c r="I929" s="43"/>
      <c r="J929" s="43"/>
      <c r="K929" s="87"/>
      <c r="L929" s="153"/>
      <c r="M929" s="68"/>
      <c r="N929" s="154"/>
      <c r="O929" s="45">
        <f>IF(C929=0,"",C929/B928)</f>
        <v>0.7846153846153846</v>
      </c>
      <c r="P929" s="46">
        <v>51</v>
      </c>
      <c r="Q929" s="161">
        <f t="shared" ref="Q929:Q936" si="104">IF(P929=0,"",P929/P928)</f>
        <v>0.7846153846153846</v>
      </c>
      <c r="R929" s="161">
        <f t="shared" ref="R929:R936" si="105">IF(P929=0,"",100%-Q929)</f>
        <v>0.2153846153846154</v>
      </c>
      <c r="S929" s="108"/>
    </row>
    <row r="930" spans="1:19" ht="15.75" customHeight="1" x14ac:dyDescent="0.25">
      <c r="A930" s="42">
        <v>2402</v>
      </c>
      <c r="B930" s="43"/>
      <c r="C930" s="43"/>
      <c r="D930" s="43">
        <v>44</v>
      </c>
      <c r="E930" s="43"/>
      <c r="F930" s="43"/>
      <c r="G930" s="43"/>
      <c r="H930" s="43"/>
      <c r="I930" s="43"/>
      <c r="J930" s="43"/>
      <c r="K930" s="87"/>
      <c r="L930" s="153"/>
      <c r="M930" s="68"/>
      <c r="N930" s="154"/>
      <c r="O930" s="45">
        <f>IF(D930=0,"",D930/C929)</f>
        <v>0.86274509803921573</v>
      </c>
      <c r="P930" s="46">
        <v>46</v>
      </c>
      <c r="Q930" s="161">
        <f t="shared" si="104"/>
        <v>0.90196078431372551</v>
      </c>
      <c r="R930" s="161">
        <f t="shared" si="105"/>
        <v>9.8039215686274495E-2</v>
      </c>
      <c r="S930" s="102">
        <f>P930/P928</f>
        <v>0.70769230769230773</v>
      </c>
    </row>
    <row r="931" spans="1:19" ht="15.75" customHeight="1" x14ac:dyDescent="0.25">
      <c r="A931" s="42">
        <v>2501</v>
      </c>
      <c r="B931" s="43"/>
      <c r="C931" s="43"/>
      <c r="D931" s="43"/>
      <c r="E931" s="43">
        <v>40</v>
      </c>
      <c r="F931" s="43"/>
      <c r="G931" s="43"/>
      <c r="H931" s="43"/>
      <c r="I931" s="43"/>
      <c r="J931" s="43"/>
      <c r="K931" s="87"/>
      <c r="L931" s="153"/>
      <c r="M931" s="68"/>
      <c r="N931" s="154"/>
      <c r="O931" s="45">
        <f>IF(E931=0,"",E931/D930)</f>
        <v>0.90909090909090906</v>
      </c>
      <c r="P931" s="46">
        <v>46</v>
      </c>
      <c r="Q931" s="161">
        <f t="shared" si="104"/>
        <v>1</v>
      </c>
      <c r="R931" s="161">
        <f t="shared" si="105"/>
        <v>0</v>
      </c>
      <c r="S931" s="108"/>
    </row>
    <row r="932" spans="1:19" ht="15.75" customHeight="1" x14ac:dyDescent="0.25">
      <c r="A932" s="42">
        <v>2502</v>
      </c>
      <c r="B932" s="43"/>
      <c r="C932" s="43"/>
      <c r="D932" s="43"/>
      <c r="E932" s="43"/>
      <c r="F932" s="43">
        <v>40</v>
      </c>
      <c r="G932" s="43"/>
      <c r="H932" s="43"/>
      <c r="I932" s="43"/>
      <c r="J932" s="43"/>
      <c r="K932" s="87"/>
      <c r="L932" s="153"/>
      <c r="M932" s="68"/>
      <c r="N932" s="154"/>
      <c r="O932" s="45">
        <f>IF(F932=0,"",F932/E931)</f>
        <v>1</v>
      </c>
      <c r="P932" s="46">
        <v>46</v>
      </c>
      <c r="Q932" s="161">
        <f t="shared" si="104"/>
        <v>1</v>
      </c>
      <c r="R932" s="161">
        <f t="shared" si="105"/>
        <v>0</v>
      </c>
      <c r="S932" s="108"/>
    </row>
    <row r="933" spans="1:19" ht="15.75" customHeight="1" x14ac:dyDescent="0.25">
      <c r="A933" s="42">
        <v>2601</v>
      </c>
      <c r="B933" s="43"/>
      <c r="C933" s="43"/>
      <c r="D933" s="43"/>
      <c r="E933" s="43"/>
      <c r="F933" s="43"/>
      <c r="G933" s="43"/>
      <c r="H933" s="43"/>
      <c r="I933" s="43"/>
      <c r="J933" s="43"/>
      <c r="K933" s="87"/>
      <c r="L933" s="153"/>
      <c r="M933" s="68"/>
      <c r="N933" s="154"/>
      <c r="O933" s="45" t="str">
        <f>IF(G933=0,"",G933/F932)</f>
        <v/>
      </c>
      <c r="P933" s="46"/>
      <c r="Q933" s="161" t="str">
        <f t="shared" si="104"/>
        <v/>
      </c>
      <c r="R933" s="161" t="str">
        <f t="shared" si="105"/>
        <v/>
      </c>
      <c r="S933" s="108"/>
    </row>
    <row r="934" spans="1:19" ht="15.75" customHeight="1" x14ac:dyDescent="0.25">
      <c r="A934" s="42">
        <v>2602</v>
      </c>
      <c r="B934" s="43"/>
      <c r="C934" s="43"/>
      <c r="D934" s="43"/>
      <c r="E934" s="43"/>
      <c r="F934" s="43"/>
      <c r="G934" s="43"/>
      <c r="H934" s="43"/>
      <c r="I934" s="43"/>
      <c r="J934" s="43"/>
      <c r="K934" s="87"/>
      <c r="L934" s="153"/>
      <c r="M934" s="68"/>
      <c r="N934" s="154"/>
      <c r="O934" s="45" t="str">
        <f>IF(H934=0,"",H934/G933)</f>
        <v/>
      </c>
      <c r="P934" s="46"/>
      <c r="Q934" s="161" t="str">
        <f t="shared" si="104"/>
        <v/>
      </c>
      <c r="R934" s="161" t="str">
        <f t="shared" si="105"/>
        <v/>
      </c>
      <c r="S934" s="108"/>
    </row>
    <row r="935" spans="1:19" ht="15.75" customHeight="1" x14ac:dyDescent="0.25">
      <c r="A935" s="42">
        <v>2701</v>
      </c>
      <c r="B935" s="43"/>
      <c r="C935" s="43"/>
      <c r="D935" s="43"/>
      <c r="E935" s="43"/>
      <c r="F935" s="43"/>
      <c r="G935" s="43"/>
      <c r="H935" s="43"/>
      <c r="I935" s="43"/>
      <c r="J935" s="43"/>
      <c r="K935" s="87"/>
      <c r="L935" s="153"/>
      <c r="M935" s="68"/>
      <c r="N935" s="154"/>
      <c r="O935" s="45" t="str">
        <f>IF(I935=0,"",I935/H934)</f>
        <v/>
      </c>
      <c r="P935" s="46"/>
      <c r="Q935" s="161" t="str">
        <f t="shared" si="104"/>
        <v/>
      </c>
      <c r="R935" s="161" t="str">
        <f t="shared" si="105"/>
        <v/>
      </c>
      <c r="S935" s="108"/>
    </row>
    <row r="936" spans="1:19" ht="15.75" customHeight="1" x14ac:dyDescent="0.25">
      <c r="A936" s="42">
        <v>2702</v>
      </c>
      <c r="B936" s="43"/>
      <c r="C936" s="43"/>
      <c r="D936" s="43"/>
      <c r="E936" s="43"/>
      <c r="F936" s="43"/>
      <c r="G936" s="43"/>
      <c r="H936" s="43"/>
      <c r="I936" s="43"/>
      <c r="J936" s="43"/>
      <c r="K936" s="87"/>
      <c r="L936" s="153"/>
      <c r="M936" s="68"/>
      <c r="N936" s="154"/>
      <c r="O936" s="47" t="str">
        <f>IF(J936=0,"",J936/I935)</f>
        <v/>
      </c>
      <c r="P936" s="46"/>
      <c r="Q936" s="47" t="str">
        <f t="shared" si="104"/>
        <v/>
      </c>
      <c r="R936" s="47" t="str">
        <f t="shared" si="105"/>
        <v/>
      </c>
      <c r="S936" s="108"/>
    </row>
    <row r="937" spans="1:19" ht="15.75" customHeight="1" x14ac:dyDescent="0.25">
      <c r="A937" s="42">
        <v>2801</v>
      </c>
      <c r="B937" s="43"/>
      <c r="C937" s="43"/>
      <c r="D937" s="43"/>
      <c r="E937" s="43"/>
      <c r="F937" s="43"/>
      <c r="G937" s="43"/>
      <c r="H937" s="43"/>
      <c r="I937" s="43"/>
      <c r="J937" s="43"/>
      <c r="K937" s="87"/>
      <c r="L937" s="153"/>
      <c r="M937" s="68"/>
      <c r="N937" s="155"/>
      <c r="O937" s="125"/>
      <c r="P937" s="46"/>
      <c r="Q937" s="125"/>
      <c r="R937" s="166"/>
      <c r="S937" s="108"/>
    </row>
    <row r="938" spans="1:19" ht="15.75" customHeight="1" x14ac:dyDescent="0.25">
      <c r="A938" s="42">
        <v>2802</v>
      </c>
      <c r="B938" s="43"/>
      <c r="C938" s="43"/>
      <c r="D938" s="43"/>
      <c r="E938" s="43"/>
      <c r="F938" s="43"/>
      <c r="G938" s="43"/>
      <c r="H938" s="43"/>
      <c r="I938" s="43"/>
      <c r="J938" s="43"/>
      <c r="K938" s="87"/>
      <c r="L938" s="153"/>
      <c r="M938" s="68"/>
      <c r="N938" s="155"/>
      <c r="O938" s="163"/>
      <c r="P938" s="69"/>
      <c r="Q938" s="164"/>
      <c r="R938" s="163"/>
      <c r="S938" s="108"/>
    </row>
    <row r="939" spans="1:19" ht="15.75" customHeight="1" x14ac:dyDescent="0.25">
      <c r="A939" s="42">
        <v>2901</v>
      </c>
      <c r="B939" s="43"/>
      <c r="C939" s="43"/>
      <c r="D939" s="43"/>
      <c r="E939" s="43"/>
      <c r="F939" s="43"/>
      <c r="G939" s="43"/>
      <c r="H939" s="43"/>
      <c r="I939" s="43"/>
      <c r="J939" s="43"/>
      <c r="K939" s="87"/>
      <c r="L939" s="153"/>
      <c r="M939" s="68"/>
      <c r="N939" s="155"/>
      <c r="O939" s="163"/>
      <c r="P939" s="69"/>
      <c r="Q939" s="164"/>
      <c r="R939" s="163"/>
      <c r="S939" s="108"/>
    </row>
    <row r="940" spans="1:19" ht="15.75" customHeight="1" x14ac:dyDescent="0.25">
      <c r="A940" s="42">
        <v>2902</v>
      </c>
      <c r="B940" s="43"/>
      <c r="C940" s="43"/>
      <c r="D940" s="43"/>
      <c r="E940" s="43"/>
      <c r="F940" s="43"/>
      <c r="G940" s="43"/>
      <c r="H940" s="43"/>
      <c r="I940" s="43"/>
      <c r="J940" s="43"/>
      <c r="K940" s="87"/>
      <c r="L940" s="153"/>
      <c r="M940" s="68"/>
      <c r="N940" s="155"/>
      <c r="O940" s="68"/>
      <c r="P940" s="155"/>
      <c r="Q940" s="165"/>
      <c r="R940" s="163"/>
      <c r="S940" s="108"/>
    </row>
    <row r="941" spans="1:19" ht="15.75" customHeight="1" x14ac:dyDescent="0.25">
      <c r="A941" s="42">
        <v>3001</v>
      </c>
      <c r="B941" s="43"/>
      <c r="C941" s="43"/>
      <c r="D941" s="43"/>
      <c r="E941" s="43"/>
      <c r="F941" s="43"/>
      <c r="G941" s="43"/>
      <c r="H941" s="43"/>
      <c r="I941" s="43"/>
      <c r="J941" s="43"/>
      <c r="K941" s="87"/>
      <c r="L941" s="153"/>
      <c r="M941" s="68"/>
      <c r="N941" s="155"/>
      <c r="O941" s="50" t="s">
        <v>64</v>
      </c>
      <c r="P941" s="51"/>
      <c r="Q941" s="52" t="str">
        <f>IF(SUM(K930:K938)=0,"",SUM(K930:K938))</f>
        <v/>
      </c>
      <c r="R941" s="53" t="s">
        <v>10</v>
      </c>
      <c r="S941" s="108"/>
    </row>
    <row r="942" spans="1:19" ht="15.75" customHeight="1" x14ac:dyDescent="0.25">
      <c r="A942" s="42">
        <v>3002</v>
      </c>
      <c r="B942" s="43"/>
      <c r="C942" s="43"/>
      <c r="D942" s="43"/>
      <c r="E942" s="43"/>
      <c r="F942" s="43"/>
      <c r="G942" s="43"/>
      <c r="H942" s="43"/>
      <c r="I942" s="43"/>
      <c r="J942" s="43"/>
      <c r="K942" s="87"/>
      <c r="L942" s="153"/>
      <c r="M942" s="68"/>
      <c r="N942" s="155"/>
      <c r="O942" s="54" t="s">
        <v>66</v>
      </c>
      <c r="P942" s="55" t="str">
        <f>IF(P941/B928=0,"",P941/B928)</f>
        <v/>
      </c>
      <c r="Q942" s="56" t="e">
        <f>IF(P941/Q941=0,"",P941/Q941)</f>
        <v>#VALUE!</v>
      </c>
      <c r="R942" s="57" t="s">
        <v>67</v>
      </c>
      <c r="S942" s="108"/>
    </row>
    <row r="943" spans="1:19" ht="15.75" customHeight="1" x14ac:dyDescent="0.25">
      <c r="A943" s="42">
        <v>3101</v>
      </c>
      <c r="B943" s="43"/>
      <c r="C943" s="43"/>
      <c r="D943" s="43"/>
      <c r="E943" s="43"/>
      <c r="F943" s="43"/>
      <c r="G943" s="43"/>
      <c r="H943" s="43"/>
      <c r="I943" s="43"/>
      <c r="J943" s="43"/>
      <c r="K943" s="87"/>
      <c r="L943" s="156"/>
      <c r="M943" s="157"/>
      <c r="N943" s="158"/>
      <c r="O943" s="58"/>
      <c r="P943" s="59"/>
      <c r="Q943" s="59"/>
      <c r="R943" s="60"/>
      <c r="S943" s="108"/>
    </row>
    <row r="944" spans="1:19" ht="18" x14ac:dyDescent="0.25">
      <c r="A944" s="28"/>
      <c r="B944" s="198" t="s">
        <v>89</v>
      </c>
      <c r="C944" s="198"/>
      <c r="D944" s="198"/>
      <c r="E944" s="198"/>
      <c r="F944" s="198"/>
      <c r="G944" s="198"/>
      <c r="H944" s="198"/>
      <c r="I944" s="198"/>
      <c r="J944" s="198"/>
      <c r="K944" s="61">
        <f>SUM(K928:K940)</f>
        <v>0</v>
      </c>
      <c r="L944" s="62" t="str">
        <f>IF(K936=0,"",K936/B928)</f>
        <v/>
      </c>
      <c r="M944" s="62" t="str">
        <f>IF(K944=0,"",K944/B928)</f>
        <v/>
      </c>
      <c r="N944" s="62" t="str">
        <f>IF(K936=0,"",M944-L944)</f>
        <v/>
      </c>
      <c r="O944" s="2"/>
      <c r="P944" s="109"/>
      <c r="Q944" s="25"/>
      <c r="R944" s="2"/>
      <c r="S944" s="108"/>
    </row>
    <row r="945" spans="1:19" ht="12.75" customHeight="1" x14ac:dyDescent="0.25">
      <c r="A945" s="28"/>
      <c r="B945" s="1"/>
      <c r="C945" s="1"/>
      <c r="D945" s="72"/>
      <c r="E945" s="72"/>
      <c r="F945" s="72"/>
      <c r="G945" s="72"/>
      <c r="H945" s="72"/>
      <c r="I945" s="72"/>
      <c r="J945" s="72"/>
      <c r="K945" s="73"/>
      <c r="L945" s="74"/>
      <c r="M945" s="74"/>
      <c r="N945" s="74"/>
      <c r="O945" s="2"/>
      <c r="P945" s="1"/>
      <c r="Q945" s="25"/>
      <c r="R945" s="2"/>
    </row>
    <row r="946" spans="1:19" ht="12.75" customHeight="1" x14ac:dyDescent="0.25">
      <c r="A946" s="28"/>
      <c r="B946" s="1"/>
      <c r="C946" s="1"/>
      <c r="D946" s="72"/>
      <c r="E946" s="72"/>
      <c r="F946" s="72"/>
      <c r="G946" s="72"/>
      <c r="H946" s="72"/>
      <c r="I946" s="72"/>
      <c r="J946" s="72"/>
      <c r="K946" s="73"/>
      <c r="L946" s="74"/>
      <c r="M946" s="74"/>
      <c r="N946" s="74"/>
      <c r="O946" s="2"/>
      <c r="P946" s="1"/>
      <c r="Q946" s="25"/>
      <c r="R946" s="2"/>
    </row>
    <row r="947" spans="1:19" ht="26.25" x14ac:dyDescent="0.4">
      <c r="A947" s="113"/>
      <c r="B947" s="199" t="s">
        <v>78</v>
      </c>
      <c r="C947" s="200"/>
      <c r="D947" s="200"/>
      <c r="E947" s="200"/>
      <c r="F947" s="200"/>
      <c r="G947" s="200"/>
      <c r="H947" s="200"/>
      <c r="I947" s="200"/>
      <c r="J947" s="200"/>
      <c r="K947" s="147" t="s">
        <v>121</v>
      </c>
      <c r="L947" s="2"/>
      <c r="M947" s="2"/>
      <c r="N947" s="113"/>
      <c r="O947" s="2"/>
      <c r="P947" s="113"/>
      <c r="Q947" s="113"/>
      <c r="R947" s="113"/>
      <c r="S947" s="112"/>
    </row>
    <row r="948" spans="1:19" ht="20.25" x14ac:dyDescent="0.2">
      <c r="A948" s="201" t="s">
        <v>9</v>
      </c>
      <c r="B948" s="202" t="s">
        <v>79</v>
      </c>
      <c r="C948" s="203"/>
      <c r="D948" s="203"/>
      <c r="E948" s="203"/>
      <c r="F948" s="203"/>
      <c r="G948" s="203"/>
      <c r="H948" s="203"/>
      <c r="I948" s="203"/>
      <c r="J948" s="204"/>
      <c r="K948" s="212" t="s">
        <v>10</v>
      </c>
      <c r="L948" s="197" t="s">
        <v>2</v>
      </c>
      <c r="M948" s="197" t="s">
        <v>3</v>
      </c>
      <c r="N948" s="214" t="s">
        <v>4</v>
      </c>
      <c r="O948" s="197" t="s">
        <v>5</v>
      </c>
      <c r="P948" s="195" t="s">
        <v>6</v>
      </c>
      <c r="Q948" s="195" t="s">
        <v>7</v>
      </c>
      <c r="R948" s="197" t="s">
        <v>8</v>
      </c>
      <c r="S948" s="112"/>
    </row>
    <row r="949" spans="1:19" ht="15.75" x14ac:dyDescent="0.25">
      <c r="A949" s="196"/>
      <c r="B949" s="42" t="s">
        <v>80</v>
      </c>
      <c r="C949" s="42" t="s">
        <v>81</v>
      </c>
      <c r="D949" s="42" t="s">
        <v>82</v>
      </c>
      <c r="E949" s="42" t="s">
        <v>83</v>
      </c>
      <c r="F949" s="42" t="s">
        <v>84</v>
      </c>
      <c r="G949" s="42" t="s">
        <v>85</v>
      </c>
      <c r="H949" s="42" t="s">
        <v>86</v>
      </c>
      <c r="I949" s="42" t="s">
        <v>87</v>
      </c>
      <c r="J949" s="42" t="s">
        <v>88</v>
      </c>
      <c r="K949" s="213"/>
      <c r="L949" s="196"/>
      <c r="M949" s="196"/>
      <c r="N949" s="196"/>
      <c r="O949" s="196"/>
      <c r="P949" s="196"/>
      <c r="Q949" s="196"/>
      <c r="R949" s="196"/>
      <c r="S949" s="112"/>
    </row>
    <row r="950" spans="1:19" ht="15.75" customHeight="1" x14ac:dyDescent="0.25">
      <c r="A950" s="42">
        <v>2401</v>
      </c>
      <c r="B950" s="43">
        <v>24</v>
      </c>
      <c r="C950" s="43"/>
      <c r="D950" s="43"/>
      <c r="E950" s="43"/>
      <c r="F950" s="43"/>
      <c r="G950" s="43"/>
      <c r="H950" s="43"/>
      <c r="I950" s="43"/>
      <c r="J950" s="43"/>
      <c r="K950" s="87"/>
      <c r="L950" s="150"/>
      <c r="M950" s="151"/>
      <c r="N950" s="152"/>
      <c r="O950" s="159"/>
      <c r="P950" s="44">
        <f>B950</f>
        <v>24</v>
      </c>
      <c r="Q950" s="160"/>
      <c r="R950" s="159"/>
      <c r="S950" s="112"/>
    </row>
    <row r="951" spans="1:19" ht="15.75" customHeight="1" x14ac:dyDescent="0.25">
      <c r="A951" s="42">
        <v>2402</v>
      </c>
      <c r="B951" s="43"/>
      <c r="C951" s="43">
        <v>19</v>
      </c>
      <c r="D951" s="43"/>
      <c r="E951" s="43"/>
      <c r="F951" s="43"/>
      <c r="G951" s="43"/>
      <c r="H951" s="43"/>
      <c r="I951" s="43"/>
      <c r="J951" s="43"/>
      <c r="K951" s="87"/>
      <c r="L951" s="153"/>
      <c r="M951" s="68"/>
      <c r="N951" s="154"/>
      <c r="O951" s="45">
        <f>IF(C951=0,"",C951/B950)</f>
        <v>0.79166666666666663</v>
      </c>
      <c r="P951" s="46">
        <v>22</v>
      </c>
      <c r="Q951" s="161">
        <f t="shared" ref="Q951:Q958" si="106">IF(P951=0,"",P951/P950)</f>
        <v>0.91666666666666663</v>
      </c>
      <c r="R951" s="161">
        <f t="shared" ref="R951:R958" si="107">IF(P951=0,"",100%-Q951)</f>
        <v>8.333333333333337E-2</v>
      </c>
      <c r="S951" s="112"/>
    </row>
    <row r="952" spans="1:19" ht="15.75" customHeight="1" x14ac:dyDescent="0.25">
      <c r="A952" s="42">
        <v>2501</v>
      </c>
      <c r="B952" s="43"/>
      <c r="C952" s="43"/>
      <c r="D952" s="43">
        <v>17</v>
      </c>
      <c r="E952" s="43"/>
      <c r="F952" s="43"/>
      <c r="G952" s="43"/>
      <c r="H952" s="43"/>
      <c r="I952" s="43"/>
      <c r="J952" s="43"/>
      <c r="K952" s="87"/>
      <c r="L952" s="153"/>
      <c r="M952" s="68"/>
      <c r="N952" s="154"/>
      <c r="O952" s="45">
        <f>IF(D952=0,"",D952/C951)</f>
        <v>0.89473684210526316</v>
      </c>
      <c r="P952" s="46">
        <v>18</v>
      </c>
      <c r="Q952" s="161">
        <f t="shared" si="106"/>
        <v>0.81818181818181823</v>
      </c>
      <c r="R952" s="161">
        <f t="shared" si="107"/>
        <v>0.18181818181818177</v>
      </c>
      <c r="S952" s="102">
        <f>P952/P950</f>
        <v>0.75</v>
      </c>
    </row>
    <row r="953" spans="1:19" ht="15.75" customHeight="1" x14ac:dyDescent="0.25">
      <c r="A953" s="42">
        <v>2502</v>
      </c>
      <c r="B953" s="43"/>
      <c r="C953" s="43"/>
      <c r="D953" s="43"/>
      <c r="E953" s="43">
        <v>16</v>
      </c>
      <c r="F953" s="43"/>
      <c r="G953" s="43"/>
      <c r="H953" s="43"/>
      <c r="I953" s="43"/>
      <c r="J953" s="43"/>
      <c r="K953" s="87"/>
      <c r="L953" s="153"/>
      <c r="M953" s="68"/>
      <c r="N953" s="154"/>
      <c r="O953" s="45">
        <f>IF(E953=0,"",E953/D952)</f>
        <v>0.94117647058823528</v>
      </c>
      <c r="P953" s="46">
        <v>17</v>
      </c>
      <c r="Q953" s="161">
        <f t="shared" si="106"/>
        <v>0.94444444444444442</v>
      </c>
      <c r="R953" s="161">
        <f t="shared" si="107"/>
        <v>5.555555555555558E-2</v>
      </c>
      <c r="S953" s="112"/>
    </row>
    <row r="954" spans="1:19" ht="15.75" customHeight="1" x14ac:dyDescent="0.25">
      <c r="A954" s="42">
        <v>2601</v>
      </c>
      <c r="B954" s="43"/>
      <c r="C954" s="43"/>
      <c r="D954" s="43"/>
      <c r="E954" s="43"/>
      <c r="F954" s="43"/>
      <c r="G954" s="43"/>
      <c r="H954" s="43"/>
      <c r="I954" s="43"/>
      <c r="J954" s="43"/>
      <c r="K954" s="87"/>
      <c r="L954" s="153"/>
      <c r="M954" s="68"/>
      <c r="N954" s="154"/>
      <c r="O954" s="45" t="str">
        <f>IF(F954=0,"",F954/E953)</f>
        <v/>
      </c>
      <c r="P954" s="46"/>
      <c r="Q954" s="161" t="str">
        <f t="shared" si="106"/>
        <v/>
      </c>
      <c r="R954" s="161" t="str">
        <f t="shared" si="107"/>
        <v/>
      </c>
      <c r="S954" s="112"/>
    </row>
    <row r="955" spans="1:19" ht="15.75" customHeight="1" x14ac:dyDescent="0.25">
      <c r="A955" s="42">
        <v>2602</v>
      </c>
      <c r="B955" s="43"/>
      <c r="C955" s="43"/>
      <c r="D955" s="43"/>
      <c r="E955" s="43"/>
      <c r="F955" s="43"/>
      <c r="G955" s="43"/>
      <c r="H955" s="43"/>
      <c r="I955" s="43"/>
      <c r="J955" s="43"/>
      <c r="K955" s="87"/>
      <c r="L955" s="153"/>
      <c r="M955" s="68"/>
      <c r="N955" s="154"/>
      <c r="O955" s="45" t="str">
        <f>IF(G955=0,"",G955/F954)</f>
        <v/>
      </c>
      <c r="P955" s="46"/>
      <c r="Q955" s="161" t="str">
        <f t="shared" si="106"/>
        <v/>
      </c>
      <c r="R955" s="161" t="str">
        <f t="shared" si="107"/>
        <v/>
      </c>
      <c r="S955" s="112"/>
    </row>
    <row r="956" spans="1:19" ht="15.75" customHeight="1" x14ac:dyDescent="0.25">
      <c r="A956" s="42">
        <v>2701</v>
      </c>
      <c r="B956" s="43"/>
      <c r="C956" s="43"/>
      <c r="D956" s="43"/>
      <c r="E956" s="43"/>
      <c r="F956" s="43"/>
      <c r="G956" s="43"/>
      <c r="H956" s="43"/>
      <c r="I956" s="43"/>
      <c r="J956" s="43"/>
      <c r="K956" s="87"/>
      <c r="L956" s="153"/>
      <c r="M956" s="68"/>
      <c r="N956" s="154"/>
      <c r="O956" s="45" t="str">
        <f>IF(H956=0,"",H956/G955)</f>
        <v/>
      </c>
      <c r="P956" s="46"/>
      <c r="Q956" s="161" t="str">
        <f t="shared" si="106"/>
        <v/>
      </c>
      <c r="R956" s="161" t="str">
        <f t="shared" si="107"/>
        <v/>
      </c>
      <c r="S956" s="112"/>
    </row>
    <row r="957" spans="1:19" ht="15.75" customHeight="1" x14ac:dyDescent="0.25">
      <c r="A957" s="42">
        <v>2702</v>
      </c>
      <c r="B957" s="43"/>
      <c r="C957" s="43"/>
      <c r="D957" s="43"/>
      <c r="E957" s="43"/>
      <c r="F957" s="43"/>
      <c r="G957" s="43"/>
      <c r="H957" s="43"/>
      <c r="I957" s="43"/>
      <c r="J957" s="43"/>
      <c r="K957" s="87"/>
      <c r="L957" s="153"/>
      <c r="M957" s="68"/>
      <c r="N957" s="154"/>
      <c r="O957" s="45" t="str">
        <f>IF(I957=0,"",I957/H956)</f>
        <v/>
      </c>
      <c r="P957" s="46"/>
      <c r="Q957" s="161" t="str">
        <f t="shared" si="106"/>
        <v/>
      </c>
      <c r="R957" s="161" t="str">
        <f t="shared" si="107"/>
        <v/>
      </c>
      <c r="S957" s="112"/>
    </row>
    <row r="958" spans="1:19" ht="15.75" customHeight="1" x14ac:dyDescent="0.25">
      <c r="A958" s="42">
        <v>2801</v>
      </c>
      <c r="B958" s="43"/>
      <c r="C958" s="43"/>
      <c r="D958" s="43"/>
      <c r="E958" s="43"/>
      <c r="F958" s="43"/>
      <c r="G958" s="43"/>
      <c r="H958" s="43"/>
      <c r="I958" s="43"/>
      <c r="J958" s="43"/>
      <c r="K958" s="87"/>
      <c r="L958" s="153"/>
      <c r="M958" s="68"/>
      <c r="N958" s="154"/>
      <c r="O958" s="47" t="str">
        <f>IF(J958=0,"",J958/I957)</f>
        <v/>
      </c>
      <c r="P958" s="46"/>
      <c r="Q958" s="47" t="str">
        <f t="shared" si="106"/>
        <v/>
      </c>
      <c r="R958" s="47" t="str">
        <f t="shared" si="107"/>
        <v/>
      </c>
      <c r="S958" s="112"/>
    </row>
    <row r="959" spans="1:19" ht="15.75" customHeight="1" x14ac:dyDescent="0.25">
      <c r="A959" s="42">
        <v>2802</v>
      </c>
      <c r="B959" s="43"/>
      <c r="C959" s="43"/>
      <c r="D959" s="43"/>
      <c r="E959" s="43"/>
      <c r="F959" s="43"/>
      <c r="G959" s="43"/>
      <c r="H959" s="43"/>
      <c r="I959" s="43"/>
      <c r="J959" s="43"/>
      <c r="K959" s="87"/>
      <c r="L959" s="153"/>
      <c r="M959" s="68"/>
      <c r="N959" s="155"/>
      <c r="O959" s="125"/>
      <c r="P959" s="46"/>
      <c r="Q959" s="125"/>
      <c r="R959" s="166"/>
      <c r="S959" s="112"/>
    </row>
    <row r="960" spans="1:19" ht="15.75" customHeight="1" x14ac:dyDescent="0.25">
      <c r="A960" s="42">
        <v>2901</v>
      </c>
      <c r="B960" s="43"/>
      <c r="C960" s="43"/>
      <c r="D960" s="43"/>
      <c r="E960" s="43"/>
      <c r="F960" s="43"/>
      <c r="G960" s="43"/>
      <c r="H960" s="43"/>
      <c r="I960" s="43"/>
      <c r="J960" s="43"/>
      <c r="K960" s="87"/>
      <c r="L960" s="153"/>
      <c r="M960" s="68"/>
      <c r="N960" s="155"/>
      <c r="O960" s="163"/>
      <c r="P960" s="69"/>
      <c r="Q960" s="164"/>
      <c r="R960" s="163"/>
      <c r="S960" s="112"/>
    </row>
    <row r="961" spans="1:19" ht="15.75" customHeight="1" x14ac:dyDescent="0.25">
      <c r="A961" s="42">
        <v>2902</v>
      </c>
      <c r="B961" s="43"/>
      <c r="C961" s="43"/>
      <c r="D961" s="43"/>
      <c r="E961" s="43"/>
      <c r="F961" s="43"/>
      <c r="G961" s="43"/>
      <c r="H961" s="43"/>
      <c r="I961" s="43"/>
      <c r="J961" s="43"/>
      <c r="K961" s="87"/>
      <c r="L961" s="153"/>
      <c r="M961" s="68"/>
      <c r="N961" s="155"/>
      <c r="O961" s="163"/>
      <c r="P961" s="69"/>
      <c r="Q961" s="164"/>
      <c r="R961" s="163"/>
      <c r="S961" s="112"/>
    </row>
    <row r="962" spans="1:19" ht="15.75" customHeight="1" x14ac:dyDescent="0.25">
      <c r="A962" s="42">
        <v>3001</v>
      </c>
      <c r="B962" s="43"/>
      <c r="C962" s="43"/>
      <c r="D962" s="43"/>
      <c r="E962" s="43"/>
      <c r="F962" s="43"/>
      <c r="G962" s="43"/>
      <c r="H962" s="43"/>
      <c r="I962" s="43"/>
      <c r="J962" s="43"/>
      <c r="K962" s="87"/>
      <c r="L962" s="153"/>
      <c r="M962" s="68"/>
      <c r="N962" s="155"/>
      <c r="O962" s="68"/>
      <c r="P962" s="155"/>
      <c r="Q962" s="165"/>
      <c r="R962" s="163"/>
      <c r="S962" s="112"/>
    </row>
    <row r="963" spans="1:19" ht="15.75" customHeight="1" x14ac:dyDescent="0.25">
      <c r="A963" s="42">
        <v>3002</v>
      </c>
      <c r="B963" s="43"/>
      <c r="C963" s="43"/>
      <c r="D963" s="43"/>
      <c r="E963" s="43"/>
      <c r="F963" s="43"/>
      <c r="G963" s="43"/>
      <c r="H963" s="43"/>
      <c r="I963" s="43"/>
      <c r="J963" s="43"/>
      <c r="K963" s="87"/>
      <c r="L963" s="153"/>
      <c r="M963" s="68"/>
      <c r="N963" s="155"/>
      <c r="O963" s="50" t="s">
        <v>64</v>
      </c>
      <c r="P963" s="51"/>
      <c r="Q963" s="52" t="str">
        <f>IF(SUM(K952:K960)=0,"",SUM(K952:K960))</f>
        <v/>
      </c>
      <c r="R963" s="53" t="s">
        <v>10</v>
      </c>
      <c r="S963" s="112"/>
    </row>
    <row r="964" spans="1:19" ht="15.75" customHeight="1" x14ac:dyDescent="0.25">
      <c r="A964" s="42">
        <v>3101</v>
      </c>
      <c r="B964" s="43"/>
      <c r="C964" s="43"/>
      <c r="D964" s="43"/>
      <c r="E964" s="43"/>
      <c r="F964" s="43"/>
      <c r="G964" s="43"/>
      <c r="H964" s="43"/>
      <c r="I964" s="43"/>
      <c r="J964" s="43"/>
      <c r="K964" s="87"/>
      <c r="L964" s="153"/>
      <c r="M964" s="68"/>
      <c r="N964" s="155"/>
      <c r="O964" s="54" t="s">
        <v>66</v>
      </c>
      <c r="P964" s="55" t="str">
        <f>IF(P963/B950=0,"",P963/B950)</f>
        <v/>
      </c>
      <c r="Q964" s="56" t="e">
        <f>IF(P963/Q963=0,"",P963/Q963)</f>
        <v>#VALUE!</v>
      </c>
      <c r="R964" s="57" t="s">
        <v>67</v>
      </c>
      <c r="S964" s="112"/>
    </row>
    <row r="965" spans="1:19" ht="15.75" customHeight="1" x14ac:dyDescent="0.25">
      <c r="A965" s="42">
        <v>3102</v>
      </c>
      <c r="B965" s="43"/>
      <c r="C965" s="43"/>
      <c r="D965" s="43"/>
      <c r="E965" s="43"/>
      <c r="F965" s="43"/>
      <c r="G965" s="43"/>
      <c r="H965" s="43"/>
      <c r="I965" s="43"/>
      <c r="J965" s="43"/>
      <c r="K965" s="87"/>
      <c r="L965" s="156"/>
      <c r="M965" s="157"/>
      <c r="N965" s="158"/>
      <c r="O965" s="58"/>
      <c r="P965" s="59"/>
      <c r="Q965" s="59"/>
      <c r="R965" s="60"/>
      <c r="S965" s="112"/>
    </row>
    <row r="966" spans="1:19" ht="18" x14ac:dyDescent="0.25">
      <c r="A966" s="28"/>
      <c r="B966" s="198" t="s">
        <v>89</v>
      </c>
      <c r="C966" s="198"/>
      <c r="D966" s="198"/>
      <c r="E966" s="198"/>
      <c r="F966" s="198"/>
      <c r="G966" s="198"/>
      <c r="H966" s="198"/>
      <c r="I966" s="198"/>
      <c r="J966" s="198"/>
      <c r="K966" s="61">
        <f>SUM(K950:K962)</f>
        <v>0</v>
      </c>
      <c r="L966" s="62" t="str">
        <f>IF(K958=0,"",K958/B950)</f>
        <v/>
      </c>
      <c r="M966" s="62" t="str">
        <f>IF(K966=0,"",K966/B950)</f>
        <v/>
      </c>
      <c r="N966" s="62" t="str">
        <f>IF(K958=0,"",M966-L966)</f>
        <v/>
      </c>
      <c r="O966" s="2"/>
      <c r="P966" s="113"/>
      <c r="Q966" s="25"/>
      <c r="R966" s="2"/>
      <c r="S966" s="112"/>
    </row>
    <row r="967" spans="1:19" ht="12.75" customHeight="1" x14ac:dyDescent="0.25">
      <c r="A967" s="28"/>
      <c r="B967" s="1"/>
      <c r="C967" s="1"/>
      <c r="D967" s="72"/>
      <c r="E967" s="72"/>
      <c r="F967" s="72"/>
      <c r="G967" s="72"/>
      <c r="H967" s="72"/>
      <c r="I967" s="72"/>
      <c r="J967" s="72"/>
      <c r="K967" s="73"/>
      <c r="L967" s="74"/>
      <c r="M967" s="74"/>
      <c r="N967" s="74"/>
      <c r="O967" s="2"/>
      <c r="P967" s="1"/>
      <c r="Q967" s="25"/>
      <c r="R967" s="2"/>
    </row>
    <row r="968" spans="1:19" ht="12.75" customHeight="1" x14ac:dyDescent="0.25">
      <c r="A968" s="28"/>
      <c r="B968" s="1"/>
      <c r="C968" s="1"/>
      <c r="D968" s="72"/>
      <c r="E968" s="72"/>
      <c r="F968" s="72"/>
      <c r="G968" s="72"/>
      <c r="H968" s="72"/>
      <c r="I968" s="72"/>
      <c r="J968" s="72"/>
      <c r="K968" s="73"/>
      <c r="L968" s="74"/>
      <c r="M968" s="74"/>
      <c r="N968" s="74"/>
      <c r="O968" s="2"/>
      <c r="P968" s="1"/>
      <c r="Q968" s="25"/>
      <c r="R968" s="2"/>
    </row>
    <row r="969" spans="1:19" ht="26.25" x14ac:dyDescent="0.4">
      <c r="A969" s="117"/>
      <c r="B969" s="199" t="s">
        <v>78</v>
      </c>
      <c r="C969" s="200"/>
      <c r="D969" s="200"/>
      <c r="E969" s="200"/>
      <c r="F969" s="200"/>
      <c r="G969" s="200"/>
      <c r="H969" s="200"/>
      <c r="I969" s="200"/>
      <c r="J969" s="200"/>
      <c r="K969" s="147" t="s">
        <v>112</v>
      </c>
      <c r="L969" s="2"/>
      <c r="M969" s="2"/>
      <c r="N969" s="117"/>
      <c r="O969" s="2"/>
      <c r="P969" s="117"/>
      <c r="Q969" s="117"/>
      <c r="R969" s="117"/>
      <c r="S969" s="116"/>
    </row>
    <row r="970" spans="1:19" ht="20.25" x14ac:dyDescent="0.2">
      <c r="A970" s="201" t="s">
        <v>9</v>
      </c>
      <c r="B970" s="202" t="s">
        <v>79</v>
      </c>
      <c r="C970" s="203"/>
      <c r="D970" s="203"/>
      <c r="E970" s="203"/>
      <c r="F970" s="203"/>
      <c r="G970" s="203"/>
      <c r="H970" s="203"/>
      <c r="I970" s="203"/>
      <c r="J970" s="204"/>
      <c r="K970" s="212" t="s">
        <v>10</v>
      </c>
      <c r="L970" s="197" t="s">
        <v>2</v>
      </c>
      <c r="M970" s="197" t="s">
        <v>3</v>
      </c>
      <c r="N970" s="214" t="s">
        <v>4</v>
      </c>
      <c r="O970" s="197" t="s">
        <v>5</v>
      </c>
      <c r="P970" s="195" t="s">
        <v>6</v>
      </c>
      <c r="Q970" s="195" t="s">
        <v>7</v>
      </c>
      <c r="R970" s="197" t="s">
        <v>8</v>
      </c>
      <c r="S970" s="116"/>
    </row>
    <row r="971" spans="1:19" ht="15.75" x14ac:dyDescent="0.25">
      <c r="A971" s="196"/>
      <c r="B971" s="42" t="s">
        <v>80</v>
      </c>
      <c r="C971" s="42" t="s">
        <v>81</v>
      </c>
      <c r="D971" s="42" t="s">
        <v>82</v>
      </c>
      <c r="E971" s="42" t="s">
        <v>83</v>
      </c>
      <c r="F971" s="42" t="s">
        <v>84</v>
      </c>
      <c r="G971" s="42" t="s">
        <v>85</v>
      </c>
      <c r="H971" s="42" t="s">
        <v>86</v>
      </c>
      <c r="I971" s="42" t="s">
        <v>87</v>
      </c>
      <c r="J971" s="42" t="s">
        <v>88</v>
      </c>
      <c r="K971" s="213"/>
      <c r="L971" s="196"/>
      <c r="M971" s="196"/>
      <c r="N971" s="196"/>
      <c r="O971" s="196"/>
      <c r="P971" s="196"/>
      <c r="Q971" s="196"/>
      <c r="R971" s="196"/>
      <c r="S971" s="116"/>
    </row>
    <row r="972" spans="1:19" ht="15.75" customHeight="1" x14ac:dyDescent="0.25">
      <c r="A972" s="42">
        <v>2402</v>
      </c>
      <c r="B972" s="43">
        <v>69</v>
      </c>
      <c r="C972" s="43"/>
      <c r="D972" s="43"/>
      <c r="E972" s="43"/>
      <c r="F972" s="43"/>
      <c r="G972" s="43"/>
      <c r="H972" s="43"/>
      <c r="I972" s="43"/>
      <c r="J972" s="43"/>
      <c r="K972" s="87"/>
      <c r="L972" s="150"/>
      <c r="M972" s="151"/>
      <c r="N972" s="152"/>
      <c r="O972" s="159"/>
      <c r="P972" s="44">
        <f>B972</f>
        <v>69</v>
      </c>
      <c r="Q972" s="160"/>
      <c r="R972" s="159"/>
      <c r="S972" s="116"/>
    </row>
    <row r="973" spans="1:19" ht="15.75" customHeight="1" x14ac:dyDescent="0.25">
      <c r="A973" s="42">
        <v>2501</v>
      </c>
      <c r="B973" s="43"/>
      <c r="C973" s="43">
        <v>61</v>
      </c>
      <c r="D973" s="43"/>
      <c r="E973" s="43"/>
      <c r="F973" s="43"/>
      <c r="G973" s="43"/>
      <c r="H973" s="43"/>
      <c r="I973" s="43"/>
      <c r="J973" s="43"/>
      <c r="K973" s="87"/>
      <c r="L973" s="153"/>
      <c r="M973" s="68"/>
      <c r="N973" s="154"/>
      <c r="O973" s="45">
        <f>IF(C973=0,"",C973/B972)</f>
        <v>0.88405797101449279</v>
      </c>
      <c r="P973" s="46">
        <v>61</v>
      </c>
      <c r="Q973" s="161">
        <f t="shared" ref="Q973:Q980" si="108">IF(P973=0,"",P973/P972)</f>
        <v>0.88405797101449279</v>
      </c>
      <c r="R973" s="161">
        <f t="shared" ref="R973:R980" si="109">IF(P973=0,"",100%-Q973)</f>
        <v>0.11594202898550721</v>
      </c>
      <c r="S973" s="116"/>
    </row>
    <row r="974" spans="1:19" ht="15.75" customHeight="1" x14ac:dyDescent="0.25">
      <c r="A974" s="42">
        <v>2502</v>
      </c>
      <c r="B974" s="43"/>
      <c r="C974" s="43"/>
      <c r="D974" s="43">
        <v>54</v>
      </c>
      <c r="E974" s="43"/>
      <c r="F974" s="43"/>
      <c r="G974" s="43"/>
      <c r="H974" s="43"/>
      <c r="I974" s="43"/>
      <c r="J974" s="43"/>
      <c r="K974" s="87"/>
      <c r="L974" s="153"/>
      <c r="M974" s="68"/>
      <c r="N974" s="154"/>
      <c r="O974" s="45">
        <f>IF(D974=0,"",D974/C973)</f>
        <v>0.88524590163934425</v>
      </c>
      <c r="P974" s="46">
        <v>59</v>
      </c>
      <c r="Q974" s="161">
        <f t="shared" si="108"/>
        <v>0.96721311475409832</v>
      </c>
      <c r="R974" s="161">
        <f t="shared" si="109"/>
        <v>3.2786885245901676E-2</v>
      </c>
      <c r="S974" s="102">
        <f>P974/P972</f>
        <v>0.85507246376811596</v>
      </c>
    </row>
    <row r="975" spans="1:19" ht="15.75" customHeight="1" x14ac:dyDescent="0.25">
      <c r="A975" s="42">
        <v>2601</v>
      </c>
      <c r="B975" s="43"/>
      <c r="C975" s="43"/>
      <c r="D975" s="43"/>
      <c r="E975" s="43"/>
      <c r="F975" s="43"/>
      <c r="G975" s="43" t="s">
        <v>92</v>
      </c>
      <c r="H975" s="43"/>
      <c r="I975" s="43"/>
      <c r="J975" s="43"/>
      <c r="K975" s="87"/>
      <c r="L975" s="153"/>
      <c r="M975" s="68"/>
      <c r="N975" s="154"/>
      <c r="O975" s="45" t="str">
        <f>IF(E975=0,"",E975/D974)</f>
        <v/>
      </c>
      <c r="P975" s="46"/>
      <c r="Q975" s="161" t="str">
        <f t="shared" si="108"/>
        <v/>
      </c>
      <c r="R975" s="161" t="str">
        <f t="shared" si="109"/>
        <v/>
      </c>
      <c r="S975" s="116"/>
    </row>
    <row r="976" spans="1:19" ht="15.75" customHeight="1" x14ac:dyDescent="0.25">
      <c r="A976" s="42">
        <v>2602</v>
      </c>
      <c r="B976" s="43"/>
      <c r="C976" s="43"/>
      <c r="D976" s="43"/>
      <c r="E976" s="43"/>
      <c r="F976" s="43"/>
      <c r="G976" s="43"/>
      <c r="H976" s="43"/>
      <c r="I976" s="43"/>
      <c r="J976" s="43"/>
      <c r="K976" s="87"/>
      <c r="L976" s="153"/>
      <c r="M976" s="68"/>
      <c r="N976" s="154"/>
      <c r="O976" s="45" t="str">
        <f>IF(F976=0,"",F976/E975)</f>
        <v/>
      </c>
      <c r="P976" s="46"/>
      <c r="Q976" s="161" t="str">
        <f t="shared" si="108"/>
        <v/>
      </c>
      <c r="R976" s="161" t="str">
        <f t="shared" si="109"/>
        <v/>
      </c>
      <c r="S976" s="116"/>
    </row>
    <row r="977" spans="1:19" ht="15.75" customHeight="1" x14ac:dyDescent="0.25">
      <c r="A977" s="42">
        <v>2701</v>
      </c>
      <c r="B977" s="43"/>
      <c r="C977" s="43"/>
      <c r="D977" s="43"/>
      <c r="E977" s="43"/>
      <c r="F977" s="43"/>
      <c r="G977" s="43"/>
      <c r="H977" s="43"/>
      <c r="I977" s="43"/>
      <c r="J977" s="43"/>
      <c r="K977" s="87"/>
      <c r="L977" s="153"/>
      <c r="M977" s="68"/>
      <c r="N977" s="154"/>
      <c r="O977" s="45" t="str">
        <f>IF(G977=0,"",G977/F976)</f>
        <v/>
      </c>
      <c r="P977" s="46"/>
      <c r="Q977" s="161" t="str">
        <f t="shared" si="108"/>
        <v/>
      </c>
      <c r="R977" s="161" t="str">
        <f t="shared" si="109"/>
        <v/>
      </c>
      <c r="S977" s="116"/>
    </row>
    <row r="978" spans="1:19" ht="15.75" customHeight="1" x14ac:dyDescent="0.25">
      <c r="A978" s="42">
        <v>2702</v>
      </c>
      <c r="B978" s="43"/>
      <c r="C978" s="43"/>
      <c r="D978" s="43"/>
      <c r="E978" s="43"/>
      <c r="F978" s="43"/>
      <c r="G978" s="43"/>
      <c r="H978" s="43"/>
      <c r="I978" s="43"/>
      <c r="J978" s="43"/>
      <c r="K978" s="87"/>
      <c r="L978" s="153"/>
      <c r="M978" s="68"/>
      <c r="N978" s="154"/>
      <c r="O978" s="45" t="str">
        <f>IF(H978=0,"",H978/G977)</f>
        <v/>
      </c>
      <c r="P978" s="46"/>
      <c r="Q978" s="161" t="str">
        <f t="shared" si="108"/>
        <v/>
      </c>
      <c r="R978" s="161" t="str">
        <f t="shared" si="109"/>
        <v/>
      </c>
      <c r="S978" s="116"/>
    </row>
    <row r="979" spans="1:19" ht="15.75" customHeight="1" x14ac:dyDescent="0.25">
      <c r="A979" s="42">
        <v>2801</v>
      </c>
      <c r="B979" s="43"/>
      <c r="C979" s="43"/>
      <c r="D979" s="43"/>
      <c r="E979" s="43"/>
      <c r="F979" s="43"/>
      <c r="G979" s="43"/>
      <c r="H979" s="43"/>
      <c r="I979" s="43"/>
      <c r="J979" s="43"/>
      <c r="K979" s="87"/>
      <c r="L979" s="153"/>
      <c r="M979" s="68"/>
      <c r="N979" s="154"/>
      <c r="O979" s="45" t="str">
        <f>IF(I979=0,"",I979/H978)</f>
        <v/>
      </c>
      <c r="P979" s="46"/>
      <c r="Q979" s="161" t="str">
        <f t="shared" si="108"/>
        <v/>
      </c>
      <c r="R979" s="161" t="str">
        <f t="shared" si="109"/>
        <v/>
      </c>
      <c r="S979" s="116"/>
    </row>
    <row r="980" spans="1:19" ht="15.75" customHeight="1" x14ac:dyDescent="0.25">
      <c r="A980" s="42">
        <v>2802</v>
      </c>
      <c r="B980" s="43"/>
      <c r="C980" s="43"/>
      <c r="D980" s="43"/>
      <c r="E980" s="43"/>
      <c r="F980" s="43"/>
      <c r="G980" s="43"/>
      <c r="H980" s="43"/>
      <c r="I980" s="43"/>
      <c r="J980" s="43"/>
      <c r="K980" s="87"/>
      <c r="L980" s="153"/>
      <c r="M980" s="68"/>
      <c r="N980" s="154"/>
      <c r="O980" s="47" t="str">
        <f>IF(J980=0,"",J980/I979)</f>
        <v/>
      </c>
      <c r="P980" s="46"/>
      <c r="Q980" s="47" t="str">
        <f t="shared" si="108"/>
        <v/>
      </c>
      <c r="R980" s="47" t="str">
        <f t="shared" si="109"/>
        <v/>
      </c>
      <c r="S980" s="116"/>
    </row>
    <row r="981" spans="1:19" ht="15.75" customHeight="1" x14ac:dyDescent="0.25">
      <c r="A981" s="42">
        <v>2901</v>
      </c>
      <c r="B981" s="43"/>
      <c r="C981" s="43"/>
      <c r="D981" s="43"/>
      <c r="E981" s="43"/>
      <c r="F981" s="43"/>
      <c r="G981" s="43"/>
      <c r="H981" s="43"/>
      <c r="I981" s="43"/>
      <c r="J981" s="43"/>
      <c r="K981" s="87"/>
      <c r="L981" s="153"/>
      <c r="M981" s="68"/>
      <c r="N981" s="155"/>
      <c r="O981" s="125"/>
      <c r="P981" s="46"/>
      <c r="Q981" s="125"/>
      <c r="R981" s="166"/>
      <c r="S981" s="116"/>
    </row>
    <row r="982" spans="1:19" ht="15.75" customHeight="1" x14ac:dyDescent="0.25">
      <c r="A982" s="42">
        <v>2902</v>
      </c>
      <c r="B982" s="43"/>
      <c r="C982" s="43"/>
      <c r="D982" s="43"/>
      <c r="E982" s="43"/>
      <c r="F982" s="43"/>
      <c r="G982" s="43"/>
      <c r="H982" s="43"/>
      <c r="I982" s="43"/>
      <c r="J982" s="43"/>
      <c r="K982" s="87"/>
      <c r="L982" s="153"/>
      <c r="M982" s="68"/>
      <c r="N982" s="155"/>
      <c r="O982" s="163"/>
      <c r="P982" s="69"/>
      <c r="Q982" s="164"/>
      <c r="R982" s="163"/>
      <c r="S982" s="116"/>
    </row>
    <row r="983" spans="1:19" ht="15.75" customHeight="1" x14ac:dyDescent="0.25">
      <c r="A983" s="42">
        <v>3001</v>
      </c>
      <c r="B983" s="43"/>
      <c r="C983" s="43"/>
      <c r="D983" s="43"/>
      <c r="E983" s="43"/>
      <c r="F983" s="43"/>
      <c r="G983" s="43"/>
      <c r="H983" s="43"/>
      <c r="I983" s="43"/>
      <c r="J983" s="43"/>
      <c r="K983" s="87"/>
      <c r="L983" s="153"/>
      <c r="M983" s="68"/>
      <c r="N983" s="155"/>
      <c r="O983" s="163"/>
      <c r="P983" s="69"/>
      <c r="Q983" s="164"/>
      <c r="R983" s="163"/>
      <c r="S983" s="116"/>
    </row>
    <row r="984" spans="1:19" ht="15.75" customHeight="1" x14ac:dyDescent="0.25">
      <c r="A984" s="42">
        <v>3002</v>
      </c>
      <c r="B984" s="43"/>
      <c r="C984" s="43"/>
      <c r="D984" s="43"/>
      <c r="E984" s="43"/>
      <c r="F984" s="43"/>
      <c r="G984" s="43"/>
      <c r="H984" s="43"/>
      <c r="I984" s="43"/>
      <c r="J984" s="43"/>
      <c r="K984" s="87"/>
      <c r="L984" s="153"/>
      <c r="M984" s="68"/>
      <c r="N984" s="155"/>
      <c r="O984" s="68"/>
      <c r="P984" s="155"/>
      <c r="Q984" s="165"/>
      <c r="R984" s="163"/>
      <c r="S984" s="116"/>
    </row>
    <row r="985" spans="1:19" ht="15.75" customHeight="1" x14ac:dyDescent="0.25">
      <c r="A985" s="42">
        <v>3101</v>
      </c>
      <c r="B985" s="43"/>
      <c r="C985" s="43"/>
      <c r="D985" s="43"/>
      <c r="E985" s="43"/>
      <c r="F985" s="43"/>
      <c r="G985" s="43"/>
      <c r="H985" s="43"/>
      <c r="I985" s="43"/>
      <c r="J985" s="43"/>
      <c r="K985" s="87"/>
      <c r="L985" s="153"/>
      <c r="M985" s="68"/>
      <c r="N985" s="155"/>
      <c r="O985" s="50" t="s">
        <v>64</v>
      </c>
      <c r="P985" s="51"/>
      <c r="Q985" s="52" t="str">
        <f>IF(SUM(K974:K982)=0,"",SUM(K974:K982))</f>
        <v/>
      </c>
      <c r="R985" s="53" t="s">
        <v>10</v>
      </c>
      <c r="S985" s="116"/>
    </row>
    <row r="986" spans="1:19" ht="15.75" customHeight="1" x14ac:dyDescent="0.25">
      <c r="A986" s="42">
        <v>3102</v>
      </c>
      <c r="B986" s="43"/>
      <c r="C986" s="43"/>
      <c r="D986" s="43"/>
      <c r="E986" s="43"/>
      <c r="F986" s="43"/>
      <c r="G986" s="43"/>
      <c r="H986" s="43"/>
      <c r="I986" s="43"/>
      <c r="J986" s="43"/>
      <c r="K986" s="87"/>
      <c r="L986" s="153"/>
      <c r="M986" s="68"/>
      <c r="N986" s="155"/>
      <c r="O986" s="54" t="s">
        <v>66</v>
      </c>
      <c r="P986" s="55" t="str">
        <f>IF(P985/B972=0,"",P985/B972)</f>
        <v/>
      </c>
      <c r="Q986" s="56" t="e">
        <f>IF(P985/Q985=0,"",P985/Q985)</f>
        <v>#VALUE!</v>
      </c>
      <c r="R986" s="57" t="s">
        <v>67</v>
      </c>
      <c r="S986" s="116"/>
    </row>
    <row r="987" spans="1:19" ht="15.75" customHeight="1" x14ac:dyDescent="0.25">
      <c r="A987" s="42">
        <v>3201</v>
      </c>
      <c r="B987" s="43"/>
      <c r="C987" s="43"/>
      <c r="D987" s="43"/>
      <c r="E987" s="43"/>
      <c r="F987" s="43"/>
      <c r="G987" s="43"/>
      <c r="H987" s="43"/>
      <c r="I987" s="43"/>
      <c r="J987" s="43"/>
      <c r="K987" s="87"/>
      <c r="L987" s="156"/>
      <c r="M987" s="157"/>
      <c r="N987" s="158"/>
      <c r="O987" s="58"/>
      <c r="P987" s="59"/>
      <c r="Q987" s="59"/>
      <c r="R987" s="60"/>
      <c r="S987" s="116"/>
    </row>
    <row r="988" spans="1:19" ht="18" x14ac:dyDescent="0.25">
      <c r="A988" s="28"/>
      <c r="B988" s="198" t="s">
        <v>89</v>
      </c>
      <c r="C988" s="198"/>
      <c r="D988" s="198"/>
      <c r="E988" s="198"/>
      <c r="F988" s="198"/>
      <c r="G988" s="198"/>
      <c r="H988" s="198"/>
      <c r="I988" s="198"/>
      <c r="J988" s="198"/>
      <c r="K988" s="61">
        <f>SUM(K972:K984)</f>
        <v>0</v>
      </c>
      <c r="L988" s="62" t="str">
        <f>IF(K980=0,"",K980/B972)</f>
        <v/>
      </c>
      <c r="M988" s="62" t="str">
        <f>IF(K988=0,"",K988/B972)</f>
        <v/>
      </c>
      <c r="N988" s="62" t="str">
        <f>IF(K980=0,"",M988-L988)</f>
        <v/>
      </c>
      <c r="O988" s="2"/>
      <c r="P988" s="117"/>
      <c r="Q988" s="25"/>
      <c r="R988" s="2"/>
      <c r="S988" s="116"/>
    </row>
    <row r="989" spans="1:19" ht="12.75" x14ac:dyDescent="0.2"/>
    <row r="990" spans="1:19" ht="12.75" x14ac:dyDescent="0.2"/>
    <row r="991" spans="1:19" ht="26.25" x14ac:dyDescent="0.4">
      <c r="A991" s="119"/>
      <c r="B991" s="199" t="s">
        <v>78</v>
      </c>
      <c r="C991" s="200"/>
      <c r="D991" s="200"/>
      <c r="E991" s="200"/>
      <c r="F991" s="200"/>
      <c r="G991" s="200"/>
      <c r="H991" s="200"/>
      <c r="I991" s="200"/>
      <c r="J991" s="200"/>
      <c r="K991" s="147" t="s">
        <v>113</v>
      </c>
      <c r="L991" s="2"/>
      <c r="M991" s="2"/>
      <c r="N991" s="119"/>
      <c r="O991" s="2"/>
      <c r="P991" s="119"/>
      <c r="Q991" s="119"/>
      <c r="R991" s="119"/>
      <c r="S991" s="118"/>
    </row>
    <row r="992" spans="1:19" ht="20.25" x14ac:dyDescent="0.2">
      <c r="A992" s="201" t="s">
        <v>9</v>
      </c>
      <c r="B992" s="202" t="s">
        <v>79</v>
      </c>
      <c r="C992" s="203"/>
      <c r="D992" s="203"/>
      <c r="E992" s="203"/>
      <c r="F992" s="203"/>
      <c r="G992" s="203"/>
      <c r="H992" s="203"/>
      <c r="I992" s="203"/>
      <c r="J992" s="204"/>
      <c r="K992" s="205" t="s">
        <v>10</v>
      </c>
      <c r="L992" s="207" t="s">
        <v>2</v>
      </c>
      <c r="M992" s="207" t="s">
        <v>3</v>
      </c>
      <c r="N992" s="209" t="s">
        <v>4</v>
      </c>
      <c r="O992" s="210" t="s">
        <v>5</v>
      </c>
      <c r="P992" s="195" t="s">
        <v>6</v>
      </c>
      <c r="Q992" s="195" t="s">
        <v>7</v>
      </c>
      <c r="R992" s="197" t="s">
        <v>8</v>
      </c>
      <c r="S992" s="118"/>
    </row>
    <row r="993" spans="1:19" ht="15.75" x14ac:dyDescent="0.25">
      <c r="A993" s="196"/>
      <c r="B993" s="42" t="s">
        <v>80</v>
      </c>
      <c r="C993" s="42" t="s">
        <v>81</v>
      </c>
      <c r="D993" s="42" t="s">
        <v>82</v>
      </c>
      <c r="E993" s="42" t="s">
        <v>83</v>
      </c>
      <c r="F993" s="42" t="s">
        <v>84</v>
      </c>
      <c r="G993" s="42" t="s">
        <v>85</v>
      </c>
      <c r="H993" s="42" t="s">
        <v>86</v>
      </c>
      <c r="I993" s="42" t="s">
        <v>87</v>
      </c>
      <c r="J993" s="42" t="s">
        <v>88</v>
      </c>
      <c r="K993" s="206"/>
      <c r="L993" s="208"/>
      <c r="M993" s="208"/>
      <c r="N993" s="208"/>
      <c r="O993" s="211"/>
      <c r="P993" s="196"/>
      <c r="Q993" s="196"/>
      <c r="R993" s="196"/>
      <c r="S993" s="118"/>
    </row>
    <row r="994" spans="1:19" ht="15.75" x14ac:dyDescent="0.25">
      <c r="A994" s="42">
        <v>2501</v>
      </c>
      <c r="B994" s="43">
        <v>22</v>
      </c>
      <c r="C994" s="43"/>
      <c r="D994" s="43"/>
      <c r="E994" s="43"/>
      <c r="F994" s="43"/>
      <c r="G994" s="43"/>
      <c r="H994" s="43"/>
      <c r="I994" s="43"/>
      <c r="J994" s="137"/>
      <c r="K994" s="142"/>
      <c r="L994" s="170"/>
      <c r="M994" s="170"/>
      <c r="N994" s="171"/>
      <c r="O994" s="162"/>
      <c r="P994" s="44">
        <f>B994</f>
        <v>22</v>
      </c>
      <c r="Q994" s="160"/>
      <c r="R994" s="159"/>
      <c r="S994" s="118"/>
    </row>
    <row r="995" spans="1:19" ht="15.75" x14ac:dyDescent="0.25">
      <c r="A995" s="42">
        <v>2502</v>
      </c>
      <c r="B995" s="43"/>
      <c r="C995" s="43">
        <v>18</v>
      </c>
      <c r="D995" s="43"/>
      <c r="E995" s="43"/>
      <c r="F995" s="43"/>
      <c r="G995" s="43"/>
      <c r="H995" s="43"/>
      <c r="I995" s="43"/>
      <c r="J995" s="137"/>
      <c r="K995" s="142"/>
      <c r="L995" s="170"/>
      <c r="M995" s="170"/>
      <c r="N995" s="171"/>
      <c r="O995" s="135">
        <f>IF(C995=0,"",C995/B994)</f>
        <v>0.81818181818181823</v>
      </c>
      <c r="P995" s="134">
        <v>19</v>
      </c>
      <c r="Q995" s="161">
        <f t="shared" ref="Q995:Q1002" si="110">IF(P995=0,"",P995/P994)</f>
        <v>0.86363636363636365</v>
      </c>
      <c r="R995" s="161">
        <f t="shared" ref="R995:R1002" si="111">IF(P995=0,"",100%-Q995)</f>
        <v>0.13636363636363635</v>
      </c>
      <c r="S995" s="118"/>
    </row>
    <row r="996" spans="1:19" ht="15.75" x14ac:dyDescent="0.25">
      <c r="A996" s="42">
        <v>2601</v>
      </c>
      <c r="B996" s="43"/>
      <c r="C996" s="43"/>
      <c r="D996" s="43"/>
      <c r="E996" s="43"/>
      <c r="F996" s="43"/>
      <c r="G996" s="43"/>
      <c r="H996" s="43"/>
      <c r="I996" s="43"/>
      <c r="J996" s="137"/>
      <c r="K996" s="142"/>
      <c r="L996" s="170"/>
      <c r="M996" s="170"/>
      <c r="N996" s="171"/>
      <c r="O996" s="135" t="str">
        <f>IF(D996=0,"",D996/C995)</f>
        <v/>
      </c>
      <c r="P996" s="134"/>
      <c r="Q996" s="161" t="str">
        <f t="shared" si="110"/>
        <v/>
      </c>
      <c r="R996" s="161" t="str">
        <f t="shared" si="111"/>
        <v/>
      </c>
      <c r="S996" s="8">
        <f>P996/P994</f>
        <v>0</v>
      </c>
    </row>
    <row r="997" spans="1:19" ht="15.75" x14ac:dyDescent="0.25">
      <c r="A997" s="42">
        <v>2602</v>
      </c>
      <c r="B997" s="43"/>
      <c r="C997" s="43"/>
      <c r="D997" s="43"/>
      <c r="E997" s="43"/>
      <c r="F997" s="43"/>
      <c r="G997" s="43"/>
      <c r="H997" s="43"/>
      <c r="I997" s="43"/>
      <c r="J997" s="137"/>
      <c r="K997" s="142"/>
      <c r="L997" s="170"/>
      <c r="M997" s="170"/>
      <c r="N997" s="171"/>
      <c r="O997" s="135" t="str">
        <f>IF(E997=0,"",E997/D996)</f>
        <v/>
      </c>
      <c r="P997" s="134"/>
      <c r="Q997" s="161" t="str">
        <f t="shared" si="110"/>
        <v/>
      </c>
      <c r="R997" s="161" t="str">
        <f t="shared" si="111"/>
        <v/>
      </c>
      <c r="S997" s="118"/>
    </row>
    <row r="998" spans="1:19" ht="15.75" x14ac:dyDescent="0.25">
      <c r="A998" s="42">
        <v>2701</v>
      </c>
      <c r="B998" s="43"/>
      <c r="C998" s="43"/>
      <c r="D998" s="43"/>
      <c r="E998" s="43"/>
      <c r="F998" s="43"/>
      <c r="G998" s="43"/>
      <c r="H998" s="43"/>
      <c r="I998" s="43"/>
      <c r="J998" s="137"/>
      <c r="K998" s="142"/>
      <c r="L998" s="170"/>
      <c r="M998" s="170"/>
      <c r="N998" s="171"/>
      <c r="O998" s="135" t="str">
        <f>IF(F998=0,"",F998/E997)</f>
        <v/>
      </c>
      <c r="P998" s="134"/>
      <c r="Q998" s="161" t="str">
        <f t="shared" si="110"/>
        <v/>
      </c>
      <c r="R998" s="161" t="str">
        <f t="shared" si="111"/>
        <v/>
      </c>
      <c r="S998" s="118"/>
    </row>
    <row r="999" spans="1:19" ht="15.75" x14ac:dyDescent="0.25">
      <c r="A999" s="42">
        <v>2702</v>
      </c>
      <c r="B999" s="43"/>
      <c r="C999" s="43"/>
      <c r="D999" s="43"/>
      <c r="E999" s="43"/>
      <c r="F999" s="43"/>
      <c r="G999" s="43"/>
      <c r="H999" s="43"/>
      <c r="I999" s="43"/>
      <c r="J999" s="137"/>
      <c r="K999" s="142"/>
      <c r="L999" s="170"/>
      <c r="M999" s="170"/>
      <c r="N999" s="171"/>
      <c r="O999" s="135" t="str">
        <f>IF(G999=0,"",G999/F998)</f>
        <v/>
      </c>
      <c r="P999" s="134"/>
      <c r="Q999" s="161" t="str">
        <f t="shared" si="110"/>
        <v/>
      </c>
      <c r="R999" s="161" t="str">
        <f t="shared" si="111"/>
        <v/>
      </c>
      <c r="S999" s="118"/>
    </row>
    <row r="1000" spans="1:19" ht="15.75" x14ac:dyDescent="0.25">
      <c r="A1000" s="42">
        <v>2801</v>
      </c>
      <c r="B1000" s="43"/>
      <c r="C1000" s="43"/>
      <c r="D1000" s="43"/>
      <c r="E1000" s="43"/>
      <c r="F1000" s="43"/>
      <c r="G1000" s="43"/>
      <c r="H1000" s="43"/>
      <c r="I1000" s="43"/>
      <c r="J1000" s="137"/>
      <c r="K1000" s="142"/>
      <c r="L1000" s="170"/>
      <c r="M1000" s="170"/>
      <c r="N1000" s="171"/>
      <c r="O1000" s="135" t="str">
        <f>IF(H1000=0,"",H1000/G999)</f>
        <v/>
      </c>
      <c r="P1000" s="134"/>
      <c r="Q1000" s="161" t="str">
        <f t="shared" si="110"/>
        <v/>
      </c>
      <c r="R1000" s="161" t="str">
        <f t="shared" si="111"/>
        <v/>
      </c>
      <c r="S1000" s="118"/>
    </row>
    <row r="1001" spans="1:19" ht="15.75" x14ac:dyDescent="0.25">
      <c r="A1001" s="42">
        <v>2802</v>
      </c>
      <c r="B1001" s="127"/>
      <c r="C1001" s="127"/>
      <c r="D1001" s="127"/>
      <c r="E1001" s="127"/>
      <c r="F1001" s="127"/>
      <c r="G1001" s="127"/>
      <c r="H1001" s="127"/>
      <c r="I1001" s="127"/>
      <c r="J1001" s="138"/>
      <c r="K1001" s="142"/>
      <c r="L1001" s="170"/>
      <c r="M1001" s="170"/>
      <c r="N1001" s="171"/>
      <c r="O1001" s="135" t="str">
        <f>IF(I1001=0,"",I1001/H1000)</f>
        <v/>
      </c>
      <c r="P1001" s="134"/>
      <c r="Q1001" s="161" t="str">
        <f t="shared" si="110"/>
        <v/>
      </c>
      <c r="R1001" s="161" t="str">
        <f t="shared" si="111"/>
        <v/>
      </c>
      <c r="S1001" s="118"/>
    </row>
    <row r="1002" spans="1:19" ht="15.75" x14ac:dyDescent="0.25">
      <c r="A1002" s="129">
        <v>2901</v>
      </c>
      <c r="B1002" s="128"/>
      <c r="C1002" s="128"/>
      <c r="D1002" s="128"/>
      <c r="E1002" s="128"/>
      <c r="F1002" s="128"/>
      <c r="G1002" s="128"/>
      <c r="H1002" s="128"/>
      <c r="I1002" s="128"/>
      <c r="J1002" s="139"/>
      <c r="K1002" s="142"/>
      <c r="L1002" s="170"/>
      <c r="M1002" s="170"/>
      <c r="N1002" s="171"/>
      <c r="O1002" s="135" t="str">
        <f>IF(J1002=0,"",J1002/I1001)</f>
        <v/>
      </c>
      <c r="P1002" s="134"/>
      <c r="Q1002" s="47" t="str">
        <f t="shared" si="110"/>
        <v/>
      </c>
      <c r="R1002" s="47" t="str">
        <f t="shared" si="111"/>
        <v/>
      </c>
      <c r="S1002" s="118"/>
    </row>
    <row r="1003" spans="1:19" ht="15.75" x14ac:dyDescent="0.25">
      <c r="A1003" s="130">
        <v>2902</v>
      </c>
      <c r="B1003" s="136"/>
      <c r="C1003" s="136"/>
      <c r="D1003" s="136"/>
      <c r="E1003" s="136"/>
      <c r="F1003" s="136"/>
      <c r="G1003" s="136"/>
      <c r="H1003" s="136"/>
      <c r="I1003" s="136"/>
      <c r="J1003" s="139"/>
      <c r="K1003" s="142"/>
      <c r="L1003" s="170"/>
      <c r="M1003" s="170"/>
      <c r="N1003" s="171"/>
      <c r="O1003" s="131"/>
      <c r="P1003" s="46"/>
      <c r="Q1003" s="125"/>
      <c r="R1003" s="166"/>
      <c r="S1003" s="118"/>
    </row>
    <row r="1004" spans="1:19" ht="15.75" x14ac:dyDescent="0.25">
      <c r="A1004" s="130">
        <v>3001</v>
      </c>
      <c r="B1004" s="136"/>
      <c r="C1004" s="136"/>
      <c r="D1004" s="136"/>
      <c r="E1004" s="136"/>
      <c r="F1004" s="136"/>
      <c r="G1004" s="136"/>
      <c r="H1004" s="136"/>
      <c r="I1004" s="136"/>
      <c r="J1004" s="139"/>
      <c r="K1004" s="142"/>
      <c r="L1004" s="170"/>
      <c r="M1004" s="170"/>
      <c r="N1004" s="171"/>
      <c r="O1004" s="163"/>
      <c r="P1004" s="69"/>
      <c r="Q1004" s="164"/>
      <c r="R1004" s="163"/>
      <c r="S1004" s="118"/>
    </row>
    <row r="1005" spans="1:19" ht="15.75" x14ac:dyDescent="0.25">
      <c r="A1005" s="130">
        <v>3002</v>
      </c>
      <c r="B1005" s="136"/>
      <c r="C1005" s="136"/>
      <c r="D1005" s="136"/>
      <c r="E1005" s="136"/>
      <c r="F1005" s="136"/>
      <c r="G1005" s="136"/>
      <c r="H1005" s="136"/>
      <c r="I1005" s="136"/>
      <c r="J1005" s="139"/>
      <c r="K1005" s="142"/>
      <c r="L1005" s="170"/>
      <c r="M1005" s="170"/>
      <c r="N1005" s="171"/>
      <c r="O1005" s="163"/>
      <c r="P1005" s="69"/>
      <c r="Q1005" s="164"/>
      <c r="R1005" s="163"/>
      <c r="S1005" s="118"/>
    </row>
    <row r="1006" spans="1:19" ht="15.75" x14ac:dyDescent="0.25">
      <c r="A1006" s="130">
        <v>3101</v>
      </c>
      <c r="B1006" s="136"/>
      <c r="C1006" s="136"/>
      <c r="D1006" s="136"/>
      <c r="E1006" s="136"/>
      <c r="F1006" s="136"/>
      <c r="G1006" s="136"/>
      <c r="H1006" s="136"/>
      <c r="I1006" s="136"/>
      <c r="J1006" s="139"/>
      <c r="K1006" s="142"/>
      <c r="L1006" s="170"/>
      <c r="M1006" s="170"/>
      <c r="N1006" s="171"/>
      <c r="O1006" s="170"/>
      <c r="P1006" s="155"/>
      <c r="Q1006" s="165"/>
      <c r="R1006" s="163"/>
      <c r="S1006" s="118"/>
    </row>
    <row r="1007" spans="1:19" ht="15.75" x14ac:dyDescent="0.25">
      <c r="A1007" s="130">
        <v>3102</v>
      </c>
      <c r="B1007" s="136"/>
      <c r="C1007" s="136"/>
      <c r="D1007" s="136"/>
      <c r="E1007" s="136"/>
      <c r="F1007" s="136"/>
      <c r="G1007" s="136"/>
      <c r="H1007" s="136"/>
      <c r="I1007" s="136"/>
      <c r="J1007" s="139"/>
      <c r="K1007" s="142"/>
      <c r="L1007" s="170"/>
      <c r="M1007" s="170"/>
      <c r="N1007" s="171"/>
      <c r="O1007" s="143" t="s">
        <v>64</v>
      </c>
      <c r="P1007" s="51">
        <v>5</v>
      </c>
      <c r="Q1007" s="52">
        <f>K1010</f>
        <v>0</v>
      </c>
      <c r="R1007" s="53" t="s">
        <v>10</v>
      </c>
      <c r="S1007" s="118"/>
    </row>
    <row r="1008" spans="1:19" ht="15.75" x14ac:dyDescent="0.25">
      <c r="A1008" s="130">
        <v>3201</v>
      </c>
      <c r="B1008" s="136"/>
      <c r="C1008" s="136"/>
      <c r="D1008" s="136"/>
      <c r="E1008" s="136"/>
      <c r="F1008" s="136"/>
      <c r="G1008" s="136"/>
      <c r="H1008" s="136"/>
      <c r="I1008" s="136"/>
      <c r="J1008" s="139"/>
      <c r="K1008" s="142"/>
      <c r="L1008" s="170"/>
      <c r="M1008" s="170"/>
      <c r="N1008" s="171"/>
      <c r="O1008" s="144" t="s">
        <v>66</v>
      </c>
      <c r="P1008" s="55">
        <f>IF(P1007/B994=0,"",P1007/B994)</f>
        <v>0.22727272727272727</v>
      </c>
      <c r="Q1008" s="56" t="e">
        <f>IF(P1007/Q1007=0,"",P1007/Q1007)</f>
        <v>#DIV/0!</v>
      </c>
      <c r="R1008" s="57" t="s">
        <v>67</v>
      </c>
      <c r="S1008" s="118"/>
    </row>
    <row r="1009" spans="1:19" ht="15.75" x14ac:dyDescent="0.25">
      <c r="A1009" s="130">
        <v>3202</v>
      </c>
      <c r="B1009" s="136"/>
      <c r="C1009" s="136"/>
      <c r="D1009" s="136"/>
      <c r="E1009" s="136"/>
      <c r="F1009" s="136"/>
      <c r="G1009" s="136"/>
      <c r="H1009" s="136"/>
      <c r="I1009" s="136"/>
      <c r="J1009" s="140"/>
      <c r="K1009" s="142"/>
      <c r="L1009" s="170"/>
      <c r="M1009" s="170"/>
      <c r="N1009" s="171"/>
      <c r="O1009" s="132"/>
      <c r="P1009" s="59"/>
      <c r="Q1009" s="59"/>
      <c r="R1009" s="60"/>
      <c r="S1009" s="118"/>
    </row>
    <row r="1010" spans="1:19" ht="18" customHeight="1" x14ac:dyDescent="0.25">
      <c r="A1010" s="28"/>
      <c r="B1010" s="198" t="s">
        <v>89</v>
      </c>
      <c r="C1010" s="198"/>
      <c r="D1010" s="198"/>
      <c r="E1010" s="198"/>
      <c r="F1010" s="198"/>
      <c r="G1010" s="198"/>
      <c r="H1010" s="198"/>
      <c r="I1010" s="198"/>
      <c r="J1010" s="198"/>
      <c r="K1010" s="141">
        <f>SUM(K994:K1006)</f>
        <v>0</v>
      </c>
      <c r="L1010" s="133" t="str">
        <f>IF(K1002=0,"",K1002/B994)</f>
        <v/>
      </c>
      <c r="M1010" s="133" t="str">
        <f>IF(K1010=0,"",K1010/B994)</f>
        <v/>
      </c>
      <c r="N1010" s="133" t="str">
        <f>IF(K1002=0,"",M1010-L1010)</f>
        <v/>
      </c>
      <c r="O1010" s="2"/>
      <c r="P1010" s="119"/>
      <c r="Q1010" s="25"/>
      <c r="R1010" s="2"/>
      <c r="S1010" s="118"/>
    </row>
    <row r="1011" spans="1:19" ht="12.75" customHeight="1" x14ac:dyDescent="0.2"/>
    <row r="1012" spans="1:19" ht="12.75" customHeight="1" x14ac:dyDescent="0.2"/>
    <row r="1013" spans="1:19" s="192" customFormat="1" ht="26.25" x14ac:dyDescent="0.4">
      <c r="A1013" s="193"/>
      <c r="B1013" s="199" t="s">
        <v>78</v>
      </c>
      <c r="C1013" s="200"/>
      <c r="D1013" s="200"/>
      <c r="E1013" s="200"/>
      <c r="F1013" s="200"/>
      <c r="G1013" s="200"/>
      <c r="H1013" s="200"/>
      <c r="I1013" s="200"/>
      <c r="J1013" s="200"/>
      <c r="K1013" s="147" t="s">
        <v>114</v>
      </c>
      <c r="L1013" s="2"/>
      <c r="M1013" s="2"/>
      <c r="N1013" s="193"/>
      <c r="O1013" s="2"/>
      <c r="P1013" s="193"/>
      <c r="Q1013" s="193"/>
      <c r="R1013" s="193"/>
    </row>
    <row r="1014" spans="1:19" s="192" customFormat="1" ht="20.25" x14ac:dyDescent="0.2">
      <c r="A1014" s="201" t="s">
        <v>9</v>
      </c>
      <c r="B1014" s="202" t="s">
        <v>79</v>
      </c>
      <c r="C1014" s="203"/>
      <c r="D1014" s="203"/>
      <c r="E1014" s="203"/>
      <c r="F1014" s="203"/>
      <c r="G1014" s="203"/>
      <c r="H1014" s="203"/>
      <c r="I1014" s="203"/>
      <c r="J1014" s="204"/>
      <c r="K1014" s="205" t="s">
        <v>10</v>
      </c>
      <c r="L1014" s="207" t="s">
        <v>2</v>
      </c>
      <c r="M1014" s="207" t="s">
        <v>3</v>
      </c>
      <c r="N1014" s="209" t="s">
        <v>4</v>
      </c>
      <c r="O1014" s="210" t="s">
        <v>5</v>
      </c>
      <c r="P1014" s="195" t="s">
        <v>6</v>
      </c>
      <c r="Q1014" s="195" t="s">
        <v>7</v>
      </c>
      <c r="R1014" s="197" t="s">
        <v>8</v>
      </c>
    </row>
    <row r="1015" spans="1:19" s="192" customFormat="1" ht="15.75" x14ac:dyDescent="0.25">
      <c r="A1015" s="196"/>
      <c r="B1015" s="42" t="s">
        <v>80</v>
      </c>
      <c r="C1015" s="42" t="s">
        <v>81</v>
      </c>
      <c r="D1015" s="42" t="s">
        <v>82</v>
      </c>
      <c r="E1015" s="42" t="s">
        <v>83</v>
      </c>
      <c r="F1015" s="42" t="s">
        <v>84</v>
      </c>
      <c r="G1015" s="42" t="s">
        <v>85</v>
      </c>
      <c r="H1015" s="42" t="s">
        <v>86</v>
      </c>
      <c r="I1015" s="42" t="s">
        <v>87</v>
      </c>
      <c r="J1015" s="42" t="s">
        <v>88</v>
      </c>
      <c r="K1015" s="206"/>
      <c r="L1015" s="208"/>
      <c r="M1015" s="208"/>
      <c r="N1015" s="208"/>
      <c r="O1015" s="211"/>
      <c r="P1015" s="196"/>
      <c r="Q1015" s="196"/>
      <c r="R1015" s="196"/>
    </row>
    <row r="1016" spans="1:19" s="192" customFormat="1" ht="15.75" x14ac:dyDescent="0.25">
      <c r="A1016" s="42">
        <v>2502</v>
      </c>
      <c r="B1016" s="43">
        <v>64</v>
      </c>
      <c r="C1016" s="43"/>
      <c r="D1016" s="43"/>
      <c r="E1016" s="43"/>
      <c r="F1016" s="43"/>
      <c r="G1016" s="43"/>
      <c r="H1016" s="43"/>
      <c r="I1016" s="43"/>
      <c r="J1016" s="137"/>
      <c r="K1016" s="142"/>
      <c r="L1016" s="170"/>
      <c r="M1016" s="170"/>
      <c r="N1016" s="171"/>
      <c r="O1016" s="162"/>
      <c r="P1016" s="44">
        <f>B1016</f>
        <v>64</v>
      </c>
      <c r="Q1016" s="160"/>
      <c r="R1016" s="159"/>
    </row>
    <row r="1017" spans="1:19" s="192" customFormat="1" ht="15.75" x14ac:dyDescent="0.25">
      <c r="A1017" s="42">
        <v>2601</v>
      </c>
      <c r="B1017" s="43"/>
      <c r="C1017" s="43"/>
      <c r="D1017" s="43"/>
      <c r="E1017" s="43"/>
      <c r="F1017" s="43"/>
      <c r="G1017" s="43"/>
      <c r="H1017" s="43"/>
      <c r="I1017" s="43"/>
      <c r="J1017" s="137"/>
      <c r="K1017" s="142"/>
      <c r="L1017" s="170"/>
      <c r="M1017" s="170"/>
      <c r="N1017" s="171"/>
      <c r="O1017" s="135" t="str">
        <f>IF(C1017=0,"",C1017/B1016)</f>
        <v/>
      </c>
      <c r="P1017" s="134"/>
      <c r="Q1017" s="161" t="str">
        <f t="shared" ref="Q1017:Q1024" si="112">IF(P1017=0,"",P1017/P1016)</f>
        <v/>
      </c>
      <c r="R1017" s="161" t="str">
        <f t="shared" ref="R1017:R1024" si="113">IF(P1017=0,"",100%-Q1017)</f>
        <v/>
      </c>
    </row>
    <row r="1018" spans="1:19" s="192" customFormat="1" ht="15.75" x14ac:dyDescent="0.25">
      <c r="A1018" s="42">
        <v>2602</v>
      </c>
      <c r="B1018" s="43"/>
      <c r="C1018" s="43"/>
      <c r="D1018" s="43"/>
      <c r="E1018" s="43"/>
      <c r="F1018" s="43"/>
      <c r="G1018" s="43"/>
      <c r="H1018" s="43"/>
      <c r="I1018" s="43"/>
      <c r="J1018" s="137"/>
      <c r="K1018" s="142"/>
      <c r="L1018" s="170"/>
      <c r="M1018" s="170"/>
      <c r="N1018" s="171"/>
      <c r="O1018" s="135" t="str">
        <f>IF(D1018=0,"",D1018/C1017)</f>
        <v/>
      </c>
      <c r="P1018" s="134"/>
      <c r="Q1018" s="161" t="str">
        <f t="shared" si="112"/>
        <v/>
      </c>
      <c r="R1018" s="161" t="str">
        <f t="shared" si="113"/>
        <v/>
      </c>
      <c r="S1018" s="8">
        <f>P1018/P1016</f>
        <v>0</v>
      </c>
    </row>
    <row r="1019" spans="1:19" s="192" customFormat="1" ht="15.75" x14ac:dyDescent="0.25">
      <c r="A1019" s="42">
        <v>2701</v>
      </c>
      <c r="B1019" s="43"/>
      <c r="C1019" s="43"/>
      <c r="D1019" s="43"/>
      <c r="E1019" s="43"/>
      <c r="F1019" s="43"/>
      <c r="G1019" s="43"/>
      <c r="H1019" s="43"/>
      <c r="I1019" s="43"/>
      <c r="J1019" s="137"/>
      <c r="K1019" s="142"/>
      <c r="L1019" s="170"/>
      <c r="M1019" s="170"/>
      <c r="N1019" s="171"/>
      <c r="O1019" s="135" t="str">
        <f>IF(E1019=0,"",E1019/D1018)</f>
        <v/>
      </c>
      <c r="P1019" s="134"/>
      <c r="Q1019" s="161" t="str">
        <f t="shared" si="112"/>
        <v/>
      </c>
      <c r="R1019" s="161" t="str">
        <f t="shared" si="113"/>
        <v/>
      </c>
    </row>
    <row r="1020" spans="1:19" s="192" customFormat="1" ht="15.75" x14ac:dyDescent="0.25">
      <c r="A1020" s="42">
        <v>2702</v>
      </c>
      <c r="B1020" s="43"/>
      <c r="C1020" s="43"/>
      <c r="D1020" s="43"/>
      <c r="E1020" s="43"/>
      <c r="F1020" s="43"/>
      <c r="G1020" s="43"/>
      <c r="H1020" s="43"/>
      <c r="I1020" s="43"/>
      <c r="J1020" s="137"/>
      <c r="K1020" s="142"/>
      <c r="L1020" s="170"/>
      <c r="M1020" s="170"/>
      <c r="N1020" s="171"/>
      <c r="O1020" s="135" t="str">
        <f>IF(F1020=0,"",F1020/E1019)</f>
        <v/>
      </c>
      <c r="P1020" s="134"/>
      <c r="Q1020" s="161" t="str">
        <f t="shared" si="112"/>
        <v/>
      </c>
      <c r="R1020" s="161" t="str">
        <f t="shared" si="113"/>
        <v/>
      </c>
    </row>
    <row r="1021" spans="1:19" s="192" customFormat="1" ht="15.75" x14ac:dyDescent="0.25">
      <c r="A1021" s="42">
        <v>2801</v>
      </c>
      <c r="B1021" s="43"/>
      <c r="C1021" s="43"/>
      <c r="D1021" s="43"/>
      <c r="E1021" s="43"/>
      <c r="F1021" s="43"/>
      <c r="G1021" s="43"/>
      <c r="H1021" s="43"/>
      <c r="I1021" s="43"/>
      <c r="J1021" s="137"/>
      <c r="K1021" s="142"/>
      <c r="L1021" s="170"/>
      <c r="M1021" s="170"/>
      <c r="N1021" s="171"/>
      <c r="O1021" s="135" t="str">
        <f>IF(G1021=0,"",G1021/F1020)</f>
        <v/>
      </c>
      <c r="P1021" s="134"/>
      <c r="Q1021" s="161" t="str">
        <f t="shared" si="112"/>
        <v/>
      </c>
      <c r="R1021" s="161" t="str">
        <f t="shared" si="113"/>
        <v/>
      </c>
    </row>
    <row r="1022" spans="1:19" s="192" customFormat="1" ht="15.75" x14ac:dyDescent="0.25">
      <c r="A1022" s="42">
        <v>2802</v>
      </c>
      <c r="B1022" s="43"/>
      <c r="C1022" s="43"/>
      <c r="D1022" s="43"/>
      <c r="E1022" s="43"/>
      <c r="F1022" s="43"/>
      <c r="G1022" s="43"/>
      <c r="H1022" s="43"/>
      <c r="I1022" s="43"/>
      <c r="J1022" s="137"/>
      <c r="K1022" s="142"/>
      <c r="L1022" s="170"/>
      <c r="M1022" s="170"/>
      <c r="N1022" s="171"/>
      <c r="O1022" s="135" t="str">
        <f>IF(H1022=0,"",H1022/G1021)</f>
        <v/>
      </c>
      <c r="P1022" s="134"/>
      <c r="Q1022" s="161" t="str">
        <f t="shared" si="112"/>
        <v/>
      </c>
      <c r="R1022" s="161" t="str">
        <f t="shared" si="113"/>
        <v/>
      </c>
    </row>
    <row r="1023" spans="1:19" s="192" customFormat="1" ht="15.75" x14ac:dyDescent="0.25">
      <c r="A1023" s="129">
        <v>2901</v>
      </c>
      <c r="B1023" s="127"/>
      <c r="C1023" s="127"/>
      <c r="D1023" s="127"/>
      <c r="E1023" s="127"/>
      <c r="F1023" s="127"/>
      <c r="G1023" s="127"/>
      <c r="H1023" s="127"/>
      <c r="I1023" s="127"/>
      <c r="J1023" s="138"/>
      <c r="K1023" s="142"/>
      <c r="L1023" s="170"/>
      <c r="M1023" s="170"/>
      <c r="N1023" s="171"/>
      <c r="O1023" s="135" t="str">
        <f>IF(I1023=0,"",I1023/H1022)</f>
        <v/>
      </c>
      <c r="P1023" s="134"/>
      <c r="Q1023" s="161" t="str">
        <f t="shared" si="112"/>
        <v/>
      </c>
      <c r="R1023" s="161" t="str">
        <f t="shared" si="113"/>
        <v/>
      </c>
    </row>
    <row r="1024" spans="1:19" s="192" customFormat="1" ht="15.75" x14ac:dyDescent="0.25">
      <c r="A1024" s="130">
        <v>2902</v>
      </c>
      <c r="B1024" s="128"/>
      <c r="C1024" s="128"/>
      <c r="D1024" s="128"/>
      <c r="E1024" s="128"/>
      <c r="F1024" s="128"/>
      <c r="G1024" s="128"/>
      <c r="H1024" s="128"/>
      <c r="I1024" s="128"/>
      <c r="J1024" s="139"/>
      <c r="K1024" s="142"/>
      <c r="L1024" s="170"/>
      <c r="M1024" s="170"/>
      <c r="N1024" s="171"/>
      <c r="O1024" s="135" t="str">
        <f>IF(J1024=0,"",J1024/I1023)</f>
        <v/>
      </c>
      <c r="P1024" s="134"/>
      <c r="Q1024" s="47" t="str">
        <f t="shared" si="112"/>
        <v/>
      </c>
      <c r="R1024" s="47" t="str">
        <f t="shared" si="113"/>
        <v/>
      </c>
    </row>
    <row r="1025" spans="1:18" s="192" customFormat="1" ht="15.75" x14ac:dyDescent="0.25">
      <c r="A1025" s="130">
        <v>3001</v>
      </c>
      <c r="B1025" s="136"/>
      <c r="C1025" s="136"/>
      <c r="D1025" s="136"/>
      <c r="E1025" s="136"/>
      <c r="F1025" s="136"/>
      <c r="G1025" s="136"/>
      <c r="H1025" s="136"/>
      <c r="I1025" s="136"/>
      <c r="J1025" s="139"/>
      <c r="K1025" s="142"/>
      <c r="L1025" s="170"/>
      <c r="M1025" s="170"/>
      <c r="N1025" s="171"/>
      <c r="O1025" s="131"/>
      <c r="P1025" s="46"/>
      <c r="Q1025" s="125"/>
      <c r="R1025" s="166"/>
    </row>
    <row r="1026" spans="1:18" s="192" customFormat="1" ht="15.75" x14ac:dyDescent="0.25">
      <c r="A1026" s="130">
        <v>3002</v>
      </c>
      <c r="B1026" s="136"/>
      <c r="C1026" s="136"/>
      <c r="D1026" s="136"/>
      <c r="E1026" s="136"/>
      <c r="F1026" s="136"/>
      <c r="G1026" s="136"/>
      <c r="H1026" s="136"/>
      <c r="I1026" s="136"/>
      <c r="J1026" s="139"/>
      <c r="K1026" s="142"/>
      <c r="L1026" s="170"/>
      <c r="M1026" s="170"/>
      <c r="N1026" s="171"/>
      <c r="O1026" s="163"/>
      <c r="P1026" s="69"/>
      <c r="Q1026" s="164"/>
      <c r="R1026" s="163"/>
    </row>
    <row r="1027" spans="1:18" s="192" customFormat="1" ht="15.75" x14ac:dyDescent="0.25">
      <c r="A1027" s="130">
        <v>3101</v>
      </c>
      <c r="B1027" s="136"/>
      <c r="C1027" s="136"/>
      <c r="D1027" s="136"/>
      <c r="E1027" s="136"/>
      <c r="F1027" s="136"/>
      <c r="G1027" s="136"/>
      <c r="H1027" s="136"/>
      <c r="I1027" s="136"/>
      <c r="J1027" s="139"/>
      <c r="K1027" s="142"/>
      <c r="L1027" s="170"/>
      <c r="M1027" s="170"/>
      <c r="N1027" s="171"/>
      <c r="O1027" s="163"/>
      <c r="P1027" s="69"/>
      <c r="Q1027" s="164"/>
      <c r="R1027" s="163"/>
    </row>
    <row r="1028" spans="1:18" s="192" customFormat="1" ht="15.75" x14ac:dyDescent="0.25">
      <c r="A1028" s="130">
        <v>3102</v>
      </c>
      <c r="B1028" s="136"/>
      <c r="C1028" s="136"/>
      <c r="D1028" s="136"/>
      <c r="E1028" s="136"/>
      <c r="F1028" s="136"/>
      <c r="G1028" s="136"/>
      <c r="H1028" s="136"/>
      <c r="I1028" s="136"/>
      <c r="J1028" s="139"/>
      <c r="K1028" s="142"/>
      <c r="L1028" s="170"/>
      <c r="M1028" s="170"/>
      <c r="N1028" s="171"/>
      <c r="O1028" s="170"/>
      <c r="P1028" s="155"/>
      <c r="Q1028" s="165"/>
      <c r="R1028" s="163"/>
    </row>
    <row r="1029" spans="1:18" s="192" customFormat="1" ht="15.75" x14ac:dyDescent="0.25">
      <c r="A1029" s="130">
        <v>3201</v>
      </c>
      <c r="B1029" s="136"/>
      <c r="C1029" s="136"/>
      <c r="D1029" s="136"/>
      <c r="E1029" s="136"/>
      <c r="F1029" s="136"/>
      <c r="G1029" s="136"/>
      <c r="H1029" s="136"/>
      <c r="I1029" s="136"/>
      <c r="J1029" s="139"/>
      <c r="K1029" s="142"/>
      <c r="L1029" s="170"/>
      <c r="M1029" s="170"/>
      <c r="N1029" s="171"/>
      <c r="O1029" s="143" t="s">
        <v>64</v>
      </c>
      <c r="P1029" s="51">
        <v>5</v>
      </c>
      <c r="Q1029" s="52">
        <f>K1032</f>
        <v>0</v>
      </c>
      <c r="R1029" s="53" t="s">
        <v>10</v>
      </c>
    </row>
    <row r="1030" spans="1:18" s="192" customFormat="1" ht="15.75" x14ac:dyDescent="0.25">
      <c r="A1030" s="130">
        <v>3202</v>
      </c>
      <c r="B1030" s="136"/>
      <c r="C1030" s="136"/>
      <c r="D1030" s="136"/>
      <c r="E1030" s="136"/>
      <c r="F1030" s="136"/>
      <c r="G1030" s="136"/>
      <c r="H1030" s="136"/>
      <c r="I1030" s="136"/>
      <c r="J1030" s="139"/>
      <c r="K1030" s="142"/>
      <c r="L1030" s="170"/>
      <c r="M1030" s="170"/>
      <c r="N1030" s="171"/>
      <c r="O1030" s="144" t="s">
        <v>66</v>
      </c>
      <c r="P1030" s="55">
        <f>IF(P1029/B1016=0,"",P1029/B1016)</f>
        <v>7.8125E-2</v>
      </c>
      <c r="Q1030" s="56" t="e">
        <f>IF(P1029/Q1029=0,"",P1029/Q1029)</f>
        <v>#DIV/0!</v>
      </c>
      <c r="R1030" s="57" t="s">
        <v>67</v>
      </c>
    </row>
    <row r="1031" spans="1:18" s="192" customFormat="1" ht="15.75" x14ac:dyDescent="0.25">
      <c r="A1031" s="130">
        <v>3301</v>
      </c>
      <c r="B1031" s="136"/>
      <c r="C1031" s="136"/>
      <c r="D1031" s="136"/>
      <c r="E1031" s="136"/>
      <c r="F1031" s="136"/>
      <c r="G1031" s="136"/>
      <c r="H1031" s="136"/>
      <c r="I1031" s="136"/>
      <c r="J1031" s="140"/>
      <c r="K1031" s="142"/>
      <c r="L1031" s="170"/>
      <c r="M1031" s="170"/>
      <c r="N1031" s="171"/>
      <c r="O1031" s="132"/>
      <c r="P1031" s="59"/>
      <c r="Q1031" s="59"/>
      <c r="R1031" s="60"/>
    </row>
    <row r="1032" spans="1:18" s="192" customFormat="1" ht="18" customHeight="1" x14ac:dyDescent="0.25">
      <c r="A1032" s="28"/>
      <c r="B1032" s="198" t="s">
        <v>89</v>
      </c>
      <c r="C1032" s="198"/>
      <c r="D1032" s="198"/>
      <c r="E1032" s="198"/>
      <c r="F1032" s="198"/>
      <c r="G1032" s="198"/>
      <c r="H1032" s="198"/>
      <c r="I1032" s="198"/>
      <c r="J1032" s="198"/>
      <c r="K1032" s="141">
        <f>SUM(K1016:K1028)</f>
        <v>0</v>
      </c>
      <c r="L1032" s="133" t="str">
        <f>IF(K1024=0,"",K1024/B1016)</f>
        <v/>
      </c>
      <c r="M1032" s="133" t="str">
        <f>IF(K1032=0,"",K1032/B1016)</f>
        <v/>
      </c>
      <c r="N1032" s="133" t="str">
        <f>IF(K1024=0,"",M1032-L1032)</f>
        <v/>
      </c>
      <c r="O1032" s="2"/>
      <c r="P1032" s="193"/>
      <c r="Q1032" s="25"/>
      <c r="R1032" s="2"/>
    </row>
    <row r="1033" spans="1:18" ht="12.75" customHeight="1" x14ac:dyDescent="0.2"/>
    <row r="1034" spans="1:18" ht="12.75" customHeight="1" x14ac:dyDescent="0.2"/>
    <row r="1035" spans="1:18" ht="12.75" customHeight="1" x14ac:dyDescent="0.2"/>
    <row r="1036" spans="1:18" ht="12.75" customHeight="1" x14ac:dyDescent="0.2"/>
    <row r="1037" spans="1:18" ht="12.75" customHeight="1" x14ac:dyDescent="0.2"/>
    <row r="1038" spans="1:18" ht="12.75" customHeight="1" x14ac:dyDescent="0.2"/>
    <row r="1039" spans="1:18" ht="12.75" customHeight="1" x14ac:dyDescent="0.2"/>
    <row r="1040" spans="1:18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</sheetData>
  <mergeCells count="394">
    <mergeCell ref="B900:J900"/>
    <mergeCell ref="B922:J922"/>
    <mergeCell ref="B944:J944"/>
    <mergeCell ref="B966:J966"/>
    <mergeCell ref="B988:J988"/>
    <mergeCell ref="B1010:J1010"/>
    <mergeCell ref="B590:J590"/>
    <mergeCell ref="B613:J613"/>
    <mergeCell ref="B636:J636"/>
    <mergeCell ref="B746:J746"/>
    <mergeCell ref="B768:J768"/>
    <mergeCell ref="B790:J790"/>
    <mergeCell ref="B812:J812"/>
    <mergeCell ref="B834:J834"/>
    <mergeCell ref="B856:J856"/>
    <mergeCell ref="B656:J656"/>
    <mergeCell ref="B679:J679"/>
    <mergeCell ref="B724:J724"/>
    <mergeCell ref="B449:J449"/>
    <mergeCell ref="B472:J472"/>
    <mergeCell ref="B495:J495"/>
    <mergeCell ref="B518:J518"/>
    <mergeCell ref="B541:J541"/>
    <mergeCell ref="B564:J564"/>
    <mergeCell ref="B587:J587"/>
    <mergeCell ref="B610:J610"/>
    <mergeCell ref="B633:J633"/>
    <mergeCell ref="Q948:Q949"/>
    <mergeCell ref="R948:R949"/>
    <mergeCell ref="B947:J947"/>
    <mergeCell ref="A948:A949"/>
    <mergeCell ref="B948:J948"/>
    <mergeCell ref="K948:K949"/>
    <mergeCell ref="L948:L949"/>
    <mergeCell ref="M948:M949"/>
    <mergeCell ref="N948:N949"/>
    <mergeCell ref="O948:O949"/>
    <mergeCell ref="P948:P949"/>
    <mergeCell ref="B16:J16"/>
    <mergeCell ref="B33:J33"/>
    <mergeCell ref="U40:AC40"/>
    <mergeCell ref="B50:J50"/>
    <mergeCell ref="B66:J66"/>
    <mergeCell ref="U70:AC70"/>
    <mergeCell ref="B82:J82"/>
    <mergeCell ref="B97:J97"/>
    <mergeCell ref="B115:J115"/>
    <mergeCell ref="B132:J132"/>
    <mergeCell ref="B148:J148"/>
    <mergeCell ref="B164:J164"/>
    <mergeCell ref="B181:J181"/>
    <mergeCell ref="B197:J197"/>
    <mergeCell ref="B211:J211"/>
    <mergeCell ref="B216:J216"/>
    <mergeCell ref="B233:J233"/>
    <mergeCell ref="B250:J250"/>
    <mergeCell ref="B266:J266"/>
    <mergeCell ref="B283:J283"/>
    <mergeCell ref="B301:J301"/>
    <mergeCell ref="N338:N339"/>
    <mergeCell ref="O338:O339"/>
    <mergeCell ref="P338:P339"/>
    <mergeCell ref="Q338:Q339"/>
    <mergeCell ref="R338:R339"/>
    <mergeCell ref="B319:J319"/>
    <mergeCell ref="B337:J337"/>
    <mergeCell ref="A338:A339"/>
    <mergeCell ref="B338:J338"/>
    <mergeCell ref="K338:K339"/>
    <mergeCell ref="L338:L339"/>
    <mergeCell ref="M338:M339"/>
    <mergeCell ref="N361:N362"/>
    <mergeCell ref="O361:O362"/>
    <mergeCell ref="P361:P362"/>
    <mergeCell ref="Q361:Q362"/>
    <mergeCell ref="B357:J357"/>
    <mergeCell ref="R361:R362"/>
    <mergeCell ref="B360:J360"/>
    <mergeCell ref="A361:A362"/>
    <mergeCell ref="B361:J361"/>
    <mergeCell ref="K361:K362"/>
    <mergeCell ref="L361:L362"/>
    <mergeCell ref="M361:M362"/>
    <mergeCell ref="N453:N454"/>
    <mergeCell ref="O453:O454"/>
    <mergeCell ref="P453:P454"/>
    <mergeCell ref="Q453:Q454"/>
    <mergeCell ref="R453:R454"/>
    <mergeCell ref="B452:J452"/>
    <mergeCell ref="A453:A454"/>
    <mergeCell ref="B453:J453"/>
    <mergeCell ref="K453:K454"/>
    <mergeCell ref="L453:L454"/>
    <mergeCell ref="M453:M454"/>
    <mergeCell ref="N384:N385"/>
    <mergeCell ref="O384:O385"/>
    <mergeCell ref="P384:P385"/>
    <mergeCell ref="Q384:Q385"/>
    <mergeCell ref="R384:R385"/>
    <mergeCell ref="B383:J383"/>
    <mergeCell ref="N476:N477"/>
    <mergeCell ref="O476:O477"/>
    <mergeCell ref="P476:P477"/>
    <mergeCell ref="Q476:Q477"/>
    <mergeCell ref="R476:R477"/>
    <mergeCell ref="B475:J475"/>
    <mergeCell ref="A476:A477"/>
    <mergeCell ref="B476:J476"/>
    <mergeCell ref="K476:K477"/>
    <mergeCell ref="L476:L477"/>
    <mergeCell ref="M476:M477"/>
    <mergeCell ref="N499:N500"/>
    <mergeCell ref="O499:O500"/>
    <mergeCell ref="P499:P500"/>
    <mergeCell ref="Q499:Q500"/>
    <mergeCell ref="R499:R500"/>
    <mergeCell ref="B498:J498"/>
    <mergeCell ref="A499:A500"/>
    <mergeCell ref="B499:J499"/>
    <mergeCell ref="K499:K500"/>
    <mergeCell ref="L499:L500"/>
    <mergeCell ref="M499:M500"/>
    <mergeCell ref="N522:N523"/>
    <mergeCell ref="O522:O523"/>
    <mergeCell ref="P522:P523"/>
    <mergeCell ref="Q522:Q523"/>
    <mergeCell ref="R522:R523"/>
    <mergeCell ref="B521:J521"/>
    <mergeCell ref="A522:A523"/>
    <mergeCell ref="B522:J522"/>
    <mergeCell ref="K522:K523"/>
    <mergeCell ref="L522:L523"/>
    <mergeCell ref="M522:M523"/>
    <mergeCell ref="N545:N546"/>
    <mergeCell ref="O545:O546"/>
    <mergeCell ref="P545:P546"/>
    <mergeCell ref="Q545:Q546"/>
    <mergeCell ref="R545:R546"/>
    <mergeCell ref="B544:J544"/>
    <mergeCell ref="A545:A546"/>
    <mergeCell ref="B545:J545"/>
    <mergeCell ref="K545:K546"/>
    <mergeCell ref="L545:L546"/>
    <mergeCell ref="M545:M546"/>
    <mergeCell ref="N568:N569"/>
    <mergeCell ref="O568:O569"/>
    <mergeCell ref="P568:P569"/>
    <mergeCell ref="Q568:Q569"/>
    <mergeCell ref="R568:R569"/>
    <mergeCell ref="B567:J567"/>
    <mergeCell ref="A568:A569"/>
    <mergeCell ref="B568:J568"/>
    <mergeCell ref="K568:K569"/>
    <mergeCell ref="L568:L569"/>
    <mergeCell ref="M568:M569"/>
    <mergeCell ref="N750:N751"/>
    <mergeCell ref="O750:O751"/>
    <mergeCell ref="P750:P751"/>
    <mergeCell ref="Q750:Q751"/>
    <mergeCell ref="R750:R751"/>
    <mergeCell ref="B749:J749"/>
    <mergeCell ref="A750:A751"/>
    <mergeCell ref="B750:J750"/>
    <mergeCell ref="K750:K751"/>
    <mergeCell ref="L750:L751"/>
    <mergeCell ref="M750:M751"/>
    <mergeCell ref="N772:N773"/>
    <mergeCell ref="O772:O773"/>
    <mergeCell ref="P772:P773"/>
    <mergeCell ref="Q772:Q773"/>
    <mergeCell ref="R772:R773"/>
    <mergeCell ref="B771:J771"/>
    <mergeCell ref="A772:A773"/>
    <mergeCell ref="B772:J772"/>
    <mergeCell ref="K772:K773"/>
    <mergeCell ref="L772:L773"/>
    <mergeCell ref="M772:M773"/>
    <mergeCell ref="N794:N795"/>
    <mergeCell ref="O794:O795"/>
    <mergeCell ref="P794:P795"/>
    <mergeCell ref="Q794:Q795"/>
    <mergeCell ref="R794:R795"/>
    <mergeCell ref="B793:J793"/>
    <mergeCell ref="A794:A795"/>
    <mergeCell ref="B794:J794"/>
    <mergeCell ref="K794:K795"/>
    <mergeCell ref="L794:L795"/>
    <mergeCell ref="M794:M795"/>
    <mergeCell ref="N816:N817"/>
    <mergeCell ref="O816:O817"/>
    <mergeCell ref="P816:P817"/>
    <mergeCell ref="Q816:Q817"/>
    <mergeCell ref="R816:R817"/>
    <mergeCell ref="B815:J815"/>
    <mergeCell ref="A816:A817"/>
    <mergeCell ref="B816:J816"/>
    <mergeCell ref="K816:K817"/>
    <mergeCell ref="L816:L817"/>
    <mergeCell ref="M816:M817"/>
    <mergeCell ref="N838:N839"/>
    <mergeCell ref="O838:O839"/>
    <mergeCell ref="P838:P839"/>
    <mergeCell ref="Q838:Q839"/>
    <mergeCell ref="R838:R839"/>
    <mergeCell ref="B837:J837"/>
    <mergeCell ref="A838:A839"/>
    <mergeCell ref="B838:J838"/>
    <mergeCell ref="K838:K839"/>
    <mergeCell ref="L838:L839"/>
    <mergeCell ref="M838:M839"/>
    <mergeCell ref="N860:N861"/>
    <mergeCell ref="O860:O861"/>
    <mergeCell ref="P860:P861"/>
    <mergeCell ref="Q860:Q861"/>
    <mergeCell ref="R860:R861"/>
    <mergeCell ref="B859:J859"/>
    <mergeCell ref="A860:A861"/>
    <mergeCell ref="B860:J860"/>
    <mergeCell ref="K860:K861"/>
    <mergeCell ref="L860:L861"/>
    <mergeCell ref="M860:M861"/>
    <mergeCell ref="R407:R408"/>
    <mergeCell ref="B406:J406"/>
    <mergeCell ref="A407:A408"/>
    <mergeCell ref="B407:J407"/>
    <mergeCell ref="K407:K408"/>
    <mergeCell ref="L407:L408"/>
    <mergeCell ref="M407:M408"/>
    <mergeCell ref="B380:J380"/>
    <mergeCell ref="B403:J403"/>
    <mergeCell ref="A384:A385"/>
    <mergeCell ref="B384:J384"/>
    <mergeCell ref="K384:K385"/>
    <mergeCell ref="L384:L385"/>
    <mergeCell ref="M384:M385"/>
    <mergeCell ref="N407:N408"/>
    <mergeCell ref="O407:O408"/>
    <mergeCell ref="P407:P408"/>
    <mergeCell ref="Q407:Q408"/>
    <mergeCell ref="N430:N431"/>
    <mergeCell ref="O430:O431"/>
    <mergeCell ref="P430:P431"/>
    <mergeCell ref="Q430:Q431"/>
    <mergeCell ref="R430:R431"/>
    <mergeCell ref="B429:J429"/>
    <mergeCell ref="A430:A431"/>
    <mergeCell ref="B430:J430"/>
    <mergeCell ref="K430:K431"/>
    <mergeCell ref="L430:L431"/>
    <mergeCell ref="M430:M431"/>
    <mergeCell ref="B426:J426"/>
    <mergeCell ref="N882:N883"/>
    <mergeCell ref="O882:O883"/>
    <mergeCell ref="P882:P883"/>
    <mergeCell ref="Q882:Q883"/>
    <mergeCell ref="R882:R883"/>
    <mergeCell ref="B881:J881"/>
    <mergeCell ref="A882:A883"/>
    <mergeCell ref="B882:J882"/>
    <mergeCell ref="K882:K883"/>
    <mergeCell ref="L882:L883"/>
    <mergeCell ref="M882:M883"/>
    <mergeCell ref="B878:J878"/>
    <mergeCell ref="M591:M592"/>
    <mergeCell ref="N591:N592"/>
    <mergeCell ref="O591:O592"/>
    <mergeCell ref="P591:P592"/>
    <mergeCell ref="Q591:Q592"/>
    <mergeCell ref="R591:R592"/>
    <mergeCell ref="R614:R615"/>
    <mergeCell ref="M637:M638"/>
    <mergeCell ref="N637:N638"/>
    <mergeCell ref="O637:O638"/>
    <mergeCell ref="P637:P638"/>
    <mergeCell ref="Q637:Q638"/>
    <mergeCell ref="R637:R638"/>
    <mergeCell ref="N683:N684"/>
    <mergeCell ref="O683:O684"/>
    <mergeCell ref="P683:P684"/>
    <mergeCell ref="Q683:Q684"/>
    <mergeCell ref="A591:A592"/>
    <mergeCell ref="B591:J591"/>
    <mergeCell ref="K591:K592"/>
    <mergeCell ref="L591:L592"/>
    <mergeCell ref="M614:M615"/>
    <mergeCell ref="N614:N615"/>
    <mergeCell ref="O614:O615"/>
    <mergeCell ref="P614:P615"/>
    <mergeCell ref="Q614:Q615"/>
    <mergeCell ref="A614:A615"/>
    <mergeCell ref="B614:J614"/>
    <mergeCell ref="K614:K615"/>
    <mergeCell ref="L614:L615"/>
    <mergeCell ref="A637:A638"/>
    <mergeCell ref="B637:J637"/>
    <mergeCell ref="K637:K638"/>
    <mergeCell ref="L637:L638"/>
    <mergeCell ref="N660:N661"/>
    <mergeCell ref="O660:O661"/>
    <mergeCell ref="P660:P661"/>
    <mergeCell ref="Q660:Q661"/>
    <mergeCell ref="R660:R661"/>
    <mergeCell ref="B659:J659"/>
    <mergeCell ref="A660:A661"/>
    <mergeCell ref="B660:J660"/>
    <mergeCell ref="K660:K661"/>
    <mergeCell ref="L660:L661"/>
    <mergeCell ref="M660:M661"/>
    <mergeCell ref="R683:R684"/>
    <mergeCell ref="B682:J682"/>
    <mergeCell ref="A683:A684"/>
    <mergeCell ref="B683:J683"/>
    <mergeCell ref="K683:K684"/>
    <mergeCell ref="L683:L684"/>
    <mergeCell ref="M683:M684"/>
    <mergeCell ref="N706:N707"/>
    <mergeCell ref="O706:O707"/>
    <mergeCell ref="P706:P707"/>
    <mergeCell ref="Q706:Q707"/>
    <mergeCell ref="R706:R707"/>
    <mergeCell ref="B705:J705"/>
    <mergeCell ref="A706:A707"/>
    <mergeCell ref="B706:J706"/>
    <mergeCell ref="K706:K707"/>
    <mergeCell ref="L706:L707"/>
    <mergeCell ref="M706:M707"/>
    <mergeCell ref="B702:J702"/>
    <mergeCell ref="N728:N729"/>
    <mergeCell ref="O728:O729"/>
    <mergeCell ref="P728:P729"/>
    <mergeCell ref="Q728:Q729"/>
    <mergeCell ref="R728:R729"/>
    <mergeCell ref="B727:J727"/>
    <mergeCell ref="A728:A729"/>
    <mergeCell ref="B728:J728"/>
    <mergeCell ref="K728:K729"/>
    <mergeCell ref="L728:L729"/>
    <mergeCell ref="M728:M729"/>
    <mergeCell ref="Q904:Q905"/>
    <mergeCell ref="R904:R905"/>
    <mergeCell ref="B903:J903"/>
    <mergeCell ref="A904:A905"/>
    <mergeCell ref="B904:J904"/>
    <mergeCell ref="K904:K905"/>
    <mergeCell ref="L904:L905"/>
    <mergeCell ref="M904:M905"/>
    <mergeCell ref="N904:N905"/>
    <mergeCell ref="O904:O905"/>
    <mergeCell ref="P904:P905"/>
    <mergeCell ref="Q926:Q927"/>
    <mergeCell ref="R926:R927"/>
    <mergeCell ref="B925:J925"/>
    <mergeCell ref="A926:A927"/>
    <mergeCell ref="B926:J926"/>
    <mergeCell ref="K926:K927"/>
    <mergeCell ref="L926:L927"/>
    <mergeCell ref="M926:M927"/>
    <mergeCell ref="N926:N927"/>
    <mergeCell ref="O926:O927"/>
    <mergeCell ref="P926:P927"/>
    <mergeCell ref="Q970:Q971"/>
    <mergeCell ref="R970:R971"/>
    <mergeCell ref="B969:J969"/>
    <mergeCell ref="A970:A971"/>
    <mergeCell ref="B970:J970"/>
    <mergeCell ref="K970:K971"/>
    <mergeCell ref="L970:L971"/>
    <mergeCell ref="M970:M971"/>
    <mergeCell ref="N970:N971"/>
    <mergeCell ref="O970:O971"/>
    <mergeCell ref="P970:P971"/>
    <mergeCell ref="Q992:Q993"/>
    <mergeCell ref="R992:R993"/>
    <mergeCell ref="B991:J991"/>
    <mergeCell ref="A992:A993"/>
    <mergeCell ref="B992:J992"/>
    <mergeCell ref="K992:K993"/>
    <mergeCell ref="L992:L993"/>
    <mergeCell ref="M992:M993"/>
    <mergeCell ref="N992:N993"/>
    <mergeCell ref="O992:O993"/>
    <mergeCell ref="P992:P993"/>
    <mergeCell ref="Q1014:Q1015"/>
    <mergeCell ref="R1014:R1015"/>
    <mergeCell ref="B1032:J1032"/>
    <mergeCell ref="B1013:J1013"/>
    <mergeCell ref="A1014:A1015"/>
    <mergeCell ref="B1014:J1014"/>
    <mergeCell ref="K1014:K1015"/>
    <mergeCell ref="L1014:L1015"/>
    <mergeCell ref="M1014:M1015"/>
    <mergeCell ref="N1014:N1015"/>
    <mergeCell ref="O1014:O1015"/>
    <mergeCell ref="P1014:P1015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V14101"/>
  <sheetViews>
    <sheetView topLeftCell="A802" workbookViewId="0">
      <selection activeCell="W827" sqref="W827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73" bestFit="1" customWidth="1"/>
    <col min="12" max="12" width="3" hidden="1" customWidth="1"/>
    <col min="13" max="16" width="0.140625" hidden="1" customWidth="1"/>
    <col min="17" max="17" width="3.28515625" hidden="1" customWidth="1"/>
    <col min="18" max="18" width="4.7109375" hidden="1" customWidth="1"/>
    <col min="19" max="25" width="12.85546875" customWidth="1"/>
    <col min="26" max="26" width="8.140625" customWidth="1"/>
    <col min="27" max="27" width="7.85546875" customWidth="1"/>
    <col min="28" max="28" width="8.42578125" customWidth="1"/>
    <col min="29" max="31" width="10" customWidth="1"/>
    <col min="32" max="32" width="4.85546875" customWidth="1"/>
    <col min="33" max="48" width="10" customWidth="1"/>
  </cols>
  <sheetData>
    <row r="1" spans="1:36" s="188" customFormat="1" ht="15" customHeight="1" x14ac:dyDescent="0.2">
      <c r="K1" s="173"/>
    </row>
    <row r="2" spans="1:36" s="188" customFormat="1" ht="15" customHeight="1" x14ac:dyDescent="0.2">
      <c r="K2" s="173"/>
    </row>
    <row r="3" spans="1:36" s="188" customFormat="1" ht="15" customHeight="1" x14ac:dyDescent="0.2">
      <c r="K3" s="173"/>
    </row>
    <row r="4" spans="1:36" s="188" customFormat="1" ht="15" customHeight="1" x14ac:dyDescent="0.2">
      <c r="K4" s="173"/>
    </row>
    <row r="5" spans="1:36" s="188" customFormat="1" ht="15" customHeight="1" x14ac:dyDescent="0.2">
      <c r="K5" s="173"/>
    </row>
    <row r="6" spans="1:36" s="188" customFormat="1" ht="15" customHeight="1" x14ac:dyDescent="0.2">
      <c r="K6" s="173"/>
    </row>
    <row r="7" spans="1:36" s="188" customFormat="1" ht="15" customHeight="1" x14ac:dyDescent="0.2">
      <c r="K7" s="173"/>
    </row>
    <row r="8" spans="1:36" s="188" customFormat="1" ht="15" customHeight="1" x14ac:dyDescent="0.2">
      <c r="K8" s="173"/>
    </row>
    <row r="9" spans="1:36" s="188" customFormat="1" ht="15" customHeight="1" x14ac:dyDescent="0.2">
      <c r="K9" s="173"/>
    </row>
    <row r="10" spans="1:36" s="188" customFormat="1" ht="15" customHeight="1" x14ac:dyDescent="0.2">
      <c r="K10" s="173"/>
    </row>
    <row r="11" spans="1:36" s="188" customFormat="1" ht="15" customHeight="1" x14ac:dyDescent="0.2">
      <c r="K11" s="173"/>
    </row>
    <row r="12" spans="1:36" s="188" customFormat="1" ht="12.75" x14ac:dyDescent="0.2">
      <c r="K12" s="173"/>
    </row>
    <row r="13" spans="1:36" s="188" customFormat="1" ht="12.75" x14ac:dyDescent="0.2">
      <c r="K13" s="173"/>
    </row>
    <row r="14" spans="1:36" ht="12.75" x14ac:dyDescent="0.2">
      <c r="S14" s="2"/>
      <c r="T14" s="2"/>
      <c r="V14" s="2"/>
    </row>
    <row r="15" spans="1:36" ht="12.75" customHeight="1" x14ac:dyDescent="0.3">
      <c r="A15" s="3" t="s">
        <v>0</v>
      </c>
      <c r="S15" s="2"/>
      <c r="T15" s="2"/>
      <c r="V15" s="2"/>
    </row>
    <row r="16" spans="1:36" ht="9" customHeight="1" x14ac:dyDescent="0.2">
      <c r="B16" s="216" t="s">
        <v>1</v>
      </c>
      <c r="C16" s="217"/>
      <c r="D16" s="217"/>
      <c r="E16" s="217"/>
      <c r="F16" s="217"/>
      <c r="G16" s="217"/>
      <c r="H16" s="217"/>
      <c r="I16" s="217"/>
      <c r="J16" s="217"/>
      <c r="L16" s="75" t="s">
        <v>106</v>
      </c>
      <c r="M16" s="76" t="s">
        <v>107</v>
      </c>
      <c r="N16" s="76" t="s">
        <v>108</v>
      </c>
      <c r="O16" s="77" t="s">
        <v>106</v>
      </c>
      <c r="P16" s="77" t="s">
        <v>107</v>
      </c>
      <c r="Q16" s="77" t="s">
        <v>108</v>
      </c>
      <c r="R16" s="77" t="s">
        <v>109</v>
      </c>
      <c r="S16" s="4" t="s">
        <v>2</v>
      </c>
      <c r="T16" s="4" t="s">
        <v>3</v>
      </c>
      <c r="U16" s="5" t="s">
        <v>4</v>
      </c>
      <c r="V16" s="4" t="s">
        <v>5</v>
      </c>
      <c r="W16" s="6" t="s">
        <v>6</v>
      </c>
      <c r="X16" s="6" t="s">
        <v>7</v>
      </c>
      <c r="Y16" s="7" t="s">
        <v>8</v>
      </c>
      <c r="AB16" s="8" t="s">
        <v>5</v>
      </c>
      <c r="AC16" s="8"/>
      <c r="AD16" s="8"/>
      <c r="AE16" s="8"/>
      <c r="AF16" s="8"/>
      <c r="AG16" s="8"/>
      <c r="AH16" s="8"/>
      <c r="AI16" s="8"/>
      <c r="AJ16" s="8"/>
    </row>
    <row r="17" spans="1:36" ht="12.7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74" t="s">
        <v>10</v>
      </c>
      <c r="L17" s="221">
        <v>10</v>
      </c>
      <c r="M17" s="222"/>
      <c r="N17" s="223"/>
      <c r="O17" s="78"/>
      <c r="P17" s="78"/>
      <c r="Q17" s="78"/>
      <c r="R17" s="78"/>
      <c r="S17" s="12"/>
      <c r="T17" s="12"/>
      <c r="U17" s="13"/>
      <c r="V17" s="14"/>
      <c r="W17" s="15"/>
      <c r="X17" s="15"/>
      <c r="Y17" s="2"/>
      <c r="AB17" s="16" t="s">
        <v>11</v>
      </c>
      <c r="AC17" s="17"/>
      <c r="AD17" s="17"/>
      <c r="AE17" s="17"/>
      <c r="AF17" s="17"/>
      <c r="AG17" s="17"/>
      <c r="AH17" s="17"/>
      <c r="AI17" s="17"/>
      <c r="AJ17" s="17"/>
    </row>
    <row r="18" spans="1:36" ht="12.75" customHeight="1" x14ac:dyDescent="0.2">
      <c r="A18" s="18" t="s">
        <v>12</v>
      </c>
      <c r="B18" s="19">
        <v>79</v>
      </c>
      <c r="C18" s="19"/>
      <c r="D18" s="19"/>
      <c r="E18" s="19"/>
      <c r="F18" s="19"/>
      <c r="G18" s="19"/>
      <c r="H18" s="19"/>
      <c r="I18" s="19"/>
      <c r="J18" s="19"/>
      <c r="K18" s="175"/>
      <c r="L18" s="79"/>
      <c r="M18" s="79"/>
      <c r="N18" s="79"/>
      <c r="O18" s="80"/>
      <c r="P18" s="80"/>
      <c r="Q18" s="80"/>
      <c r="R18" s="80"/>
      <c r="S18" s="12"/>
      <c r="T18" s="12"/>
      <c r="U18" s="13"/>
      <c r="V18" s="14"/>
      <c r="W18" s="21">
        <f>B18</f>
        <v>79</v>
      </c>
      <c r="X18" s="15"/>
      <c r="Y18" s="2"/>
      <c r="AA18" s="22" t="s">
        <v>13</v>
      </c>
      <c r="AB18" s="23" t="s">
        <v>12</v>
      </c>
      <c r="AC18" s="23" t="s">
        <v>14</v>
      </c>
      <c r="AD18" s="23" t="s">
        <v>15</v>
      </c>
      <c r="AE18" s="23" t="s">
        <v>16</v>
      </c>
      <c r="AF18" s="23" t="s">
        <v>17</v>
      </c>
      <c r="AG18" s="23" t="s">
        <v>18</v>
      </c>
      <c r="AH18" s="23" t="s">
        <v>19</v>
      </c>
    </row>
    <row r="19" spans="1:36" ht="12.75" customHeight="1" x14ac:dyDescent="0.2">
      <c r="A19" s="18" t="s">
        <v>14</v>
      </c>
      <c r="B19" s="19"/>
      <c r="C19" s="19">
        <v>63</v>
      </c>
      <c r="D19" s="19"/>
      <c r="E19" s="19"/>
      <c r="F19" s="19"/>
      <c r="G19" s="19"/>
      <c r="H19" s="19"/>
      <c r="I19" s="19"/>
      <c r="J19" s="19"/>
      <c r="K19" s="175"/>
      <c r="L19" s="79"/>
      <c r="M19" s="79"/>
      <c r="N19" s="79"/>
      <c r="O19" s="80"/>
      <c r="P19" s="80"/>
      <c r="Q19" s="80"/>
      <c r="R19" s="80"/>
      <c r="S19" s="12"/>
      <c r="T19" s="12"/>
      <c r="U19" s="13"/>
      <c r="V19" s="14">
        <f>C19/B18</f>
        <v>0.79746835443037978</v>
      </c>
      <c r="W19" s="24">
        <v>64</v>
      </c>
      <c r="X19" s="25">
        <f t="shared" ref="X19:X26" si="0">W19/W18</f>
        <v>0.810126582278481</v>
      </c>
      <c r="Y19" s="2">
        <f t="shared" ref="Y19:Y26" si="1">100%-X19</f>
        <v>0.189873417721519</v>
      </c>
      <c r="AA19" s="26" t="s">
        <v>20</v>
      </c>
      <c r="AB19" s="27">
        <f t="shared" ref="AB19:AB25" si="2">V19</f>
        <v>0.79746835443037978</v>
      </c>
      <c r="AC19" s="27">
        <f t="shared" ref="AC19:AC24" si="3">V36</f>
        <v>0.81818181818181823</v>
      </c>
      <c r="AD19" s="27">
        <f t="shared" ref="AD19:AD23" si="4">V52</f>
        <v>0.90322580645161288</v>
      </c>
      <c r="AE19" s="27">
        <f t="shared" ref="AE19:AE22" si="5">V67</f>
        <v>0.86</v>
      </c>
      <c r="AF19" s="2">
        <f t="shared" ref="AF19:AF21" si="6">V82</f>
        <v>0.75862068965517238</v>
      </c>
      <c r="AG19" s="2">
        <f t="shared" ref="AG19:AG20" si="7">V97</f>
        <v>0.77358490566037741</v>
      </c>
      <c r="AH19" s="2">
        <f>V113</f>
        <v>0.53191489361702127</v>
      </c>
    </row>
    <row r="20" spans="1:36" ht="12.75" customHeight="1" x14ac:dyDescent="0.2">
      <c r="A20" s="18" t="s">
        <v>15</v>
      </c>
      <c r="B20" s="19"/>
      <c r="C20" s="19"/>
      <c r="D20" s="19">
        <v>44</v>
      </c>
      <c r="E20" s="19"/>
      <c r="F20" s="19"/>
      <c r="G20" s="19"/>
      <c r="H20" s="19"/>
      <c r="I20" s="19"/>
      <c r="J20" s="19"/>
      <c r="K20" s="175"/>
      <c r="L20" s="79"/>
      <c r="M20" s="79"/>
      <c r="N20" s="79"/>
      <c r="O20" s="80"/>
      <c r="P20" s="80"/>
      <c r="Q20" s="80"/>
      <c r="R20" s="80"/>
      <c r="S20" s="12"/>
      <c r="T20" s="12"/>
      <c r="U20" s="13"/>
      <c r="V20" s="14">
        <f>D20/C19</f>
        <v>0.69841269841269837</v>
      </c>
      <c r="W20" s="24">
        <v>53</v>
      </c>
      <c r="X20" s="25">
        <f t="shared" si="0"/>
        <v>0.828125</v>
      </c>
      <c r="Y20" s="2">
        <f t="shared" si="1"/>
        <v>0.171875</v>
      </c>
      <c r="AA20" s="26" t="s">
        <v>21</v>
      </c>
      <c r="AB20" s="27">
        <f t="shared" si="2"/>
        <v>0.69841269841269837</v>
      </c>
      <c r="AC20" s="27">
        <f t="shared" si="3"/>
        <v>0.80555555555555558</v>
      </c>
      <c r="AD20" s="27">
        <f t="shared" si="4"/>
        <v>0.5714285714285714</v>
      </c>
      <c r="AE20" s="27">
        <f t="shared" si="5"/>
        <v>0.86046511627906974</v>
      </c>
      <c r="AF20" s="2">
        <f t="shared" si="6"/>
        <v>0.95454545454545459</v>
      </c>
      <c r="AG20" s="2">
        <f t="shared" si="7"/>
        <v>0.90243902439024393</v>
      </c>
    </row>
    <row r="21" spans="1:36" ht="12.75" customHeight="1" x14ac:dyDescent="0.2">
      <c r="A21" s="18" t="s">
        <v>16</v>
      </c>
      <c r="B21" s="19"/>
      <c r="C21" s="19"/>
      <c r="D21" s="19"/>
      <c r="E21" s="19">
        <v>38</v>
      </c>
      <c r="F21" s="19"/>
      <c r="G21" s="19"/>
      <c r="H21" s="19"/>
      <c r="I21" s="19"/>
      <c r="J21" s="19"/>
      <c r="K21" s="175"/>
      <c r="L21" s="79"/>
      <c r="M21" s="79"/>
      <c r="N21" s="79"/>
      <c r="O21" s="80"/>
      <c r="P21" s="80"/>
      <c r="Q21" s="80"/>
      <c r="R21" s="80"/>
      <c r="S21" s="12"/>
      <c r="T21" s="12"/>
      <c r="U21" s="13"/>
      <c r="V21" s="14">
        <f>E21/D20</f>
        <v>0.86363636363636365</v>
      </c>
      <c r="W21" s="24">
        <v>49</v>
      </c>
      <c r="X21" s="25">
        <f t="shared" si="0"/>
        <v>0.92452830188679247</v>
      </c>
      <c r="Y21" s="2">
        <f t="shared" si="1"/>
        <v>7.547169811320753E-2</v>
      </c>
      <c r="AA21" s="26" t="s">
        <v>22</v>
      </c>
      <c r="AB21" s="27">
        <f t="shared" si="2"/>
        <v>0.86363636363636365</v>
      </c>
      <c r="AC21" s="27">
        <f t="shared" si="3"/>
        <v>0.86206896551724133</v>
      </c>
      <c r="AD21" s="27">
        <f t="shared" si="4"/>
        <v>0.8125</v>
      </c>
      <c r="AE21" s="27">
        <f t="shared" si="5"/>
        <v>0.91891891891891897</v>
      </c>
      <c r="AF21" s="2">
        <f t="shared" si="6"/>
        <v>0.80952380952380953</v>
      </c>
    </row>
    <row r="22" spans="1:36" ht="12.75" customHeight="1" x14ac:dyDescent="0.2">
      <c r="A22" s="18" t="s">
        <v>17</v>
      </c>
      <c r="B22" s="19"/>
      <c r="C22" s="19"/>
      <c r="D22" s="19"/>
      <c r="E22" s="19"/>
      <c r="F22" s="19">
        <v>37</v>
      </c>
      <c r="G22" s="19"/>
      <c r="H22" s="19"/>
      <c r="I22" s="19"/>
      <c r="J22" s="19"/>
      <c r="K22" s="175"/>
      <c r="L22" s="79"/>
      <c r="M22" s="79"/>
      <c r="N22" s="79"/>
      <c r="O22" s="80"/>
      <c r="P22" s="80"/>
      <c r="Q22" s="80"/>
      <c r="R22" s="80"/>
      <c r="S22" s="12"/>
      <c r="T22" s="12"/>
      <c r="U22" s="13"/>
      <c r="V22" s="14">
        <f>F22/E21</f>
        <v>0.97368421052631582</v>
      </c>
      <c r="W22" s="24">
        <v>47</v>
      </c>
      <c r="X22" s="25">
        <f t="shared" si="0"/>
        <v>0.95918367346938771</v>
      </c>
      <c r="Y22" s="2">
        <f t="shared" si="1"/>
        <v>4.081632653061229E-2</v>
      </c>
      <c r="AA22" s="26" t="s">
        <v>23</v>
      </c>
      <c r="AB22" s="27">
        <f t="shared" si="2"/>
        <v>0.97368421052631582</v>
      </c>
      <c r="AC22" s="27">
        <f t="shared" si="3"/>
        <v>0.96</v>
      </c>
      <c r="AD22" s="27">
        <f t="shared" si="4"/>
        <v>0.84615384615384615</v>
      </c>
      <c r="AE22" s="27">
        <f t="shared" si="5"/>
        <v>0.97058823529411764</v>
      </c>
    </row>
    <row r="23" spans="1:36" ht="12.75" customHeight="1" x14ac:dyDescent="0.2">
      <c r="A23" s="18" t="s">
        <v>18</v>
      </c>
      <c r="B23" s="19"/>
      <c r="C23" s="19"/>
      <c r="D23" s="19"/>
      <c r="E23" s="19"/>
      <c r="F23" s="19"/>
      <c r="G23" s="19">
        <v>32</v>
      </c>
      <c r="H23" s="19"/>
      <c r="I23" s="19"/>
      <c r="J23" s="19"/>
      <c r="K23" s="175"/>
      <c r="L23" s="79"/>
      <c r="M23" s="79"/>
      <c r="N23" s="79"/>
      <c r="O23" s="80"/>
      <c r="P23" s="80"/>
      <c r="Q23" s="80"/>
      <c r="R23" s="80"/>
      <c r="S23" s="12"/>
      <c r="T23" s="12"/>
      <c r="U23" s="13"/>
      <c r="V23" s="14">
        <f>G23/F22</f>
        <v>0.86486486486486491</v>
      </c>
      <c r="W23" s="24">
        <v>44</v>
      </c>
      <c r="X23" s="25">
        <f t="shared" si="0"/>
        <v>0.93617021276595747</v>
      </c>
      <c r="Y23" s="2">
        <f t="shared" si="1"/>
        <v>6.3829787234042534E-2</v>
      </c>
      <c r="AA23" s="26" t="s">
        <v>24</v>
      </c>
      <c r="AB23" s="27">
        <f t="shared" si="2"/>
        <v>0.86486486486486491</v>
      </c>
      <c r="AC23" s="27">
        <f t="shared" si="3"/>
        <v>0.95833333333333337</v>
      </c>
      <c r="AD23" s="27">
        <f t="shared" si="4"/>
        <v>1</v>
      </c>
      <c r="AE23" s="27"/>
    </row>
    <row r="24" spans="1:36" ht="12.75" customHeight="1" x14ac:dyDescent="0.2">
      <c r="A24" s="28" t="s">
        <v>19</v>
      </c>
      <c r="B24" s="1"/>
      <c r="C24" s="1"/>
      <c r="D24" s="1"/>
      <c r="E24" s="1"/>
      <c r="F24" s="1"/>
      <c r="G24" s="1"/>
      <c r="H24" s="1">
        <v>31</v>
      </c>
      <c r="I24" s="1"/>
      <c r="J24" s="1"/>
      <c r="K24" s="176"/>
      <c r="L24" s="79"/>
      <c r="M24" s="79"/>
      <c r="N24" s="79"/>
      <c r="O24" s="29"/>
      <c r="P24" s="29"/>
      <c r="Q24" s="29"/>
      <c r="R24" s="29"/>
      <c r="S24" s="2"/>
      <c r="T24" s="2"/>
      <c r="U24" s="1"/>
      <c r="V24" s="14">
        <f>H24/G23</f>
        <v>0.96875</v>
      </c>
      <c r="W24" s="24">
        <v>41</v>
      </c>
      <c r="X24" s="25">
        <f t="shared" si="0"/>
        <v>0.93181818181818177</v>
      </c>
      <c r="Y24" s="2">
        <f t="shared" si="1"/>
        <v>6.8181818181818232E-2</v>
      </c>
      <c r="AA24" s="18" t="s">
        <v>25</v>
      </c>
      <c r="AB24" s="27">
        <f t="shared" si="2"/>
        <v>0.96875</v>
      </c>
      <c r="AC24" s="27">
        <f t="shared" si="3"/>
        <v>1</v>
      </c>
      <c r="AD24" s="27"/>
      <c r="AE24" s="27"/>
    </row>
    <row r="25" spans="1:36" ht="12.75" customHeight="1" x14ac:dyDescent="0.2">
      <c r="A25" s="28" t="s">
        <v>26</v>
      </c>
      <c r="B25" s="1"/>
      <c r="C25" s="1"/>
      <c r="D25" s="1"/>
      <c r="E25" s="1"/>
      <c r="F25" s="1"/>
      <c r="G25" s="1"/>
      <c r="H25" s="1"/>
      <c r="I25" s="1">
        <v>27</v>
      </c>
      <c r="J25" s="1"/>
      <c r="K25" s="176"/>
      <c r="L25" s="79"/>
      <c r="M25" s="79"/>
      <c r="N25" s="79"/>
      <c r="O25" s="29"/>
      <c r="P25" s="29"/>
      <c r="Q25" s="29"/>
      <c r="R25" s="29"/>
      <c r="S25" s="2"/>
      <c r="T25" s="2"/>
      <c r="U25" s="1"/>
      <c r="V25" s="2">
        <f>I25/H24</f>
        <v>0.87096774193548387</v>
      </c>
      <c r="W25" s="24">
        <v>36</v>
      </c>
      <c r="X25" s="25">
        <f t="shared" si="0"/>
        <v>0.87804878048780488</v>
      </c>
      <c r="Y25" s="2">
        <f t="shared" si="1"/>
        <v>0.12195121951219512</v>
      </c>
      <c r="AA25" s="18" t="s">
        <v>27</v>
      </c>
      <c r="AB25" s="27">
        <f t="shared" si="2"/>
        <v>0.87096774193548387</v>
      </c>
      <c r="AC25" s="27"/>
      <c r="AD25" s="27"/>
      <c r="AE25" s="27"/>
    </row>
    <row r="26" spans="1:36" ht="12.75" customHeight="1" x14ac:dyDescent="0.2">
      <c r="A26" s="28" t="s">
        <v>28</v>
      </c>
      <c r="B26" s="1"/>
      <c r="C26" s="1"/>
      <c r="D26" s="1"/>
      <c r="E26" s="1"/>
      <c r="F26" s="1"/>
      <c r="G26" s="1"/>
      <c r="H26" s="1"/>
      <c r="I26" s="1"/>
      <c r="J26" s="1">
        <v>23</v>
      </c>
      <c r="K26" s="176">
        <v>23</v>
      </c>
      <c r="L26" s="79"/>
      <c r="M26" s="79"/>
      <c r="N26" s="79"/>
      <c r="O26" s="29"/>
      <c r="P26" s="29"/>
      <c r="Q26" s="29"/>
      <c r="R26" s="29">
        <f t="shared" ref="R26:R29" si="8">SUM(O26:Q26)</f>
        <v>0</v>
      </c>
      <c r="S26" s="2"/>
      <c r="T26" s="2"/>
      <c r="U26" s="1"/>
      <c r="V26" s="2">
        <f>J26/I25</f>
        <v>0.85185185185185186</v>
      </c>
      <c r="W26" s="24">
        <v>33</v>
      </c>
      <c r="X26" s="25">
        <f t="shared" si="0"/>
        <v>0.91666666666666663</v>
      </c>
      <c r="Y26" s="2">
        <f t="shared" si="1"/>
        <v>8.333333333333337E-2</v>
      </c>
      <c r="AA26" s="18"/>
      <c r="AB26" s="27"/>
      <c r="AC26" s="27"/>
      <c r="AD26" s="27"/>
      <c r="AE26" s="27"/>
    </row>
    <row r="27" spans="1:36" ht="12.75" customHeight="1" x14ac:dyDescent="0.2">
      <c r="A27" s="28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76"/>
      <c r="L27" s="79"/>
      <c r="M27" s="1">
        <v>11</v>
      </c>
      <c r="N27" s="1">
        <v>12</v>
      </c>
      <c r="O27" s="29"/>
      <c r="P27" s="29">
        <v>11</v>
      </c>
      <c r="Q27" s="29">
        <v>12</v>
      </c>
      <c r="R27" s="29">
        <f t="shared" si="8"/>
        <v>23</v>
      </c>
      <c r="S27" s="2"/>
      <c r="T27" s="2"/>
      <c r="U27" s="1"/>
      <c r="V27" s="2"/>
      <c r="W27" s="24">
        <v>23</v>
      </c>
      <c r="X27" s="25"/>
      <c r="Y27" s="2"/>
      <c r="AA27" s="18"/>
      <c r="AB27" s="27"/>
      <c r="AC27" s="27"/>
      <c r="AD27" s="27"/>
      <c r="AE27" s="27"/>
    </row>
    <row r="28" spans="1:36" ht="12.75" customHeight="1" x14ac:dyDescent="0.2">
      <c r="A28" s="28" t="s">
        <v>30</v>
      </c>
      <c r="B28" s="1"/>
      <c r="C28" s="1"/>
      <c r="D28" s="1"/>
      <c r="E28" s="1"/>
      <c r="F28" s="1"/>
      <c r="G28" s="1"/>
      <c r="H28" s="1"/>
      <c r="I28" s="1"/>
      <c r="J28" s="1">
        <v>4</v>
      </c>
      <c r="K28" s="176"/>
      <c r="L28" s="1"/>
      <c r="M28" s="1">
        <v>4</v>
      </c>
      <c r="O28" s="29"/>
      <c r="P28" s="29">
        <v>2</v>
      </c>
      <c r="Q28" s="29"/>
      <c r="R28" s="29">
        <f t="shared" si="8"/>
        <v>2</v>
      </c>
      <c r="S28" s="2"/>
      <c r="T28" s="2"/>
      <c r="U28" s="1"/>
      <c r="V28" s="2"/>
      <c r="W28" s="24">
        <v>5</v>
      </c>
      <c r="X28" s="25"/>
      <c r="Y28" s="2"/>
      <c r="AA28" s="18"/>
      <c r="AB28" s="27"/>
      <c r="AC28" s="27"/>
      <c r="AD28" s="27"/>
      <c r="AE28" s="27"/>
    </row>
    <row r="29" spans="1:36" ht="12.75" customHeight="1" x14ac:dyDescent="0.2">
      <c r="A29" s="28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76"/>
      <c r="L29" s="1"/>
      <c r="M29" s="1">
        <v>3</v>
      </c>
      <c r="O29" s="29"/>
      <c r="P29" s="29">
        <v>3</v>
      </c>
      <c r="Q29" s="29"/>
      <c r="R29" s="29">
        <f t="shared" si="8"/>
        <v>3</v>
      </c>
      <c r="S29" s="2"/>
      <c r="T29" s="2"/>
      <c r="U29" s="1"/>
      <c r="V29" s="2"/>
      <c r="W29" s="24">
        <v>3</v>
      </c>
      <c r="X29" s="25"/>
      <c r="Y29" s="2"/>
      <c r="AA29" s="18"/>
      <c r="AB29" s="27"/>
      <c r="AC29" s="27"/>
      <c r="AD29" s="27"/>
      <c r="AE29" s="27"/>
    </row>
    <row r="30" spans="1:36" ht="12.75" customHeight="1" x14ac:dyDescent="0.2">
      <c r="A30" s="28"/>
      <c r="B30" s="1"/>
      <c r="C30" s="1"/>
      <c r="D30" s="1"/>
      <c r="E30" s="1"/>
      <c r="F30" s="1"/>
      <c r="G30" s="1"/>
      <c r="H30" s="1"/>
      <c r="I30" s="1"/>
      <c r="J30" s="1"/>
      <c r="K30" s="176"/>
      <c r="L30" s="1"/>
      <c r="O30" s="29"/>
      <c r="P30" s="29"/>
      <c r="Q30" s="29"/>
      <c r="R30" s="29"/>
      <c r="S30" s="2"/>
      <c r="T30" s="2"/>
      <c r="U30" s="1"/>
      <c r="V30" s="2"/>
      <c r="W30" s="24"/>
      <c r="X30" s="25"/>
      <c r="Y30" s="2"/>
      <c r="AA30" s="18"/>
      <c r="AB30" s="27"/>
      <c r="AC30" s="27"/>
      <c r="AD30" s="27"/>
      <c r="AE30" s="27"/>
    </row>
    <row r="31" spans="1:36" ht="12.75" customHeight="1" x14ac:dyDescent="0.2">
      <c r="K31" s="172"/>
      <c r="L31" s="1"/>
      <c r="M31" s="1"/>
      <c r="N31" s="1"/>
      <c r="O31" s="1"/>
      <c r="P31" s="1"/>
      <c r="Q31" s="1"/>
      <c r="R31" s="1">
        <f>SUM(R26:R29)</f>
        <v>28</v>
      </c>
      <c r="S31" s="2">
        <f>R27/B18</f>
        <v>0.29113924050632911</v>
      </c>
      <c r="T31" s="2">
        <f>R31/B18</f>
        <v>0.35443037974683544</v>
      </c>
      <c r="U31" s="2">
        <f>T31-S31</f>
        <v>6.3291139240506333E-2</v>
      </c>
      <c r="V31" s="2"/>
      <c r="AA31" s="18" t="s">
        <v>33</v>
      </c>
      <c r="AB31" s="27"/>
      <c r="AC31" s="27"/>
      <c r="AD31" s="27"/>
      <c r="AE31" s="27"/>
    </row>
    <row r="32" spans="1:36" ht="12.75" customHeight="1" x14ac:dyDescent="0.3">
      <c r="A32" s="3" t="s">
        <v>34</v>
      </c>
      <c r="S32" s="2"/>
      <c r="T32" s="2"/>
      <c r="V32" s="2"/>
    </row>
    <row r="33" spans="1:36" ht="25.5" customHeight="1" x14ac:dyDescent="0.2">
      <c r="B33" s="216" t="s">
        <v>1</v>
      </c>
      <c r="C33" s="217"/>
      <c r="D33" s="217"/>
      <c r="E33" s="217"/>
      <c r="F33" s="217"/>
      <c r="G33" s="217"/>
      <c r="H33" s="217"/>
      <c r="I33" s="217"/>
      <c r="J33" s="217"/>
      <c r="S33" s="4" t="s">
        <v>2</v>
      </c>
      <c r="T33" s="4" t="s">
        <v>3</v>
      </c>
      <c r="U33" s="5" t="s">
        <v>4</v>
      </c>
      <c r="V33" s="4" t="s">
        <v>5</v>
      </c>
      <c r="W33" s="6" t="s">
        <v>6</v>
      </c>
      <c r="X33" s="6" t="s">
        <v>7</v>
      </c>
      <c r="Y33" s="7" t="s">
        <v>8</v>
      </c>
    </row>
    <row r="34" spans="1:36" ht="12.75" customHeight="1" x14ac:dyDescent="0.2">
      <c r="A34" s="9" t="s">
        <v>9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74" t="s">
        <v>10</v>
      </c>
      <c r="L34" s="221">
        <v>10</v>
      </c>
      <c r="M34" s="222"/>
      <c r="N34" s="223"/>
      <c r="O34" s="78"/>
      <c r="P34" s="78"/>
      <c r="Q34" s="78"/>
      <c r="R34" s="78"/>
      <c r="S34" s="12"/>
      <c r="T34" s="12"/>
      <c r="U34" s="13"/>
      <c r="V34" s="14"/>
      <c r="W34" s="15"/>
      <c r="X34" s="15"/>
      <c r="Y34" s="2"/>
    </row>
    <row r="35" spans="1:36" ht="12.75" customHeight="1" x14ac:dyDescent="0.2">
      <c r="A35" s="18" t="s">
        <v>14</v>
      </c>
      <c r="B35" s="19">
        <v>44</v>
      </c>
      <c r="C35" s="19"/>
      <c r="D35" s="19"/>
      <c r="E35" s="19"/>
      <c r="F35" s="19"/>
      <c r="G35" s="19"/>
      <c r="H35" s="19"/>
      <c r="I35" s="19"/>
      <c r="J35" s="19"/>
      <c r="K35" s="175"/>
      <c r="L35" s="79"/>
      <c r="M35" s="79"/>
      <c r="N35" s="79"/>
      <c r="O35" s="80"/>
      <c r="P35" s="80"/>
      <c r="Q35" s="80"/>
      <c r="R35" s="80"/>
      <c r="S35" s="12"/>
      <c r="T35" s="12"/>
      <c r="U35" s="13"/>
      <c r="V35" s="14"/>
      <c r="W35" s="21">
        <f>B35</f>
        <v>44</v>
      </c>
      <c r="X35" s="15"/>
      <c r="Y35" s="2"/>
    </row>
    <row r="36" spans="1:36" ht="12.75" customHeight="1" x14ac:dyDescent="0.2">
      <c r="A36" s="18" t="s">
        <v>15</v>
      </c>
      <c r="B36" s="19"/>
      <c r="C36" s="19">
        <v>36</v>
      </c>
      <c r="D36" s="19"/>
      <c r="E36" s="19"/>
      <c r="F36" s="19"/>
      <c r="G36" s="19"/>
      <c r="H36" s="19"/>
      <c r="I36" s="19"/>
      <c r="J36" s="19"/>
      <c r="K36" s="175"/>
      <c r="L36" s="79"/>
      <c r="M36" s="79"/>
      <c r="N36" s="79"/>
      <c r="O36" s="80"/>
      <c r="P36" s="80"/>
      <c r="Q36" s="80"/>
      <c r="R36" s="80"/>
      <c r="S36" s="12"/>
      <c r="T36" s="12"/>
      <c r="U36" s="13"/>
      <c r="V36" s="14">
        <f>C36/B35</f>
        <v>0.81818181818181823</v>
      </c>
      <c r="W36" s="24">
        <v>36</v>
      </c>
      <c r="X36" s="25">
        <f t="shared" ref="X36:X43" si="9">W36/W35</f>
        <v>0.81818181818181823</v>
      </c>
      <c r="Y36" s="2">
        <f t="shared" ref="Y36:Y43" si="10">100%-X36</f>
        <v>0.18181818181818177</v>
      </c>
    </row>
    <row r="37" spans="1:36" ht="12.75" customHeight="1" x14ac:dyDescent="0.2">
      <c r="A37" s="18" t="s">
        <v>16</v>
      </c>
      <c r="B37" s="19"/>
      <c r="C37" s="19"/>
      <c r="D37" s="19">
        <v>29</v>
      </c>
      <c r="E37" s="19"/>
      <c r="F37" s="19"/>
      <c r="G37" s="19"/>
      <c r="H37" s="19"/>
      <c r="I37" s="19"/>
      <c r="J37" s="19"/>
      <c r="K37" s="175"/>
      <c r="L37" s="79"/>
      <c r="M37" s="79"/>
      <c r="N37" s="79"/>
      <c r="O37" s="80"/>
      <c r="P37" s="80"/>
      <c r="Q37" s="80"/>
      <c r="R37" s="80"/>
      <c r="S37" s="12"/>
      <c r="T37" s="12"/>
      <c r="U37" s="13"/>
      <c r="V37" s="14">
        <f>D37/C36</f>
        <v>0.80555555555555558</v>
      </c>
      <c r="W37" s="24">
        <v>34</v>
      </c>
      <c r="X37" s="25">
        <f t="shared" si="9"/>
        <v>0.94444444444444442</v>
      </c>
      <c r="Y37" s="2">
        <f t="shared" si="10"/>
        <v>5.555555555555558E-2</v>
      </c>
    </row>
    <row r="38" spans="1:36" ht="12.75" customHeight="1" x14ac:dyDescent="0.2">
      <c r="A38" s="18" t="s">
        <v>17</v>
      </c>
      <c r="B38" s="19"/>
      <c r="C38" s="19"/>
      <c r="D38" s="19"/>
      <c r="E38" s="19">
        <v>25</v>
      </c>
      <c r="F38" s="19"/>
      <c r="G38" s="19"/>
      <c r="H38" s="19"/>
      <c r="I38" s="19"/>
      <c r="J38" s="19"/>
      <c r="K38" s="175"/>
      <c r="L38" s="79"/>
      <c r="M38" s="79"/>
      <c r="N38" s="79"/>
      <c r="O38" s="80"/>
      <c r="P38" s="80"/>
      <c r="Q38" s="80"/>
      <c r="R38" s="80"/>
      <c r="S38" s="12"/>
      <c r="T38" s="12"/>
      <c r="U38" s="13"/>
      <c r="V38" s="14">
        <f>E38/D37</f>
        <v>0.86206896551724133</v>
      </c>
      <c r="W38" s="24">
        <v>32</v>
      </c>
      <c r="X38" s="25">
        <f t="shared" si="9"/>
        <v>0.94117647058823528</v>
      </c>
      <c r="Y38" s="2">
        <f t="shared" si="10"/>
        <v>5.8823529411764719E-2</v>
      </c>
    </row>
    <row r="39" spans="1:36" ht="12.75" customHeight="1" x14ac:dyDescent="0.2">
      <c r="A39" s="18" t="s">
        <v>18</v>
      </c>
      <c r="B39" s="19"/>
      <c r="C39" s="19"/>
      <c r="D39" s="19"/>
      <c r="E39" s="19"/>
      <c r="F39" s="19">
        <v>24</v>
      </c>
      <c r="G39" s="19"/>
      <c r="H39" s="19"/>
      <c r="I39" s="19"/>
      <c r="J39" s="19"/>
      <c r="K39" s="175"/>
      <c r="L39" s="79"/>
      <c r="M39" s="79"/>
      <c r="N39" s="79"/>
      <c r="O39" s="80"/>
      <c r="P39" s="80"/>
      <c r="Q39" s="80"/>
      <c r="R39" s="80"/>
      <c r="S39" s="12"/>
      <c r="T39" s="12"/>
      <c r="U39" s="13"/>
      <c r="V39" s="14">
        <f>F39/E38</f>
        <v>0.96</v>
      </c>
      <c r="W39" s="24">
        <v>32</v>
      </c>
      <c r="X39" s="25">
        <f t="shared" si="9"/>
        <v>1</v>
      </c>
      <c r="Y39" s="2">
        <f t="shared" si="10"/>
        <v>0</v>
      </c>
      <c r="AA39" s="30"/>
      <c r="AB39" s="8" t="s">
        <v>35</v>
      </c>
      <c r="AC39" s="8"/>
      <c r="AD39" s="8"/>
      <c r="AE39" s="8"/>
      <c r="AF39" s="8"/>
      <c r="AG39" s="8"/>
      <c r="AH39" s="8"/>
      <c r="AI39" s="8"/>
      <c r="AJ39" s="8"/>
    </row>
    <row r="40" spans="1:36" ht="12.75" customHeight="1" x14ac:dyDescent="0.2">
      <c r="A40" s="28" t="s">
        <v>19</v>
      </c>
      <c r="B40" s="1"/>
      <c r="C40" s="1"/>
      <c r="D40" s="1"/>
      <c r="E40" s="1"/>
      <c r="F40" s="1"/>
      <c r="G40" s="1">
        <v>23</v>
      </c>
      <c r="H40" s="1"/>
      <c r="I40" s="1"/>
      <c r="J40" s="1"/>
      <c r="K40" s="176"/>
      <c r="L40" s="79"/>
      <c r="M40" s="79"/>
      <c r="N40" s="79"/>
      <c r="O40" s="29"/>
      <c r="P40" s="29"/>
      <c r="Q40" s="29"/>
      <c r="R40" s="29"/>
      <c r="S40" s="2"/>
      <c r="T40" s="2"/>
      <c r="U40" s="1"/>
      <c r="V40" s="14">
        <f>G40/F39</f>
        <v>0.95833333333333337</v>
      </c>
      <c r="W40" s="24">
        <v>25</v>
      </c>
      <c r="X40" s="25">
        <f t="shared" si="9"/>
        <v>0.78125</v>
      </c>
      <c r="Y40" s="2">
        <f t="shared" si="10"/>
        <v>0.21875</v>
      </c>
      <c r="AB40" s="218"/>
      <c r="AC40" s="219"/>
      <c r="AD40" s="219"/>
      <c r="AE40" s="219"/>
      <c r="AF40" s="219"/>
      <c r="AG40" s="219"/>
      <c r="AH40" s="219"/>
      <c r="AI40" s="219"/>
      <c r="AJ40" s="219"/>
    </row>
    <row r="41" spans="1:36" ht="12.75" customHeight="1" x14ac:dyDescent="0.2">
      <c r="A41" s="28" t="s">
        <v>26</v>
      </c>
      <c r="B41" s="1"/>
      <c r="C41" s="1"/>
      <c r="D41" s="1"/>
      <c r="E41" s="1"/>
      <c r="F41" s="1"/>
      <c r="G41" s="1"/>
      <c r="H41" s="1">
        <v>23</v>
      </c>
      <c r="I41" s="1"/>
      <c r="J41" s="1"/>
      <c r="K41" s="176"/>
      <c r="L41" s="79"/>
      <c r="M41" s="79"/>
      <c r="N41" s="79"/>
      <c r="O41" s="29"/>
      <c r="P41" s="29"/>
      <c r="Q41" s="29"/>
      <c r="R41" s="29"/>
      <c r="S41" s="2"/>
      <c r="T41" s="2"/>
      <c r="U41" s="1"/>
      <c r="V41" s="2">
        <f>H41/G40</f>
        <v>1</v>
      </c>
      <c r="W41" s="24">
        <v>25</v>
      </c>
      <c r="X41" s="25">
        <f t="shared" si="9"/>
        <v>1</v>
      </c>
      <c r="Y41" s="2">
        <f t="shared" si="10"/>
        <v>0</v>
      </c>
      <c r="AA41" s="22" t="s">
        <v>13</v>
      </c>
      <c r="AB41" s="23" t="s">
        <v>12</v>
      </c>
      <c r="AC41" s="23" t="s">
        <v>14</v>
      </c>
      <c r="AD41" s="23" t="s">
        <v>15</v>
      </c>
      <c r="AE41" s="23" t="s">
        <v>16</v>
      </c>
      <c r="AF41" s="23" t="s">
        <v>17</v>
      </c>
      <c r="AG41" s="23" t="s">
        <v>18</v>
      </c>
      <c r="AH41" s="23" t="s">
        <v>19</v>
      </c>
    </row>
    <row r="42" spans="1:36" ht="12.75" customHeight="1" x14ac:dyDescent="0.2">
      <c r="A42" s="28" t="s">
        <v>28</v>
      </c>
      <c r="B42" s="1"/>
      <c r="C42" s="1"/>
      <c r="D42" s="1"/>
      <c r="E42" s="1"/>
      <c r="F42" s="1"/>
      <c r="G42" s="1"/>
      <c r="H42" s="1"/>
      <c r="I42" s="1">
        <v>22</v>
      </c>
      <c r="J42" s="1"/>
      <c r="K42" s="176"/>
      <c r="L42" s="79"/>
      <c r="M42" s="79"/>
      <c r="N42" s="79"/>
      <c r="O42" s="29"/>
      <c r="P42" s="29"/>
      <c r="Q42" s="29"/>
      <c r="R42" s="29"/>
      <c r="S42" s="2"/>
      <c r="T42" s="2"/>
      <c r="U42" s="1"/>
      <c r="V42" s="2">
        <f>I42/H41</f>
        <v>0.95652173913043481</v>
      </c>
      <c r="W42" s="24">
        <v>25</v>
      </c>
      <c r="X42" s="25">
        <f t="shared" si="9"/>
        <v>1</v>
      </c>
      <c r="Y42" s="2">
        <f t="shared" si="10"/>
        <v>0</v>
      </c>
      <c r="AA42" s="22"/>
      <c r="AB42" s="23"/>
      <c r="AC42" s="23"/>
      <c r="AD42" s="23"/>
      <c r="AE42" s="23"/>
      <c r="AF42" s="23"/>
      <c r="AG42" s="23"/>
      <c r="AH42" s="23"/>
    </row>
    <row r="43" spans="1:36" ht="12.75" customHeight="1" x14ac:dyDescent="0.2">
      <c r="A43" s="28" t="s">
        <v>29</v>
      </c>
      <c r="B43" s="1"/>
      <c r="C43" s="1"/>
      <c r="D43" s="1"/>
      <c r="E43" s="1"/>
      <c r="F43" s="1"/>
      <c r="G43" s="1"/>
      <c r="H43" s="1"/>
      <c r="I43" s="1"/>
      <c r="J43" s="1">
        <v>21</v>
      </c>
      <c r="K43" s="176"/>
      <c r="L43" s="79"/>
      <c r="M43" s="79"/>
      <c r="N43" s="79"/>
      <c r="O43" s="29"/>
      <c r="P43" s="29"/>
      <c r="Q43" s="29"/>
      <c r="R43" s="29"/>
      <c r="S43" s="2"/>
      <c r="T43" s="2"/>
      <c r="U43" s="1"/>
      <c r="V43" s="2">
        <f>J43/I42</f>
        <v>0.95454545454545459</v>
      </c>
      <c r="W43" s="24">
        <v>22</v>
      </c>
      <c r="X43" s="25">
        <f t="shared" si="9"/>
        <v>0.88</v>
      </c>
      <c r="Y43" s="2">
        <f t="shared" si="10"/>
        <v>0.12</v>
      </c>
      <c r="AA43" s="22"/>
      <c r="AB43" s="23"/>
      <c r="AC43" s="23"/>
      <c r="AD43" s="23"/>
      <c r="AE43" s="23"/>
      <c r="AF43" s="23"/>
      <c r="AG43" s="23"/>
      <c r="AH43" s="23"/>
    </row>
    <row r="44" spans="1:36" ht="12.75" customHeight="1" x14ac:dyDescent="0.2">
      <c r="A44" s="28" t="s">
        <v>30</v>
      </c>
      <c r="B44" s="1"/>
      <c r="C44" s="1"/>
      <c r="D44" s="1"/>
      <c r="E44" s="1"/>
      <c r="F44" s="1"/>
      <c r="G44" s="1"/>
      <c r="H44" s="1"/>
      <c r="I44" s="1"/>
      <c r="J44" s="1">
        <v>1</v>
      </c>
      <c r="K44" s="176"/>
      <c r="L44" s="1"/>
      <c r="M44" s="1">
        <v>6</v>
      </c>
      <c r="N44" s="1">
        <v>15</v>
      </c>
      <c r="O44" s="29"/>
      <c r="P44" s="29">
        <v>6</v>
      </c>
      <c r="Q44" s="29">
        <v>15</v>
      </c>
      <c r="R44" s="29">
        <f t="shared" ref="R44:R45" si="11">SUM(O44:Q44)</f>
        <v>21</v>
      </c>
      <c r="S44" s="81"/>
      <c r="T44" s="2"/>
      <c r="U44" s="1"/>
      <c r="V44" s="2"/>
      <c r="W44" s="24">
        <v>1</v>
      </c>
      <c r="X44" s="25"/>
      <c r="Y44" s="2"/>
      <c r="AA44" s="22"/>
      <c r="AB44" s="23"/>
      <c r="AC44" s="23"/>
      <c r="AD44" s="23"/>
      <c r="AE44" s="23"/>
      <c r="AF44" s="23"/>
      <c r="AG44" s="23"/>
      <c r="AH44" s="23"/>
    </row>
    <row r="45" spans="1:36" ht="12.75" customHeight="1" x14ac:dyDescent="0.2">
      <c r="A45" s="28" t="s">
        <v>31</v>
      </c>
      <c r="B45" s="1"/>
      <c r="C45" s="1"/>
      <c r="D45" s="1"/>
      <c r="E45" s="1"/>
      <c r="F45" s="1"/>
      <c r="G45" s="1"/>
      <c r="H45" s="1"/>
      <c r="I45" s="1"/>
      <c r="J45" s="1"/>
      <c r="K45" s="176"/>
      <c r="L45" s="1"/>
      <c r="M45" s="1">
        <v>1</v>
      </c>
      <c r="N45" s="1"/>
      <c r="O45" s="29"/>
      <c r="P45" s="29">
        <v>1</v>
      </c>
      <c r="Q45" s="29"/>
      <c r="R45" s="29">
        <f t="shared" si="11"/>
        <v>1</v>
      </c>
      <c r="S45" s="81"/>
      <c r="T45" s="2"/>
      <c r="U45" s="1"/>
      <c r="V45" s="2"/>
      <c r="W45" s="24"/>
      <c r="X45" s="25"/>
      <c r="Y45" s="2"/>
      <c r="AA45" s="22"/>
      <c r="AB45" s="23"/>
      <c r="AC45" s="23"/>
      <c r="AD45" s="23"/>
      <c r="AE45" s="23"/>
      <c r="AF45" s="23"/>
      <c r="AG45" s="23"/>
      <c r="AH45" s="23"/>
    </row>
    <row r="46" spans="1:36" ht="12.75" customHeight="1" x14ac:dyDescent="0.2">
      <c r="A46" s="28"/>
      <c r="B46" s="1"/>
      <c r="C46" s="1"/>
      <c r="D46" s="1"/>
      <c r="E46" s="1"/>
      <c r="F46" s="1"/>
      <c r="G46" s="1"/>
      <c r="H46" s="1"/>
      <c r="I46" s="1"/>
      <c r="J46" s="1"/>
      <c r="K46" s="176"/>
      <c r="L46" s="1"/>
      <c r="M46" s="1"/>
      <c r="N46" s="1"/>
      <c r="O46" s="29"/>
      <c r="P46" s="29"/>
      <c r="Q46" s="29"/>
      <c r="R46" s="29"/>
      <c r="S46" s="81"/>
      <c r="T46" s="2"/>
      <c r="U46" s="1"/>
      <c r="V46" s="2"/>
      <c r="W46" s="24"/>
      <c r="X46" s="25"/>
      <c r="Y46" s="2"/>
      <c r="AA46" s="22"/>
      <c r="AB46" s="23"/>
      <c r="AC46" s="23"/>
      <c r="AD46" s="23"/>
      <c r="AE46" s="23"/>
      <c r="AF46" s="23"/>
      <c r="AG46" s="23"/>
      <c r="AH46" s="23"/>
    </row>
    <row r="47" spans="1:36" ht="12.75" customHeight="1" x14ac:dyDescent="0.2">
      <c r="K47" s="172"/>
      <c r="L47" s="1"/>
      <c r="M47" s="1"/>
      <c r="N47" s="1"/>
      <c r="O47" s="1"/>
      <c r="P47" s="1"/>
      <c r="Q47" s="1"/>
      <c r="R47" s="1">
        <f>SUM(R44:R45)</f>
        <v>22</v>
      </c>
      <c r="S47" s="2">
        <f>R44/B35</f>
        <v>0.47727272727272729</v>
      </c>
      <c r="T47" s="2">
        <f>R47/B35</f>
        <v>0.5</v>
      </c>
      <c r="U47" s="2">
        <f>T47-S47</f>
        <v>2.2727272727272707E-2</v>
      </c>
      <c r="V47" s="2"/>
      <c r="AA47" s="26" t="s">
        <v>20</v>
      </c>
      <c r="AB47" s="25">
        <f t="shared" ref="AB47:AB53" si="12">X19</f>
        <v>0.810126582278481</v>
      </c>
      <c r="AC47" s="25">
        <f t="shared" ref="AC47:AC52" si="13">X36</f>
        <v>0.81818181818181823</v>
      </c>
      <c r="AD47" s="25">
        <f t="shared" ref="AD47:AD51" si="14">X52</f>
        <v>0.90322580645161288</v>
      </c>
      <c r="AE47" s="25">
        <f t="shared" ref="AE47:AE50" si="15">X67</f>
        <v>0.86</v>
      </c>
      <c r="AF47" s="25">
        <f t="shared" ref="AF47:AF49" si="16">X82</f>
        <v>0.75862068965517238</v>
      </c>
      <c r="AG47" s="25">
        <f t="shared" ref="AG47:AG48" si="17">X97</f>
        <v>0.77358490566037741</v>
      </c>
      <c r="AH47" s="25">
        <f>X113</f>
        <v>0.55319148936170215</v>
      </c>
    </row>
    <row r="48" spans="1:36" ht="12.75" customHeight="1" x14ac:dyDescent="0.3">
      <c r="A48" s="3" t="s">
        <v>37</v>
      </c>
      <c r="S48" s="2"/>
      <c r="T48" s="2"/>
      <c r="V48" s="2"/>
      <c r="AA48" s="26" t="s">
        <v>21</v>
      </c>
      <c r="AB48" s="25">
        <f t="shared" si="12"/>
        <v>0.828125</v>
      </c>
      <c r="AC48" s="25">
        <f t="shared" si="13"/>
        <v>0.94444444444444442</v>
      </c>
      <c r="AD48" s="25">
        <f t="shared" si="14"/>
        <v>0.7857142857142857</v>
      </c>
      <c r="AE48" s="25">
        <f t="shared" si="15"/>
        <v>0.86046511627906974</v>
      </c>
      <c r="AF48" s="25">
        <f t="shared" si="16"/>
        <v>0.95454545454545459</v>
      </c>
      <c r="AG48" s="25">
        <f t="shared" si="17"/>
        <v>0.95121951219512191</v>
      </c>
    </row>
    <row r="49" spans="1:33" ht="25.5" customHeight="1" x14ac:dyDescent="0.2">
      <c r="B49" s="216" t="s">
        <v>1</v>
      </c>
      <c r="C49" s="217"/>
      <c r="D49" s="217"/>
      <c r="E49" s="217"/>
      <c r="F49" s="217"/>
      <c r="G49" s="217"/>
      <c r="H49" s="217"/>
      <c r="I49" s="217"/>
      <c r="J49" s="217"/>
      <c r="S49" s="4" t="s">
        <v>2</v>
      </c>
      <c r="T49" s="4" t="s">
        <v>3</v>
      </c>
      <c r="U49" s="5" t="s">
        <v>4</v>
      </c>
      <c r="V49" s="4" t="s">
        <v>5</v>
      </c>
      <c r="W49" s="6" t="s">
        <v>6</v>
      </c>
      <c r="X49" s="6" t="s">
        <v>7</v>
      </c>
      <c r="Y49" s="7" t="s">
        <v>8</v>
      </c>
      <c r="AA49" s="26" t="s">
        <v>22</v>
      </c>
      <c r="AB49" s="25">
        <f t="shared" si="12"/>
        <v>0.92452830188679247</v>
      </c>
      <c r="AC49" s="25">
        <f t="shared" si="13"/>
        <v>0.94117647058823528</v>
      </c>
      <c r="AD49" s="25">
        <f t="shared" si="14"/>
        <v>0.77272727272727271</v>
      </c>
      <c r="AE49" s="25">
        <f t="shared" si="15"/>
        <v>0.91891891891891897</v>
      </c>
      <c r="AF49" s="25">
        <f t="shared" si="16"/>
        <v>0.80952380952380953</v>
      </c>
      <c r="AG49" s="25"/>
    </row>
    <row r="50" spans="1:33" ht="12.75" customHeight="1" x14ac:dyDescent="0.2">
      <c r="A50" s="9" t="s">
        <v>9</v>
      </c>
      <c r="B50" s="10">
        <v>1</v>
      </c>
      <c r="C50" s="10">
        <v>2</v>
      </c>
      <c r="D50" s="10">
        <v>3</v>
      </c>
      <c r="E50" s="10">
        <v>4</v>
      </c>
      <c r="F50" s="10">
        <v>5</v>
      </c>
      <c r="G50" s="10">
        <v>6</v>
      </c>
      <c r="H50" s="10">
        <v>7</v>
      </c>
      <c r="I50" s="10">
        <v>8</v>
      </c>
      <c r="J50" s="10">
        <v>9</v>
      </c>
      <c r="K50" s="174" t="s">
        <v>10</v>
      </c>
      <c r="L50" s="221">
        <v>10</v>
      </c>
      <c r="M50" s="222"/>
      <c r="N50" s="223"/>
      <c r="O50" s="78"/>
      <c r="P50" s="78"/>
      <c r="Q50" s="78"/>
      <c r="R50" s="78"/>
      <c r="S50" s="12"/>
      <c r="T50" s="12"/>
      <c r="U50" s="13"/>
      <c r="V50" s="14"/>
      <c r="W50" s="15"/>
      <c r="X50" s="15"/>
      <c r="Y50" s="2"/>
      <c r="AA50" s="26" t="s">
        <v>23</v>
      </c>
      <c r="AB50" s="25">
        <f t="shared" si="12"/>
        <v>0.95918367346938771</v>
      </c>
      <c r="AC50" s="25">
        <f t="shared" si="13"/>
        <v>1</v>
      </c>
      <c r="AD50" s="25">
        <f t="shared" si="14"/>
        <v>0.82352941176470584</v>
      </c>
      <c r="AE50" s="25">
        <f t="shared" si="15"/>
        <v>0.97058823529411764</v>
      </c>
    </row>
    <row r="51" spans="1:33" ht="12.75" customHeight="1" x14ac:dyDescent="0.2">
      <c r="A51" s="18" t="s">
        <v>15</v>
      </c>
      <c r="B51" s="19">
        <v>31</v>
      </c>
      <c r="C51" s="19"/>
      <c r="D51" s="19"/>
      <c r="E51" s="19"/>
      <c r="F51" s="19"/>
      <c r="G51" s="19"/>
      <c r="H51" s="19"/>
      <c r="I51" s="19"/>
      <c r="J51" s="19"/>
      <c r="K51" s="175"/>
      <c r="L51" s="79"/>
      <c r="M51" s="79"/>
      <c r="N51" s="79"/>
      <c r="O51" s="80"/>
      <c r="P51" s="80"/>
      <c r="Q51" s="80"/>
      <c r="R51" s="80"/>
      <c r="S51" s="12"/>
      <c r="T51" s="12"/>
      <c r="U51" s="13"/>
      <c r="V51" s="14"/>
      <c r="W51" s="21">
        <f>B51</f>
        <v>31</v>
      </c>
      <c r="X51" s="15"/>
      <c r="Y51" s="2"/>
      <c r="AA51" s="26" t="s">
        <v>24</v>
      </c>
      <c r="AB51" s="25">
        <f t="shared" si="12"/>
        <v>0.93617021276595747</v>
      </c>
      <c r="AC51" s="25">
        <f t="shared" si="13"/>
        <v>0.78125</v>
      </c>
      <c r="AD51" s="25">
        <f t="shared" si="14"/>
        <v>0.8571428571428571</v>
      </c>
      <c r="AE51" s="25"/>
    </row>
    <row r="52" spans="1:33" ht="12.75" customHeight="1" x14ac:dyDescent="0.2">
      <c r="A52" s="18" t="s">
        <v>16</v>
      </c>
      <c r="B52" s="19"/>
      <c r="C52" s="19">
        <v>28</v>
      </c>
      <c r="D52" s="19"/>
      <c r="E52" s="19"/>
      <c r="F52" s="19"/>
      <c r="G52" s="19"/>
      <c r="H52" s="19"/>
      <c r="I52" s="19"/>
      <c r="J52" s="19"/>
      <c r="K52" s="175"/>
      <c r="L52" s="79"/>
      <c r="M52" s="79"/>
      <c r="N52" s="79"/>
      <c r="O52" s="80"/>
      <c r="P52" s="80"/>
      <c r="Q52" s="80"/>
      <c r="R52" s="80"/>
      <c r="S52" s="12"/>
      <c r="T52" s="12"/>
      <c r="U52" s="13"/>
      <c r="V52" s="14">
        <f>C52/B51</f>
        <v>0.90322580645161288</v>
      </c>
      <c r="W52" s="24">
        <v>28</v>
      </c>
      <c r="X52" s="25">
        <f t="shared" ref="X52:X59" si="18">W52/W51</f>
        <v>0.90322580645161288</v>
      </c>
      <c r="Y52" s="2">
        <f t="shared" ref="Y52:Y59" si="19">100%-X52</f>
        <v>9.6774193548387122E-2</v>
      </c>
      <c r="AA52" s="18" t="s">
        <v>25</v>
      </c>
      <c r="AB52" s="25">
        <f t="shared" si="12"/>
        <v>0.93181818181818177</v>
      </c>
      <c r="AC52" s="25">
        <f t="shared" si="13"/>
        <v>1</v>
      </c>
      <c r="AD52" s="25"/>
      <c r="AE52" s="25"/>
    </row>
    <row r="53" spans="1:33" ht="12.75" customHeight="1" x14ac:dyDescent="0.2">
      <c r="A53" s="18" t="s">
        <v>17</v>
      </c>
      <c r="B53" s="19"/>
      <c r="C53" s="19"/>
      <c r="D53" s="19">
        <v>16</v>
      </c>
      <c r="E53" s="19"/>
      <c r="F53" s="19"/>
      <c r="G53" s="19"/>
      <c r="H53" s="19"/>
      <c r="I53" s="19"/>
      <c r="J53" s="19"/>
      <c r="K53" s="175"/>
      <c r="L53" s="79"/>
      <c r="M53" s="79"/>
      <c r="N53" s="79"/>
      <c r="O53" s="80"/>
      <c r="P53" s="80"/>
      <c r="Q53" s="80"/>
      <c r="R53" s="80"/>
      <c r="S53" s="12"/>
      <c r="T53" s="12"/>
      <c r="U53" s="13"/>
      <c r="V53" s="14">
        <f>D53/C52</f>
        <v>0.5714285714285714</v>
      </c>
      <c r="W53" s="24">
        <v>22</v>
      </c>
      <c r="X53" s="25">
        <f t="shared" si="18"/>
        <v>0.7857142857142857</v>
      </c>
      <c r="Y53" s="2">
        <f t="shared" si="19"/>
        <v>0.2142857142857143</v>
      </c>
      <c r="AA53" s="18" t="s">
        <v>27</v>
      </c>
      <c r="AB53" s="25">
        <f t="shared" si="12"/>
        <v>0.87804878048780488</v>
      </c>
      <c r="AC53" s="25"/>
      <c r="AD53" s="27"/>
      <c r="AE53" s="27"/>
    </row>
    <row r="54" spans="1:33" ht="12.75" customHeight="1" x14ac:dyDescent="0.2">
      <c r="A54" s="18" t="s">
        <v>18</v>
      </c>
      <c r="B54" s="19"/>
      <c r="C54" s="19"/>
      <c r="D54" s="19"/>
      <c r="E54" s="19">
        <v>13</v>
      </c>
      <c r="F54" s="19"/>
      <c r="G54" s="19"/>
      <c r="H54" s="19"/>
      <c r="I54" s="19"/>
      <c r="J54" s="19"/>
      <c r="K54" s="175"/>
      <c r="L54" s="79"/>
      <c r="M54" s="79"/>
      <c r="N54" s="79"/>
      <c r="O54" s="80"/>
      <c r="P54" s="80"/>
      <c r="Q54" s="80"/>
      <c r="R54" s="80"/>
      <c r="S54" s="12"/>
      <c r="T54" s="12"/>
      <c r="U54" s="13"/>
      <c r="V54" s="14">
        <f>E54/D53</f>
        <v>0.8125</v>
      </c>
      <c r="W54" s="24">
        <v>17</v>
      </c>
      <c r="X54" s="25">
        <f t="shared" si="18"/>
        <v>0.77272727272727271</v>
      </c>
      <c r="Y54" s="2">
        <f t="shared" si="19"/>
        <v>0.22727272727272729</v>
      </c>
      <c r="AA54" s="18" t="s">
        <v>33</v>
      </c>
    </row>
    <row r="55" spans="1:33" ht="12.75" customHeight="1" x14ac:dyDescent="0.2">
      <c r="A55" s="28" t="s">
        <v>19</v>
      </c>
      <c r="B55" s="1"/>
      <c r="C55" s="1"/>
      <c r="D55" s="1"/>
      <c r="E55" s="1"/>
      <c r="F55" s="1">
        <v>11</v>
      </c>
      <c r="G55" s="1"/>
      <c r="H55" s="1"/>
      <c r="I55" s="1"/>
      <c r="J55" s="1"/>
      <c r="K55" s="176"/>
      <c r="L55" s="79"/>
      <c r="M55" s="79"/>
      <c r="N55" s="79"/>
      <c r="O55" s="29"/>
      <c r="P55" s="29"/>
      <c r="Q55" s="29"/>
      <c r="R55" s="29"/>
      <c r="S55" s="2"/>
      <c r="T55" s="2"/>
      <c r="U55" s="1"/>
      <c r="V55" s="14">
        <f>F55/E54</f>
        <v>0.84615384615384615</v>
      </c>
      <c r="W55" s="24">
        <v>14</v>
      </c>
      <c r="X55" s="25">
        <f t="shared" si="18"/>
        <v>0.82352941176470584</v>
      </c>
      <c r="Y55" s="2">
        <f t="shared" si="19"/>
        <v>0.17647058823529416</v>
      </c>
    </row>
    <row r="56" spans="1:33" ht="12.75" customHeight="1" x14ac:dyDescent="0.2">
      <c r="A56" s="28" t="s">
        <v>26</v>
      </c>
      <c r="B56" s="1"/>
      <c r="C56" s="1"/>
      <c r="D56" s="1"/>
      <c r="E56" s="1"/>
      <c r="F56" s="1"/>
      <c r="G56" s="1">
        <v>11</v>
      </c>
      <c r="H56" s="1"/>
      <c r="I56" s="1"/>
      <c r="J56" s="1"/>
      <c r="K56" s="176"/>
      <c r="L56" s="79"/>
      <c r="M56" s="79"/>
      <c r="N56" s="79"/>
      <c r="O56" s="29"/>
      <c r="P56" s="29"/>
      <c r="Q56" s="29"/>
      <c r="R56" s="29"/>
      <c r="S56" s="2"/>
      <c r="T56" s="2"/>
      <c r="U56" s="1"/>
      <c r="V56" s="14">
        <f>G56/F55</f>
        <v>1</v>
      </c>
      <c r="W56" s="24">
        <v>12</v>
      </c>
      <c r="X56" s="25">
        <f t="shared" si="18"/>
        <v>0.8571428571428571</v>
      </c>
      <c r="Y56" s="2">
        <f t="shared" si="19"/>
        <v>0.1428571428571429</v>
      </c>
    </row>
    <row r="57" spans="1:33" ht="12.75" customHeight="1" x14ac:dyDescent="0.2">
      <c r="A57" s="28" t="s">
        <v>28</v>
      </c>
      <c r="B57" s="1"/>
      <c r="C57" s="1"/>
      <c r="D57" s="1"/>
      <c r="E57" s="1"/>
      <c r="F57" s="1"/>
      <c r="G57" s="1"/>
      <c r="H57" s="1">
        <v>11</v>
      </c>
      <c r="I57" s="1"/>
      <c r="J57" s="1"/>
      <c r="K57" s="176"/>
      <c r="L57" s="79"/>
      <c r="M57" s="79"/>
      <c r="N57" s="79"/>
      <c r="O57" s="29"/>
      <c r="P57" s="29"/>
      <c r="Q57" s="29"/>
      <c r="R57" s="29"/>
      <c r="S57" s="2"/>
      <c r="T57" s="2"/>
      <c r="U57" s="1"/>
      <c r="V57" s="2">
        <f>H57/G56</f>
        <v>1</v>
      </c>
      <c r="W57" s="24">
        <v>12</v>
      </c>
      <c r="X57" s="25">
        <f t="shared" si="18"/>
        <v>1</v>
      </c>
      <c r="Y57" s="2">
        <f t="shared" si="19"/>
        <v>0</v>
      </c>
    </row>
    <row r="58" spans="1:33" ht="12.75" customHeight="1" x14ac:dyDescent="0.2">
      <c r="A58" s="28" t="s">
        <v>29</v>
      </c>
      <c r="B58" s="1"/>
      <c r="C58" s="1"/>
      <c r="D58" s="1"/>
      <c r="E58" s="1"/>
      <c r="F58" s="1"/>
      <c r="G58" s="1"/>
      <c r="H58" s="1"/>
      <c r="I58" s="1">
        <v>11</v>
      </c>
      <c r="J58" s="1"/>
      <c r="K58" s="176"/>
      <c r="L58" s="79"/>
      <c r="M58" s="79"/>
      <c r="N58" s="79"/>
      <c r="O58" s="29"/>
      <c r="P58" s="29"/>
      <c r="Q58" s="29"/>
      <c r="R58" s="29"/>
      <c r="S58" s="2"/>
      <c r="T58" s="2"/>
      <c r="U58" s="1"/>
      <c r="V58" s="2">
        <f>I58/H57</f>
        <v>1</v>
      </c>
      <c r="W58" s="24">
        <v>11</v>
      </c>
      <c r="X58" s="25">
        <f t="shared" si="18"/>
        <v>0.91666666666666663</v>
      </c>
      <c r="Y58" s="2">
        <f t="shared" si="19"/>
        <v>8.333333333333337E-2</v>
      </c>
    </row>
    <row r="59" spans="1:33" ht="12.75" customHeight="1" x14ac:dyDescent="0.2">
      <c r="A59" s="28" t="s">
        <v>30</v>
      </c>
      <c r="B59" s="1"/>
      <c r="C59" s="1"/>
      <c r="D59" s="1"/>
      <c r="E59" s="1"/>
      <c r="F59" s="1"/>
      <c r="G59" s="1"/>
      <c r="H59" s="1"/>
      <c r="I59" s="1"/>
      <c r="J59" s="1">
        <v>11</v>
      </c>
      <c r="K59" s="176"/>
      <c r="L59" s="1"/>
      <c r="M59" s="1"/>
      <c r="N59" s="1"/>
      <c r="O59" s="29"/>
      <c r="P59" s="29"/>
      <c r="Q59" s="29"/>
      <c r="R59" s="29"/>
      <c r="S59" s="2"/>
      <c r="T59" s="2"/>
      <c r="U59" s="1"/>
      <c r="V59" s="2">
        <f>J59/I58</f>
        <v>1</v>
      </c>
      <c r="W59" s="24">
        <v>11</v>
      </c>
      <c r="X59" s="25">
        <f t="shared" si="18"/>
        <v>1</v>
      </c>
      <c r="Y59" s="2">
        <f t="shared" si="19"/>
        <v>0</v>
      </c>
    </row>
    <row r="60" spans="1:33" ht="12.75" customHeight="1" x14ac:dyDescent="0.2">
      <c r="A60" s="28" t="s">
        <v>31</v>
      </c>
      <c r="B60" s="1"/>
      <c r="C60" s="1"/>
      <c r="D60" s="1"/>
      <c r="E60" s="1"/>
      <c r="F60" s="1"/>
      <c r="G60" s="1"/>
      <c r="H60" s="1"/>
      <c r="I60" s="1"/>
      <c r="J60" s="1"/>
      <c r="K60" s="176"/>
      <c r="L60" s="1"/>
      <c r="M60" s="1">
        <v>11</v>
      </c>
      <c r="N60" s="1"/>
      <c r="O60" s="29"/>
      <c r="P60" s="29">
        <v>11</v>
      </c>
      <c r="Q60" s="29"/>
      <c r="R60" s="29">
        <f>SUM(O60:Q60)</f>
        <v>11</v>
      </c>
      <c r="S60" s="2"/>
      <c r="T60" s="2"/>
      <c r="U60" s="1"/>
      <c r="V60" s="2"/>
      <c r="W60" s="24">
        <v>11</v>
      </c>
      <c r="X60" s="25"/>
      <c r="Y60" s="2"/>
    </row>
    <row r="61" spans="1:33" ht="12.75" customHeight="1" x14ac:dyDescent="0.2">
      <c r="A61" s="28"/>
      <c r="B61" s="1"/>
      <c r="C61" s="1"/>
      <c r="D61" s="1"/>
      <c r="E61" s="1"/>
      <c r="F61" s="1"/>
      <c r="G61" s="1"/>
      <c r="H61" s="1"/>
      <c r="I61" s="1"/>
      <c r="J61" s="1"/>
      <c r="K61" s="176"/>
      <c r="L61" s="1"/>
      <c r="M61" s="1"/>
      <c r="N61" s="1"/>
      <c r="O61" s="29"/>
      <c r="P61" s="29"/>
      <c r="Q61" s="29"/>
      <c r="R61" s="29"/>
      <c r="S61" s="2"/>
      <c r="T61" s="2"/>
      <c r="U61" s="1"/>
      <c r="V61" s="2"/>
      <c r="W61" s="24"/>
      <c r="X61" s="25"/>
      <c r="Y61" s="2"/>
    </row>
    <row r="62" spans="1:33" ht="12.75" customHeight="1" x14ac:dyDescent="0.2">
      <c r="K62" s="172"/>
      <c r="L62" s="1"/>
      <c r="M62" s="1"/>
      <c r="N62" s="1"/>
      <c r="O62" s="1"/>
      <c r="P62" s="1"/>
      <c r="Q62" s="1"/>
      <c r="R62" s="1">
        <f>SUM(R60)</f>
        <v>11</v>
      </c>
      <c r="S62" s="2">
        <f>R60/B51</f>
        <v>0.35483870967741937</v>
      </c>
      <c r="T62" s="2">
        <f>R62/B51</f>
        <v>0.35483870967741937</v>
      </c>
      <c r="U62" s="2">
        <f>T62-S62</f>
        <v>0</v>
      </c>
      <c r="V62" s="2"/>
    </row>
    <row r="63" spans="1:33" ht="12.75" customHeight="1" x14ac:dyDescent="0.3">
      <c r="A63" s="3" t="s">
        <v>38</v>
      </c>
      <c r="S63" s="2"/>
      <c r="T63" s="2"/>
      <c r="V63" s="2"/>
    </row>
    <row r="64" spans="1:33" ht="25.5" customHeight="1" x14ac:dyDescent="0.2">
      <c r="B64" s="216" t="s">
        <v>1</v>
      </c>
      <c r="C64" s="217"/>
      <c r="D64" s="217"/>
      <c r="E64" s="217"/>
      <c r="F64" s="217"/>
      <c r="G64" s="217"/>
      <c r="H64" s="217"/>
      <c r="I64" s="217"/>
      <c r="J64" s="217"/>
      <c r="S64" s="4" t="s">
        <v>2</v>
      </c>
      <c r="T64" s="4" t="s">
        <v>3</v>
      </c>
      <c r="U64" s="5" t="s">
        <v>4</v>
      </c>
      <c r="V64" s="4" t="s">
        <v>5</v>
      </c>
      <c r="W64" s="6" t="s">
        <v>6</v>
      </c>
      <c r="X64" s="6" t="s">
        <v>7</v>
      </c>
      <c r="Y64" s="7" t="s">
        <v>8</v>
      </c>
    </row>
    <row r="65" spans="1:38" ht="12.75" customHeight="1" x14ac:dyDescent="0.2">
      <c r="A65" s="9" t="s">
        <v>9</v>
      </c>
      <c r="B65" s="10">
        <v>1</v>
      </c>
      <c r="C65" s="10">
        <v>2</v>
      </c>
      <c r="D65" s="10">
        <v>3</v>
      </c>
      <c r="E65" s="10">
        <v>4</v>
      </c>
      <c r="F65" s="10">
        <v>5</v>
      </c>
      <c r="G65" s="10">
        <v>6</v>
      </c>
      <c r="H65" s="10">
        <v>7</v>
      </c>
      <c r="I65" s="10">
        <v>8</v>
      </c>
      <c r="J65" s="10">
        <v>9</v>
      </c>
      <c r="K65" s="174" t="s">
        <v>10</v>
      </c>
      <c r="L65" s="221">
        <v>10</v>
      </c>
      <c r="M65" s="222"/>
      <c r="N65" s="223"/>
      <c r="O65" s="78"/>
      <c r="P65" s="78"/>
      <c r="Q65" s="78"/>
      <c r="R65" s="78"/>
      <c r="S65" s="12"/>
      <c r="T65" s="12"/>
      <c r="U65" s="13"/>
      <c r="V65" s="14"/>
      <c r="W65" s="15"/>
      <c r="X65" s="15"/>
      <c r="Y65" s="2"/>
    </row>
    <row r="66" spans="1:38" ht="12.75" customHeight="1" x14ac:dyDescent="0.2">
      <c r="A66" s="18" t="s">
        <v>16</v>
      </c>
      <c r="B66" s="19">
        <v>50</v>
      </c>
      <c r="C66" s="19"/>
      <c r="D66" s="19"/>
      <c r="E66" s="19"/>
      <c r="F66" s="19"/>
      <c r="G66" s="19"/>
      <c r="H66" s="19"/>
      <c r="I66" s="19"/>
      <c r="J66" s="19"/>
      <c r="K66" s="175"/>
      <c r="L66" s="79"/>
      <c r="M66" s="79"/>
      <c r="N66" s="79"/>
      <c r="O66" s="80"/>
      <c r="P66" s="80"/>
      <c r="Q66" s="80"/>
      <c r="R66" s="80"/>
      <c r="S66" s="12"/>
      <c r="T66" s="12"/>
      <c r="U66" s="13"/>
      <c r="V66" s="14"/>
      <c r="W66" s="21">
        <f>B66</f>
        <v>50</v>
      </c>
      <c r="X66" s="15"/>
      <c r="Y66" s="2"/>
    </row>
    <row r="67" spans="1:38" ht="12.75" customHeight="1" x14ac:dyDescent="0.2">
      <c r="A67" s="18" t="s">
        <v>17</v>
      </c>
      <c r="B67" s="19"/>
      <c r="C67" s="19">
        <v>43</v>
      </c>
      <c r="D67" s="19"/>
      <c r="E67" s="19"/>
      <c r="F67" s="19"/>
      <c r="G67" s="19"/>
      <c r="H67" s="19"/>
      <c r="I67" s="19"/>
      <c r="J67" s="19"/>
      <c r="K67" s="175"/>
      <c r="L67" s="79"/>
      <c r="M67" s="79"/>
      <c r="N67" s="79"/>
      <c r="O67" s="80"/>
      <c r="P67" s="80"/>
      <c r="Q67" s="80"/>
      <c r="R67" s="80"/>
      <c r="S67" s="12"/>
      <c r="T67" s="12"/>
      <c r="U67" s="13"/>
      <c r="V67" s="14">
        <f>C67/B66</f>
        <v>0.86</v>
      </c>
      <c r="W67" s="24">
        <v>43</v>
      </c>
      <c r="X67" s="25">
        <f t="shared" ref="X67:X74" si="20">W67/W66</f>
        <v>0.86</v>
      </c>
      <c r="Y67" s="2">
        <f t="shared" ref="Y67:Y74" si="21">100%-X67</f>
        <v>0.14000000000000001</v>
      </c>
      <c r="AA67" s="30"/>
      <c r="AB67" s="8" t="s">
        <v>39</v>
      </c>
      <c r="AC67" s="8"/>
      <c r="AD67" s="8"/>
      <c r="AE67" s="8"/>
      <c r="AF67" s="8"/>
      <c r="AG67" s="8"/>
      <c r="AH67" s="8"/>
      <c r="AI67" s="8"/>
      <c r="AJ67" s="8"/>
    </row>
    <row r="68" spans="1:38" ht="12.75" customHeight="1" x14ac:dyDescent="0.2">
      <c r="A68" s="18" t="s">
        <v>18</v>
      </c>
      <c r="B68" s="19"/>
      <c r="C68" s="19"/>
      <c r="D68" s="19">
        <v>37</v>
      </c>
      <c r="E68" s="19"/>
      <c r="F68" s="19"/>
      <c r="G68" s="19"/>
      <c r="H68" s="19"/>
      <c r="I68" s="19"/>
      <c r="J68" s="19"/>
      <c r="K68" s="175"/>
      <c r="L68" s="79"/>
      <c r="M68" s="79"/>
      <c r="N68" s="79"/>
      <c r="O68" s="80"/>
      <c r="P68" s="80"/>
      <c r="Q68" s="80"/>
      <c r="R68" s="80"/>
      <c r="S68" s="12"/>
      <c r="T68" s="12"/>
      <c r="U68" s="13"/>
      <c r="V68" s="14">
        <f>D68/C67</f>
        <v>0.86046511627906974</v>
      </c>
      <c r="W68" s="24">
        <v>37</v>
      </c>
      <c r="X68" s="25">
        <f t="shared" si="20"/>
        <v>0.86046511627906974</v>
      </c>
      <c r="Y68" s="2">
        <f t="shared" si="21"/>
        <v>0.13953488372093026</v>
      </c>
      <c r="AB68" s="218"/>
      <c r="AC68" s="219"/>
      <c r="AD68" s="219"/>
      <c r="AE68" s="219"/>
      <c r="AF68" s="219"/>
      <c r="AG68" s="219"/>
      <c r="AH68" s="219"/>
      <c r="AI68" s="219"/>
      <c r="AJ68" s="219"/>
    </row>
    <row r="69" spans="1:38" ht="12.75" customHeight="1" x14ac:dyDescent="0.2">
      <c r="A69" s="28" t="s">
        <v>19</v>
      </c>
      <c r="B69" s="1"/>
      <c r="C69" s="1"/>
      <c r="D69" s="1"/>
      <c r="E69" s="1">
        <v>34</v>
      </c>
      <c r="F69" s="1"/>
      <c r="G69" s="1"/>
      <c r="H69" s="1"/>
      <c r="I69" s="1"/>
      <c r="J69" s="1"/>
      <c r="K69" s="176"/>
      <c r="L69" s="79"/>
      <c r="M69" s="79"/>
      <c r="N69" s="79"/>
      <c r="O69" s="29"/>
      <c r="P69" s="29"/>
      <c r="Q69" s="29"/>
      <c r="R69" s="29"/>
      <c r="S69" s="2"/>
      <c r="T69" s="2"/>
      <c r="U69" s="1"/>
      <c r="V69" s="14">
        <f>E69/D68</f>
        <v>0.91891891891891897</v>
      </c>
      <c r="W69" s="24">
        <v>34</v>
      </c>
      <c r="X69" s="25">
        <f t="shared" si="20"/>
        <v>0.91891891891891897</v>
      </c>
      <c r="Y69" s="2">
        <f t="shared" si="21"/>
        <v>8.108108108108103E-2</v>
      </c>
      <c r="AA69" s="22" t="s">
        <v>13</v>
      </c>
      <c r="AB69" s="23" t="s">
        <v>12</v>
      </c>
      <c r="AC69" s="23" t="s">
        <v>14</v>
      </c>
      <c r="AD69" s="23" t="s">
        <v>15</v>
      </c>
      <c r="AE69" s="23" t="s">
        <v>16</v>
      </c>
      <c r="AF69" s="23" t="s">
        <v>17</v>
      </c>
      <c r="AG69" s="23" t="s">
        <v>18</v>
      </c>
      <c r="AH69" s="23" t="s">
        <v>19</v>
      </c>
      <c r="AL69" s="31"/>
    </row>
    <row r="70" spans="1:38" ht="12.75" customHeight="1" x14ac:dyDescent="0.3">
      <c r="A70" s="28" t="s">
        <v>26</v>
      </c>
      <c r="B70" s="1"/>
      <c r="C70" s="1"/>
      <c r="D70" s="1"/>
      <c r="E70" s="1"/>
      <c r="F70" s="1">
        <v>33</v>
      </c>
      <c r="G70" s="1"/>
      <c r="H70" s="1"/>
      <c r="I70" s="1"/>
      <c r="J70" s="1"/>
      <c r="K70" s="176"/>
      <c r="L70" s="79"/>
      <c r="M70" s="79"/>
      <c r="N70" s="79"/>
      <c r="O70" s="29"/>
      <c r="P70" s="29"/>
      <c r="Q70" s="29"/>
      <c r="R70" s="29"/>
      <c r="S70" s="2"/>
      <c r="T70" s="2"/>
      <c r="U70" s="1"/>
      <c r="V70" s="14">
        <f>F70/E69</f>
        <v>0.97058823529411764</v>
      </c>
      <c r="W70" s="24">
        <v>33</v>
      </c>
      <c r="X70" s="25">
        <f t="shared" si="20"/>
        <v>0.97058823529411764</v>
      </c>
      <c r="Y70" s="2">
        <f t="shared" si="21"/>
        <v>2.9411764705882359E-2</v>
      </c>
      <c r="AA70" s="26" t="s">
        <v>20</v>
      </c>
      <c r="AB70" s="25">
        <f>Y19</f>
        <v>0.189873417721519</v>
      </c>
      <c r="AC70" s="25">
        <f>Y36</f>
        <v>0.18181818181818177</v>
      </c>
      <c r="AD70" s="25">
        <f>Y52</f>
        <v>9.6774193548387122E-2</v>
      </c>
      <c r="AE70" s="25">
        <f>Y67</f>
        <v>0.14000000000000001</v>
      </c>
      <c r="AF70" s="2">
        <f>Y82</f>
        <v>0.24137931034482762</v>
      </c>
      <c r="AG70" s="2">
        <f>Y97</f>
        <v>0.22641509433962259</v>
      </c>
      <c r="AH70" s="2">
        <f>Y113</f>
        <v>0.44680851063829785</v>
      </c>
      <c r="AL70" s="32"/>
    </row>
    <row r="71" spans="1:38" ht="12.75" customHeight="1" x14ac:dyDescent="0.3">
      <c r="A71" s="28" t="s">
        <v>28</v>
      </c>
      <c r="B71" s="1"/>
      <c r="C71" s="1"/>
      <c r="D71" s="1"/>
      <c r="E71" s="1"/>
      <c r="F71" s="1"/>
      <c r="G71" s="1">
        <v>31</v>
      </c>
      <c r="H71" s="1"/>
      <c r="I71" s="1"/>
      <c r="J71" s="1"/>
      <c r="K71" s="176"/>
      <c r="L71" s="79"/>
      <c r="M71" s="79"/>
      <c r="N71" s="79"/>
      <c r="O71" s="29"/>
      <c r="P71" s="29"/>
      <c r="Q71" s="29"/>
      <c r="R71" s="29"/>
      <c r="S71" s="2"/>
      <c r="T71" s="2"/>
      <c r="U71" s="1"/>
      <c r="V71" s="2">
        <f>G71/F70</f>
        <v>0.93939393939393945</v>
      </c>
      <c r="W71" s="24">
        <v>31</v>
      </c>
      <c r="X71" s="25">
        <f t="shared" si="20"/>
        <v>0.93939393939393945</v>
      </c>
      <c r="Y71" s="2">
        <f t="shared" si="21"/>
        <v>6.0606060606060552E-2</v>
      </c>
      <c r="AA71" s="26"/>
      <c r="AB71" s="25"/>
      <c r="AC71" s="25"/>
      <c r="AD71" s="25"/>
      <c r="AE71" s="25"/>
      <c r="AF71" s="2"/>
      <c r="AG71" s="2"/>
      <c r="AH71" s="2"/>
      <c r="AL71" s="32"/>
    </row>
    <row r="72" spans="1:38" ht="12.75" customHeight="1" x14ac:dyDescent="0.3">
      <c r="A72" s="28" t="s">
        <v>29</v>
      </c>
      <c r="B72" s="1"/>
      <c r="C72" s="1"/>
      <c r="D72" s="1"/>
      <c r="E72" s="1"/>
      <c r="F72" s="1"/>
      <c r="G72" s="1"/>
      <c r="H72" s="1">
        <v>31</v>
      </c>
      <c r="I72" s="1"/>
      <c r="J72" s="1"/>
      <c r="K72" s="176"/>
      <c r="L72" s="79"/>
      <c r="M72" s="79"/>
      <c r="N72" s="79"/>
      <c r="O72" s="29"/>
      <c r="P72" s="29"/>
      <c r="Q72" s="29"/>
      <c r="R72" s="29"/>
      <c r="S72" s="2"/>
      <c r="T72" s="2"/>
      <c r="U72" s="1"/>
      <c r="V72" s="2">
        <f>H72/G71</f>
        <v>1</v>
      </c>
      <c r="W72" s="24">
        <v>31</v>
      </c>
      <c r="X72" s="25">
        <f t="shared" si="20"/>
        <v>1</v>
      </c>
      <c r="Y72" s="2">
        <f t="shared" si="21"/>
        <v>0</v>
      </c>
      <c r="AA72" s="26"/>
      <c r="AB72" s="25"/>
      <c r="AC72" s="25"/>
      <c r="AD72" s="25"/>
      <c r="AE72" s="25"/>
      <c r="AF72" s="2"/>
      <c r="AG72" s="2"/>
      <c r="AH72" s="2"/>
      <c r="AL72" s="32"/>
    </row>
    <row r="73" spans="1:38" ht="12.75" customHeight="1" x14ac:dyDescent="0.3">
      <c r="A73" s="28" t="s">
        <v>30</v>
      </c>
      <c r="B73" s="1"/>
      <c r="C73" s="1"/>
      <c r="D73" s="1"/>
      <c r="E73" s="1"/>
      <c r="F73" s="1"/>
      <c r="G73" s="1"/>
      <c r="H73" s="1"/>
      <c r="I73" s="1">
        <v>30</v>
      </c>
      <c r="J73" s="1"/>
      <c r="K73" s="176"/>
      <c r="L73" s="1"/>
      <c r="M73" s="1"/>
      <c r="N73" s="1"/>
      <c r="O73" s="29"/>
      <c r="P73" s="29"/>
      <c r="Q73" s="29"/>
      <c r="R73" s="29"/>
      <c r="S73" s="2"/>
      <c r="T73" s="2"/>
      <c r="U73" s="1"/>
      <c r="V73" s="2">
        <f>I73/H72</f>
        <v>0.967741935483871</v>
      </c>
      <c r="W73" s="24">
        <v>30</v>
      </c>
      <c r="X73" s="25">
        <f t="shared" si="20"/>
        <v>0.967741935483871</v>
      </c>
      <c r="Y73" s="2">
        <f t="shared" si="21"/>
        <v>3.2258064516129004E-2</v>
      </c>
      <c r="AA73" s="26"/>
      <c r="AB73" s="25"/>
      <c r="AC73" s="25"/>
      <c r="AD73" s="25"/>
      <c r="AE73" s="25"/>
      <c r="AF73" s="2"/>
      <c r="AG73" s="2"/>
      <c r="AH73" s="2"/>
      <c r="AL73" s="32"/>
    </row>
    <row r="74" spans="1:38" ht="12.75" customHeight="1" x14ac:dyDescent="0.3">
      <c r="A74" s="28" t="s">
        <v>31</v>
      </c>
      <c r="B74" s="1"/>
      <c r="C74" s="1"/>
      <c r="D74" s="1"/>
      <c r="E74" s="1"/>
      <c r="F74" s="1"/>
      <c r="G74" s="1"/>
      <c r="H74" s="1"/>
      <c r="I74" s="1"/>
      <c r="J74" s="1">
        <v>10</v>
      </c>
      <c r="K74" s="176"/>
      <c r="L74" s="1"/>
      <c r="M74" s="1"/>
      <c r="N74" s="1"/>
      <c r="O74" s="29"/>
      <c r="P74" s="29"/>
      <c r="Q74" s="29"/>
      <c r="R74" s="29"/>
      <c r="S74" s="2"/>
      <c r="T74" s="2"/>
      <c r="U74" s="1"/>
      <c r="V74" s="2">
        <f>J74/I73</f>
        <v>0.33333333333333331</v>
      </c>
      <c r="W74" s="24">
        <v>10</v>
      </c>
      <c r="X74" s="25">
        <f t="shared" si="20"/>
        <v>0.33333333333333331</v>
      </c>
      <c r="Y74" s="2">
        <f t="shared" si="21"/>
        <v>0.66666666666666674</v>
      </c>
      <c r="AA74" s="26"/>
      <c r="AB74" s="25"/>
      <c r="AC74" s="25"/>
      <c r="AD74" s="25"/>
      <c r="AE74" s="25"/>
      <c r="AF74" s="2"/>
      <c r="AG74" s="2"/>
      <c r="AH74" s="2"/>
      <c r="AL74" s="32"/>
    </row>
    <row r="75" spans="1:38" ht="12.75" customHeight="1" x14ac:dyDescent="0.3">
      <c r="A75" s="28" t="s">
        <v>32</v>
      </c>
      <c r="B75" s="1"/>
      <c r="C75" s="1"/>
      <c r="D75" s="1"/>
      <c r="E75" s="1"/>
      <c r="F75" s="1"/>
      <c r="G75" s="1"/>
      <c r="H75" s="1"/>
      <c r="I75" s="1"/>
      <c r="J75" s="1"/>
      <c r="K75" s="176"/>
      <c r="L75" s="1">
        <v>10</v>
      </c>
      <c r="M75" s="1">
        <v>10</v>
      </c>
      <c r="N75" s="1">
        <v>10</v>
      </c>
      <c r="O75" s="29"/>
      <c r="P75" s="29">
        <v>12</v>
      </c>
      <c r="Q75" s="29"/>
      <c r="R75" s="29">
        <f>SUM(O75:Q75)</f>
        <v>12</v>
      </c>
      <c r="S75" s="2"/>
      <c r="T75" s="2"/>
      <c r="U75" s="1"/>
      <c r="V75" s="2"/>
      <c r="W75" s="24"/>
      <c r="X75" s="25"/>
      <c r="Y75" s="2"/>
      <c r="AA75" s="26"/>
      <c r="AB75" s="25"/>
      <c r="AC75" s="25"/>
      <c r="AD75" s="25"/>
      <c r="AE75" s="25"/>
      <c r="AF75" s="2"/>
      <c r="AG75" s="2"/>
      <c r="AH75" s="2"/>
      <c r="AL75" s="32"/>
    </row>
    <row r="76" spans="1:38" ht="12.75" customHeight="1" x14ac:dyDescent="0.3">
      <c r="A76" s="28"/>
      <c r="B76" s="1"/>
      <c r="C76" s="1"/>
      <c r="D76" s="1"/>
      <c r="E76" s="1"/>
      <c r="F76" s="1"/>
      <c r="G76" s="1"/>
      <c r="H76" s="1"/>
      <c r="I76" s="1"/>
      <c r="J76" s="1"/>
      <c r="K76" s="176"/>
      <c r="L76" s="1"/>
      <c r="M76" s="1"/>
      <c r="N76" s="1"/>
      <c r="O76" s="29"/>
      <c r="P76" s="29"/>
      <c r="Q76" s="29"/>
      <c r="R76" s="29"/>
      <c r="S76" s="2"/>
      <c r="T76" s="2"/>
      <c r="U76" s="1"/>
      <c r="V76" s="2"/>
      <c r="W76" s="24"/>
      <c r="X76" s="25"/>
      <c r="Y76" s="2"/>
      <c r="AA76" s="26"/>
      <c r="AB76" s="25"/>
      <c r="AC76" s="25"/>
      <c r="AD76" s="25"/>
      <c r="AE76" s="25"/>
      <c r="AF76" s="2"/>
      <c r="AG76" s="2"/>
      <c r="AH76" s="2"/>
      <c r="AL76" s="32"/>
    </row>
    <row r="77" spans="1:38" ht="12.75" customHeight="1" x14ac:dyDescent="0.2">
      <c r="K77" s="172"/>
      <c r="L77" s="1"/>
      <c r="M77" s="1"/>
      <c r="N77" s="1"/>
      <c r="O77" s="1"/>
      <c r="P77" s="1"/>
      <c r="Q77" s="1"/>
      <c r="R77" s="1">
        <f>SUM(R75)</f>
        <v>12</v>
      </c>
      <c r="S77" s="2">
        <f>R75/B66</f>
        <v>0.24</v>
      </c>
      <c r="T77" s="2">
        <f>R77/B66</f>
        <v>0.24</v>
      </c>
      <c r="U77" s="2">
        <f>T77-S77</f>
        <v>0</v>
      </c>
      <c r="V77" s="2"/>
      <c r="AA77" s="26" t="s">
        <v>21</v>
      </c>
      <c r="AB77" s="25">
        <f t="shared" ref="AB77:AB82" si="22">Y20</f>
        <v>0.171875</v>
      </c>
      <c r="AC77" s="25">
        <f t="shared" ref="AC77:AC81" si="23">Y37</f>
        <v>5.555555555555558E-2</v>
      </c>
      <c r="AD77" s="25">
        <f t="shared" ref="AD77:AD80" si="24">Y53</f>
        <v>0.2142857142857143</v>
      </c>
      <c r="AE77" s="25">
        <f t="shared" ref="AE77:AE79" si="25">Y68</f>
        <v>0.13953488372093026</v>
      </c>
      <c r="AF77" s="2">
        <f t="shared" ref="AF77:AF78" si="26">Y83</f>
        <v>4.5454545454545414E-2</v>
      </c>
      <c r="AG77" s="2">
        <f>Y102</f>
        <v>6.0606060606060552E-2</v>
      </c>
    </row>
    <row r="78" spans="1:38" ht="12.75" customHeight="1" x14ac:dyDescent="0.3">
      <c r="A78" s="3" t="s">
        <v>41</v>
      </c>
      <c r="S78" s="2"/>
      <c r="T78" s="2"/>
      <c r="V78" s="2"/>
      <c r="AA78" s="26" t="s">
        <v>22</v>
      </c>
      <c r="AB78" s="25">
        <f t="shared" si="22"/>
        <v>7.547169811320753E-2</v>
      </c>
      <c r="AC78" s="25">
        <f t="shared" si="23"/>
        <v>5.8823529411764719E-2</v>
      </c>
      <c r="AD78" s="25">
        <f t="shared" si="24"/>
        <v>0.22727272727272729</v>
      </c>
      <c r="AE78" s="25">
        <f t="shared" si="25"/>
        <v>8.108108108108103E-2</v>
      </c>
      <c r="AF78" s="2">
        <f t="shared" si="26"/>
        <v>0.19047619047619047</v>
      </c>
    </row>
    <row r="79" spans="1:38" ht="25.5" customHeight="1" x14ac:dyDescent="0.2">
      <c r="B79" s="216" t="s">
        <v>1</v>
      </c>
      <c r="C79" s="217"/>
      <c r="D79" s="217"/>
      <c r="E79" s="217"/>
      <c r="F79" s="217"/>
      <c r="G79" s="217"/>
      <c r="H79" s="217"/>
      <c r="I79" s="217"/>
      <c r="J79" s="217"/>
      <c r="S79" s="4" t="s">
        <v>2</v>
      </c>
      <c r="T79" s="4" t="s">
        <v>3</v>
      </c>
      <c r="U79" s="5" t="s">
        <v>4</v>
      </c>
      <c r="V79" s="4" t="s">
        <v>5</v>
      </c>
      <c r="W79" s="6" t="s">
        <v>6</v>
      </c>
      <c r="X79" s="6" t="s">
        <v>7</v>
      </c>
      <c r="Y79" s="7" t="s">
        <v>8</v>
      </c>
      <c r="AA79" s="26" t="s">
        <v>23</v>
      </c>
      <c r="AB79" s="25">
        <f t="shared" si="22"/>
        <v>4.081632653061229E-2</v>
      </c>
      <c r="AC79" s="25">
        <f t="shared" si="23"/>
        <v>0</v>
      </c>
      <c r="AD79" s="25">
        <f t="shared" si="24"/>
        <v>0.17647058823529416</v>
      </c>
      <c r="AE79" s="25">
        <f t="shared" si="25"/>
        <v>2.9411764705882359E-2</v>
      </c>
    </row>
    <row r="80" spans="1:38" ht="12.75" customHeight="1" x14ac:dyDescent="0.2">
      <c r="A80" s="9" t="s">
        <v>9</v>
      </c>
      <c r="B80" s="10">
        <v>1</v>
      </c>
      <c r="C80" s="10">
        <v>2</v>
      </c>
      <c r="D80" s="10">
        <v>3</v>
      </c>
      <c r="E80" s="10">
        <v>4</v>
      </c>
      <c r="F80" s="10">
        <v>5</v>
      </c>
      <c r="G80" s="10">
        <v>6</v>
      </c>
      <c r="H80" s="10">
        <v>7</v>
      </c>
      <c r="I80" s="10">
        <v>8</v>
      </c>
      <c r="J80" s="10">
        <v>9</v>
      </c>
      <c r="K80" s="174" t="s">
        <v>10</v>
      </c>
      <c r="L80" s="221">
        <v>10</v>
      </c>
      <c r="M80" s="222"/>
      <c r="N80" s="223"/>
      <c r="O80" s="78"/>
      <c r="P80" s="78"/>
      <c r="Q80" s="78"/>
      <c r="R80" s="78"/>
      <c r="S80" s="12"/>
      <c r="T80" s="12"/>
      <c r="U80" s="13"/>
      <c r="V80" s="14"/>
      <c r="W80" s="15"/>
      <c r="X80" s="15"/>
      <c r="Y80" s="2"/>
      <c r="AA80" s="26" t="s">
        <v>24</v>
      </c>
      <c r="AB80" s="25">
        <f t="shared" si="22"/>
        <v>6.3829787234042534E-2</v>
      </c>
      <c r="AC80" s="25">
        <f t="shared" si="23"/>
        <v>0.21875</v>
      </c>
      <c r="AD80" s="25">
        <f t="shared" si="24"/>
        <v>0.1428571428571429</v>
      </c>
      <c r="AE80" s="25"/>
    </row>
    <row r="81" spans="1:48" ht="12.75" customHeight="1" x14ac:dyDescent="0.2">
      <c r="A81" s="18" t="s">
        <v>17</v>
      </c>
      <c r="B81" s="19">
        <v>29</v>
      </c>
      <c r="C81" s="19"/>
      <c r="D81" s="19"/>
      <c r="E81" s="19"/>
      <c r="F81" s="19"/>
      <c r="G81" s="19"/>
      <c r="H81" s="19"/>
      <c r="I81" s="19"/>
      <c r="J81" s="19"/>
      <c r="K81" s="175"/>
      <c r="L81" s="79"/>
      <c r="M81" s="79"/>
      <c r="N81" s="79"/>
      <c r="O81" s="80"/>
      <c r="P81" s="80"/>
      <c r="Q81" s="80"/>
      <c r="R81" s="80"/>
      <c r="S81" s="12"/>
      <c r="T81" s="12"/>
      <c r="U81" s="13"/>
      <c r="V81" s="14"/>
      <c r="W81" s="21">
        <f>B81</f>
        <v>29</v>
      </c>
      <c r="X81" s="15"/>
      <c r="Y81" s="2"/>
      <c r="AA81" s="18" t="s">
        <v>25</v>
      </c>
      <c r="AB81" s="25">
        <f t="shared" si="22"/>
        <v>6.8181818181818232E-2</v>
      </c>
      <c r="AC81" s="25">
        <f t="shared" si="23"/>
        <v>0</v>
      </c>
      <c r="AD81" s="27"/>
      <c r="AE81" s="27"/>
    </row>
    <row r="82" spans="1:48" ht="12.75" customHeight="1" x14ac:dyDescent="0.2">
      <c r="A82" s="18" t="s">
        <v>18</v>
      </c>
      <c r="B82" s="19"/>
      <c r="C82" s="19">
        <v>22</v>
      </c>
      <c r="D82" s="19"/>
      <c r="E82" s="19"/>
      <c r="F82" s="19"/>
      <c r="G82" s="19"/>
      <c r="H82" s="19"/>
      <c r="I82" s="19"/>
      <c r="J82" s="19"/>
      <c r="K82" s="175"/>
      <c r="L82" s="79"/>
      <c r="M82" s="79"/>
      <c r="N82" s="79"/>
      <c r="O82" s="80"/>
      <c r="P82" s="80"/>
      <c r="Q82" s="80"/>
      <c r="R82" s="80"/>
      <c r="S82" s="12"/>
      <c r="T82" s="12"/>
      <c r="U82" s="13"/>
      <c r="V82" s="14">
        <f>C82/B81</f>
        <v>0.75862068965517238</v>
      </c>
      <c r="W82" s="24">
        <v>22</v>
      </c>
      <c r="X82" s="25">
        <f t="shared" ref="X82:X88" si="27">W82/W81</f>
        <v>0.75862068965517238</v>
      </c>
      <c r="Y82" s="2">
        <f t="shared" ref="Y82:Y88" si="28">100%-X82</f>
        <v>0.24137931034482762</v>
      </c>
      <c r="AA82" s="18" t="s">
        <v>27</v>
      </c>
      <c r="AB82" s="25">
        <f t="shared" si="22"/>
        <v>0.12195121951219512</v>
      </c>
      <c r="AC82" s="27"/>
      <c r="AD82" s="27"/>
      <c r="AE82" s="27"/>
    </row>
    <row r="83" spans="1:48" ht="12.75" customHeight="1" x14ac:dyDescent="0.2">
      <c r="A83" s="28" t="s">
        <v>19</v>
      </c>
      <c r="B83" s="1"/>
      <c r="C83" s="1"/>
      <c r="D83" s="1">
        <v>21</v>
      </c>
      <c r="E83" s="1"/>
      <c r="F83" s="1"/>
      <c r="G83" s="1"/>
      <c r="H83" s="1"/>
      <c r="I83" s="1"/>
      <c r="J83" s="1"/>
      <c r="K83" s="176"/>
      <c r="L83" s="79"/>
      <c r="M83" s="79"/>
      <c r="N83" s="79"/>
      <c r="O83" s="29"/>
      <c r="P83" s="29"/>
      <c r="Q83" s="29"/>
      <c r="R83" s="29"/>
      <c r="S83" s="2"/>
      <c r="T83" s="2"/>
      <c r="U83" s="1"/>
      <c r="V83" s="14">
        <f>D83/C82</f>
        <v>0.95454545454545459</v>
      </c>
      <c r="W83" s="24">
        <v>21</v>
      </c>
      <c r="X83" s="25">
        <f t="shared" si="27"/>
        <v>0.95454545454545459</v>
      </c>
      <c r="Y83" s="2">
        <f t="shared" si="28"/>
        <v>4.5454545454545414E-2</v>
      </c>
      <c r="AA83" s="18" t="s">
        <v>33</v>
      </c>
      <c r="AB83" s="25"/>
      <c r="AC83" s="25"/>
      <c r="AD83" s="25"/>
      <c r="AE83" s="27"/>
      <c r="AF83" s="27"/>
      <c r="AG83" s="27"/>
      <c r="AH83" s="27"/>
      <c r="AI83" s="27"/>
      <c r="AJ83" s="27"/>
    </row>
    <row r="84" spans="1:48" ht="12.75" customHeight="1" x14ac:dyDescent="0.2">
      <c r="A84" s="28" t="s">
        <v>26</v>
      </c>
      <c r="B84" s="1"/>
      <c r="C84" s="1"/>
      <c r="D84" s="1"/>
      <c r="E84" s="1">
        <v>17</v>
      </c>
      <c r="F84" s="1"/>
      <c r="G84" s="1"/>
      <c r="H84" s="1"/>
      <c r="I84" s="1"/>
      <c r="J84" s="1"/>
      <c r="K84" s="176"/>
      <c r="L84" s="79"/>
      <c r="M84" s="79"/>
      <c r="N84" s="79"/>
      <c r="O84" s="29"/>
      <c r="P84" s="29"/>
      <c r="Q84" s="29"/>
      <c r="R84" s="29"/>
      <c r="S84" s="2"/>
      <c r="T84" s="2"/>
      <c r="U84" s="1"/>
      <c r="V84" s="14">
        <f>E84/D83</f>
        <v>0.80952380952380953</v>
      </c>
      <c r="W84" s="24">
        <v>17</v>
      </c>
      <c r="X84" s="25">
        <f t="shared" si="27"/>
        <v>0.80952380952380953</v>
      </c>
      <c r="Y84" s="2">
        <f t="shared" si="28"/>
        <v>0.19047619047619047</v>
      </c>
      <c r="AA84" s="33"/>
      <c r="AB84" s="34"/>
      <c r="AC84" s="34"/>
      <c r="AD84" s="35"/>
      <c r="AE84" s="35"/>
      <c r="AF84" s="35"/>
      <c r="AG84" s="35"/>
      <c r="AH84" s="35"/>
      <c r="AI84" s="35"/>
      <c r="AJ84" s="35"/>
    </row>
    <row r="85" spans="1:48" ht="12.75" customHeight="1" x14ac:dyDescent="0.2">
      <c r="A85" s="28" t="s">
        <v>28</v>
      </c>
      <c r="B85" s="1"/>
      <c r="C85" s="1"/>
      <c r="D85" s="1"/>
      <c r="E85" s="1"/>
      <c r="F85" s="1">
        <v>17</v>
      </c>
      <c r="G85" s="1"/>
      <c r="H85" s="1"/>
      <c r="I85" s="1"/>
      <c r="J85" s="1"/>
      <c r="K85" s="176"/>
      <c r="L85" s="79"/>
      <c r="M85" s="79"/>
      <c r="N85" s="79"/>
      <c r="O85" s="29"/>
      <c r="P85" s="29"/>
      <c r="Q85" s="29"/>
      <c r="R85" s="29"/>
      <c r="S85" s="2"/>
      <c r="T85" s="2"/>
      <c r="U85" s="1"/>
      <c r="V85" s="2">
        <f>F85/E84</f>
        <v>1</v>
      </c>
      <c r="W85" s="24">
        <v>17</v>
      </c>
      <c r="X85" s="25">
        <f t="shared" si="27"/>
        <v>1</v>
      </c>
      <c r="Y85" s="2">
        <f t="shared" si="28"/>
        <v>0</v>
      </c>
      <c r="AA85" s="28"/>
      <c r="AB85" s="34"/>
      <c r="AC85" s="34"/>
      <c r="AD85" s="35"/>
      <c r="AE85" s="35"/>
      <c r="AF85" s="35"/>
      <c r="AG85" s="35"/>
      <c r="AH85" s="35"/>
      <c r="AI85" s="35"/>
      <c r="AJ85" s="35"/>
    </row>
    <row r="86" spans="1:48" ht="12.75" customHeight="1" x14ac:dyDescent="0.2">
      <c r="A86" s="28" t="s">
        <v>29</v>
      </c>
      <c r="B86" s="1"/>
      <c r="C86" s="1"/>
      <c r="D86" s="1"/>
      <c r="E86" s="1"/>
      <c r="F86" s="1"/>
      <c r="G86" s="1">
        <v>16</v>
      </c>
      <c r="H86" s="1"/>
      <c r="I86" s="1"/>
      <c r="J86" s="1"/>
      <c r="K86" s="176"/>
      <c r="L86" s="79"/>
      <c r="M86" s="79"/>
      <c r="N86" s="79"/>
      <c r="O86" s="29"/>
      <c r="P86" s="29"/>
      <c r="Q86" s="29"/>
      <c r="R86" s="29"/>
      <c r="S86" s="2"/>
      <c r="T86" s="2"/>
      <c r="U86" s="1"/>
      <c r="V86" s="2">
        <f>G86/F85</f>
        <v>0.94117647058823528</v>
      </c>
      <c r="W86" s="24">
        <v>16</v>
      </c>
      <c r="X86" s="25">
        <f t="shared" si="27"/>
        <v>0.94117647058823528</v>
      </c>
      <c r="Y86" s="2">
        <f t="shared" si="28"/>
        <v>5.8823529411764719E-2</v>
      </c>
      <c r="AA86" s="28"/>
      <c r="AB86" s="34"/>
      <c r="AC86" s="34"/>
      <c r="AD86" s="35"/>
      <c r="AE86" s="35"/>
      <c r="AF86" s="35"/>
      <c r="AG86" s="35"/>
      <c r="AH86" s="35"/>
      <c r="AI86" s="35"/>
      <c r="AJ86" s="35"/>
    </row>
    <row r="87" spans="1:48" ht="12.75" customHeight="1" x14ac:dyDescent="0.2">
      <c r="A87" s="28" t="s">
        <v>30</v>
      </c>
      <c r="B87" s="1"/>
      <c r="C87" s="1"/>
      <c r="D87" s="1"/>
      <c r="E87" s="1"/>
      <c r="F87" s="1"/>
      <c r="G87" s="1"/>
      <c r="H87" s="1">
        <v>14</v>
      </c>
      <c r="I87" s="1"/>
      <c r="J87" s="1"/>
      <c r="K87" s="176"/>
      <c r="L87" s="1"/>
      <c r="M87" s="1"/>
      <c r="N87" s="1"/>
      <c r="O87" s="29"/>
      <c r="P87" s="29"/>
      <c r="Q87" s="29"/>
      <c r="R87" s="29"/>
      <c r="S87" s="2"/>
      <c r="T87" s="2"/>
      <c r="U87" s="1"/>
      <c r="V87" s="2">
        <f>H87/G86</f>
        <v>0.875</v>
      </c>
      <c r="W87" s="24">
        <v>15</v>
      </c>
      <c r="X87" s="25">
        <f t="shared" si="27"/>
        <v>0.9375</v>
      </c>
      <c r="Y87" s="2">
        <f t="shared" si="28"/>
        <v>6.25E-2</v>
      </c>
      <c r="AA87" s="28"/>
      <c r="AB87" s="34"/>
      <c r="AC87" s="34"/>
      <c r="AD87" s="35"/>
      <c r="AE87" s="35"/>
      <c r="AF87" s="35"/>
      <c r="AG87" s="35"/>
      <c r="AH87" s="35"/>
      <c r="AI87" s="35"/>
      <c r="AJ87" s="35"/>
    </row>
    <row r="88" spans="1:48" ht="12.75" customHeight="1" x14ac:dyDescent="0.2">
      <c r="A88" s="28" t="s">
        <v>31</v>
      </c>
      <c r="B88" s="1"/>
      <c r="C88" s="1"/>
      <c r="D88" s="1"/>
      <c r="E88" s="1"/>
      <c r="F88" s="1"/>
      <c r="G88" s="1"/>
      <c r="H88" s="1"/>
      <c r="I88" s="1">
        <v>14</v>
      </c>
      <c r="J88" s="1"/>
      <c r="K88" s="176"/>
      <c r="L88" s="1"/>
      <c r="M88" s="1"/>
      <c r="N88" s="1"/>
      <c r="O88" s="29"/>
      <c r="P88" s="29"/>
      <c r="Q88" s="29"/>
      <c r="R88" s="29"/>
      <c r="S88" s="2"/>
      <c r="T88" s="2"/>
      <c r="U88" s="1"/>
      <c r="V88" s="2">
        <f>I88/H87</f>
        <v>1</v>
      </c>
      <c r="W88" s="24">
        <v>14</v>
      </c>
      <c r="X88" s="25">
        <f t="shared" si="27"/>
        <v>0.93333333333333335</v>
      </c>
      <c r="Y88" s="2">
        <f t="shared" si="28"/>
        <v>6.6666666666666652E-2</v>
      </c>
      <c r="AA88" s="28"/>
      <c r="AB88" s="34"/>
      <c r="AC88" s="34"/>
      <c r="AD88" s="35"/>
      <c r="AE88" s="35"/>
      <c r="AF88" s="35"/>
      <c r="AG88" s="35"/>
      <c r="AH88" s="35"/>
      <c r="AI88" s="35"/>
      <c r="AJ88" s="35"/>
    </row>
    <row r="89" spans="1:48" ht="12.75" customHeight="1" x14ac:dyDescent="0.2">
      <c r="A89" s="28" t="s">
        <v>32</v>
      </c>
      <c r="B89" s="1"/>
      <c r="C89" s="1"/>
      <c r="D89" s="1"/>
      <c r="E89" s="1"/>
      <c r="F89" s="1"/>
      <c r="G89" s="1"/>
      <c r="H89" s="1"/>
      <c r="I89" s="1"/>
      <c r="J89" s="1"/>
      <c r="K89" s="176"/>
      <c r="L89" s="1">
        <v>6</v>
      </c>
      <c r="M89" s="1"/>
      <c r="N89" s="1">
        <v>8</v>
      </c>
      <c r="O89" s="29">
        <v>5</v>
      </c>
      <c r="P89" s="29"/>
      <c r="Q89" s="29">
        <v>8</v>
      </c>
      <c r="R89" s="29">
        <f>SUM(O89:Q89)</f>
        <v>13</v>
      </c>
      <c r="S89" s="2"/>
      <c r="T89" s="2"/>
      <c r="U89" s="1"/>
      <c r="V89" s="2"/>
      <c r="W89" s="24"/>
      <c r="X89" s="25"/>
      <c r="Y89" s="2"/>
      <c r="AA89" s="28"/>
      <c r="AB89" s="34"/>
      <c r="AC89" s="34"/>
      <c r="AD89" s="35"/>
      <c r="AE89" s="35"/>
      <c r="AF89" s="35"/>
      <c r="AG89" s="35"/>
      <c r="AH89" s="35"/>
      <c r="AI89" s="35"/>
      <c r="AJ89" s="35"/>
    </row>
    <row r="90" spans="1:48" ht="12.75" customHeight="1" x14ac:dyDescent="0.2">
      <c r="A90" s="28" t="s">
        <v>36</v>
      </c>
      <c r="B90" s="1"/>
      <c r="C90" s="1"/>
      <c r="D90" s="1"/>
      <c r="E90" s="1"/>
      <c r="F90" s="1"/>
      <c r="G90" s="1"/>
      <c r="H90" s="1"/>
      <c r="I90" s="1"/>
      <c r="J90" s="1"/>
      <c r="K90" s="176"/>
      <c r="L90" s="1"/>
      <c r="M90" s="1"/>
      <c r="N90" s="1"/>
      <c r="O90" s="29"/>
      <c r="P90" s="29"/>
      <c r="Q90" s="29"/>
      <c r="R90" s="29"/>
      <c r="S90" s="2"/>
      <c r="T90" s="2"/>
      <c r="U90" s="1"/>
      <c r="V90" s="2"/>
      <c r="W90" s="24"/>
      <c r="X90" s="25"/>
      <c r="Y90" s="2"/>
      <c r="AA90" s="28"/>
      <c r="AB90" s="34"/>
      <c r="AC90" s="34"/>
      <c r="AD90" s="35"/>
      <c r="AE90" s="35"/>
      <c r="AF90" s="35"/>
      <c r="AG90" s="35"/>
      <c r="AH90" s="35"/>
      <c r="AI90" s="35"/>
      <c r="AJ90" s="35"/>
    </row>
    <row r="91" spans="1:48" ht="12.75" customHeight="1" x14ac:dyDescent="0.2">
      <c r="A91" s="28"/>
      <c r="B91" s="1"/>
      <c r="C91" s="1"/>
      <c r="D91" s="1"/>
      <c r="E91" s="1"/>
      <c r="F91" s="1"/>
      <c r="G91" s="1"/>
      <c r="H91" s="1"/>
      <c r="I91" s="1"/>
      <c r="J91" s="1"/>
      <c r="K91" s="176"/>
      <c r="L91" s="1"/>
      <c r="M91" s="1"/>
      <c r="N91" s="1"/>
      <c r="O91" s="29"/>
      <c r="P91" s="29"/>
      <c r="Q91" s="29"/>
      <c r="R91" s="29"/>
      <c r="S91" s="2"/>
      <c r="T91" s="2"/>
      <c r="U91" s="1"/>
      <c r="V91" s="2"/>
      <c r="W91" s="24"/>
      <c r="X91" s="25"/>
      <c r="Y91" s="2"/>
      <c r="AA91" s="28"/>
      <c r="AB91" s="34"/>
      <c r="AC91" s="34"/>
      <c r="AD91" s="35"/>
      <c r="AE91" s="35"/>
      <c r="AF91" s="35"/>
      <c r="AG91" s="35"/>
      <c r="AH91" s="35"/>
      <c r="AI91" s="35"/>
      <c r="AJ91" s="35"/>
    </row>
    <row r="92" spans="1:48" ht="12.75" customHeight="1" x14ac:dyDescent="0.2">
      <c r="K92" s="172"/>
      <c r="L92" s="1"/>
      <c r="M92" s="1"/>
      <c r="N92" s="1"/>
      <c r="O92" s="1"/>
      <c r="P92" s="1"/>
      <c r="Q92" s="1"/>
      <c r="R92" s="1">
        <f>SUM(R89)</f>
        <v>13</v>
      </c>
      <c r="S92" s="2">
        <f>R89/B81</f>
        <v>0.44827586206896552</v>
      </c>
      <c r="T92" s="2">
        <f>R92/B81</f>
        <v>0.44827586206896552</v>
      </c>
      <c r="U92" s="2">
        <f>T92-S92</f>
        <v>0</v>
      </c>
      <c r="V92" s="2"/>
      <c r="AA92" s="28"/>
      <c r="AB92" s="34"/>
      <c r="AC92" s="35"/>
      <c r="AD92" s="35"/>
      <c r="AE92" s="35"/>
      <c r="AF92" s="35"/>
      <c r="AG92" s="35"/>
      <c r="AH92" s="35"/>
      <c r="AI92" s="35"/>
      <c r="AJ92" s="35"/>
    </row>
    <row r="93" spans="1:48" ht="12.75" customHeight="1" x14ac:dyDescent="0.3">
      <c r="A93" s="3" t="s">
        <v>42</v>
      </c>
      <c r="S93" s="2"/>
      <c r="T93" s="2"/>
      <c r="V93" s="2"/>
      <c r="AA93" s="28"/>
      <c r="AB93" s="35"/>
      <c r="AC93" s="35"/>
      <c r="AD93" s="35"/>
      <c r="AE93" s="35"/>
      <c r="AF93" s="35"/>
      <c r="AG93" s="35"/>
      <c r="AH93" s="35"/>
      <c r="AI93" s="35"/>
      <c r="AJ93" s="35"/>
    </row>
    <row r="94" spans="1:48" ht="25.5" customHeight="1" x14ac:dyDescent="0.2">
      <c r="B94" s="216" t="s">
        <v>1</v>
      </c>
      <c r="C94" s="217"/>
      <c r="D94" s="217"/>
      <c r="E94" s="217"/>
      <c r="F94" s="217"/>
      <c r="G94" s="217"/>
      <c r="H94" s="217"/>
      <c r="I94" s="217"/>
      <c r="J94" s="217"/>
      <c r="S94" s="4" t="s">
        <v>2</v>
      </c>
      <c r="T94" s="4" t="s">
        <v>3</v>
      </c>
      <c r="U94" s="5" t="s">
        <v>4</v>
      </c>
      <c r="V94" s="4" t="s">
        <v>5</v>
      </c>
      <c r="W94" s="6" t="s">
        <v>6</v>
      </c>
      <c r="X94" s="6" t="s">
        <v>7</v>
      </c>
      <c r="Y94" s="7" t="s">
        <v>8</v>
      </c>
      <c r="AA94" s="1"/>
      <c r="AB94" s="8" t="s">
        <v>43</v>
      </c>
      <c r="AC94" s="34"/>
      <c r="AD94" s="34"/>
      <c r="AE94" s="34"/>
      <c r="AF94" s="34"/>
      <c r="AG94" s="34"/>
      <c r="AH94" s="34"/>
      <c r="AI94" s="34"/>
      <c r="AJ94" s="34"/>
    </row>
    <row r="95" spans="1:48" ht="12.75" customHeight="1" x14ac:dyDescent="0.2">
      <c r="A95" s="9" t="s">
        <v>9</v>
      </c>
      <c r="B95" s="10">
        <v>1</v>
      </c>
      <c r="C95" s="10">
        <v>2</v>
      </c>
      <c r="D95" s="10">
        <v>3</v>
      </c>
      <c r="E95" s="10">
        <v>4</v>
      </c>
      <c r="F95" s="10">
        <v>5</v>
      </c>
      <c r="G95" s="10">
        <v>6</v>
      </c>
      <c r="H95" s="10">
        <v>7</v>
      </c>
      <c r="I95" s="10">
        <v>8</v>
      </c>
      <c r="J95" s="10">
        <v>9</v>
      </c>
      <c r="K95" s="174" t="s">
        <v>10</v>
      </c>
      <c r="L95" s="221">
        <v>10</v>
      </c>
      <c r="M95" s="222"/>
      <c r="N95" s="223"/>
      <c r="O95" s="78"/>
      <c r="P95" s="78"/>
      <c r="Q95" s="78"/>
      <c r="R95" s="78"/>
      <c r="S95" s="12"/>
      <c r="T95" s="12"/>
      <c r="U95" s="13"/>
      <c r="V95" s="14"/>
      <c r="W95" s="15"/>
      <c r="X95" s="15"/>
      <c r="Y95" s="2"/>
      <c r="AA95" s="36" t="s">
        <v>13</v>
      </c>
      <c r="AB95" s="31" t="s">
        <v>12</v>
      </c>
      <c r="AC95" s="31" t="s">
        <v>14</v>
      </c>
      <c r="AD95" s="31" t="s">
        <v>15</v>
      </c>
      <c r="AE95" s="31" t="s">
        <v>16</v>
      </c>
      <c r="AF95" s="31" t="s">
        <v>17</v>
      </c>
      <c r="AG95" s="31" t="s">
        <v>18</v>
      </c>
      <c r="AH95" s="31" t="s">
        <v>19</v>
      </c>
      <c r="AI95" s="31" t="s">
        <v>26</v>
      </c>
      <c r="AJ95" s="31" t="s">
        <v>28</v>
      </c>
      <c r="AK95" s="31" t="s">
        <v>29</v>
      </c>
      <c r="AL95" s="31" t="s">
        <v>30</v>
      </c>
      <c r="AM95" s="31" t="s">
        <v>31</v>
      </c>
      <c r="AN95" s="31" t="s">
        <v>32</v>
      </c>
      <c r="AO95" s="31" t="s">
        <v>32</v>
      </c>
      <c r="AP95" s="31" t="s">
        <v>36</v>
      </c>
      <c r="AQ95" s="31" t="s">
        <v>40</v>
      </c>
      <c r="AR95" s="31" t="s">
        <v>44</v>
      </c>
      <c r="AS95" s="31" t="s">
        <v>45</v>
      </c>
      <c r="AT95" s="31" t="s">
        <v>46</v>
      </c>
      <c r="AU95" s="31" t="s">
        <v>47</v>
      </c>
      <c r="AV95" s="31" t="s">
        <v>48</v>
      </c>
    </row>
    <row r="96" spans="1:48" ht="12.75" customHeight="1" x14ac:dyDescent="0.3">
      <c r="A96" s="18" t="s">
        <v>18</v>
      </c>
      <c r="B96" s="19">
        <v>53</v>
      </c>
      <c r="C96" s="19"/>
      <c r="D96" s="19"/>
      <c r="E96" s="19"/>
      <c r="F96" s="19"/>
      <c r="G96" s="19"/>
      <c r="H96" s="19"/>
      <c r="I96" s="19"/>
      <c r="J96" s="19"/>
      <c r="K96" s="175"/>
      <c r="L96" s="20"/>
      <c r="M96" s="80"/>
      <c r="N96" s="80"/>
      <c r="O96" s="80"/>
      <c r="P96" s="80"/>
      <c r="Q96" s="80"/>
      <c r="R96" s="80"/>
      <c r="S96" s="12"/>
      <c r="T96" s="12"/>
      <c r="U96" s="13"/>
      <c r="V96" s="14"/>
      <c r="W96" s="21">
        <f>B96</f>
        <v>53</v>
      </c>
      <c r="X96" s="15"/>
      <c r="Y96" s="2"/>
      <c r="AA96" s="37" t="s">
        <v>20</v>
      </c>
      <c r="AB96" s="32">
        <f>W20/W18</f>
        <v>0.67088607594936711</v>
      </c>
      <c r="AC96" s="32">
        <f>W37/W35</f>
        <v>0.77272727272727271</v>
      </c>
      <c r="AD96" s="32">
        <f>W53/W51</f>
        <v>0.70967741935483875</v>
      </c>
      <c r="AE96" s="32">
        <f>W68/W66</f>
        <v>0.74</v>
      </c>
      <c r="AF96" s="32">
        <f>W83/W81</f>
        <v>0.72413793103448276</v>
      </c>
      <c r="AG96" s="32">
        <f>W98/W96</f>
        <v>0.73584905660377353</v>
      </c>
      <c r="AH96" s="32">
        <f>W114/W112</f>
        <v>0.53191489361702127</v>
      </c>
      <c r="AI96" s="32">
        <f>W129/W127</f>
        <v>0.65</v>
      </c>
      <c r="AJ96" s="32">
        <f>W145/W143</f>
        <v>0.51428571428571423</v>
      </c>
      <c r="AK96" s="32">
        <f>W161/W159</f>
        <v>0.82222222222222219</v>
      </c>
      <c r="AL96" s="32">
        <f>W176/W174</f>
        <v>0.66666666666666663</v>
      </c>
      <c r="AM96" s="32">
        <f>W193/W191</f>
        <v>0.79487179487179482</v>
      </c>
      <c r="AN96" s="32">
        <f>W210/W208</f>
        <v>1</v>
      </c>
      <c r="AO96" s="32">
        <f>W229/W227</f>
        <v>0.78125</v>
      </c>
      <c r="AP96" s="32">
        <f>W229/W227</f>
        <v>0.78125</v>
      </c>
      <c r="AQ96" s="32">
        <f>W244/W242</f>
        <v>1</v>
      </c>
      <c r="AR96" s="32">
        <f>W258/W256</f>
        <v>0.8</v>
      </c>
      <c r="AS96" s="32">
        <f>W275/W273</f>
        <v>0.6</v>
      </c>
      <c r="AT96" s="32">
        <f>W289/W287</f>
        <v>0.70588235294117652</v>
      </c>
      <c r="AU96" s="32">
        <f>W303/W301</f>
        <v>0.77777777777777779</v>
      </c>
      <c r="AV96" s="32">
        <f>W317/W315</f>
        <v>0.76666666666666672</v>
      </c>
    </row>
    <row r="97" spans="1:36" ht="12.75" customHeight="1" x14ac:dyDescent="0.3">
      <c r="A97" s="28" t="s">
        <v>19</v>
      </c>
      <c r="B97" s="1"/>
      <c r="C97" s="1">
        <v>41</v>
      </c>
      <c r="D97" s="1"/>
      <c r="E97" s="1"/>
      <c r="F97" s="1"/>
      <c r="G97" s="1"/>
      <c r="H97" s="1"/>
      <c r="I97" s="1"/>
      <c r="J97" s="1"/>
      <c r="K97" s="176"/>
      <c r="L97" s="1"/>
      <c r="M97" s="1"/>
      <c r="N97" s="1"/>
      <c r="O97" s="29"/>
      <c r="P97" s="29"/>
      <c r="Q97" s="29"/>
      <c r="R97" s="29"/>
      <c r="S97" s="2"/>
      <c r="T97" s="2"/>
      <c r="U97" s="1"/>
      <c r="V97" s="14">
        <f>C97/B96</f>
        <v>0.77358490566037741</v>
      </c>
      <c r="W97" s="24">
        <v>41</v>
      </c>
      <c r="X97" s="25">
        <f t="shared" ref="X97:X103" si="29">W97/W96</f>
        <v>0.77358490566037741</v>
      </c>
      <c r="Y97" s="2">
        <f t="shared" ref="Y97:Y103" si="30">100%-X97</f>
        <v>0.22641509433962259</v>
      </c>
      <c r="AG97" s="32"/>
      <c r="AH97" s="32"/>
      <c r="AI97" s="32"/>
      <c r="AJ97" s="32"/>
    </row>
    <row r="98" spans="1:36" ht="12.75" customHeight="1" x14ac:dyDescent="0.2">
      <c r="A98" s="28" t="s">
        <v>26</v>
      </c>
      <c r="B98" s="1"/>
      <c r="C98" s="1"/>
      <c r="D98" s="1">
        <v>37</v>
      </c>
      <c r="E98" s="1"/>
      <c r="F98" s="1"/>
      <c r="G98" s="1"/>
      <c r="H98" s="1"/>
      <c r="I98" s="1"/>
      <c r="J98" s="1"/>
      <c r="K98" s="176"/>
      <c r="O98" s="29"/>
      <c r="P98" s="29"/>
      <c r="Q98" s="29"/>
      <c r="R98" s="29"/>
      <c r="S98" s="2"/>
      <c r="T98" s="2"/>
      <c r="U98" s="1"/>
      <c r="V98" s="14">
        <f>D98/C97</f>
        <v>0.90243902439024393</v>
      </c>
      <c r="W98" s="24">
        <v>39</v>
      </c>
      <c r="X98" s="25">
        <f t="shared" si="29"/>
        <v>0.95121951219512191</v>
      </c>
      <c r="Y98" s="2">
        <f t="shared" si="30"/>
        <v>4.8780487804878092E-2</v>
      </c>
    </row>
    <row r="99" spans="1:36" ht="12.75" customHeight="1" x14ac:dyDescent="0.2">
      <c r="A99" s="28" t="s">
        <v>28</v>
      </c>
      <c r="B99" s="1"/>
      <c r="C99" s="1"/>
      <c r="D99" s="1"/>
      <c r="E99" s="1">
        <v>30</v>
      </c>
      <c r="F99" s="1"/>
      <c r="G99" s="1"/>
      <c r="H99" s="1"/>
      <c r="I99" s="1"/>
      <c r="J99" s="1"/>
      <c r="K99" s="176"/>
      <c r="O99" s="29"/>
      <c r="P99" s="29"/>
      <c r="Q99" s="29"/>
      <c r="R99" s="29"/>
      <c r="S99" s="2"/>
      <c r="T99" s="2"/>
      <c r="U99" s="1"/>
      <c r="V99" s="14">
        <f>E99/D98</f>
        <v>0.81081081081081086</v>
      </c>
      <c r="W99" s="24">
        <v>37</v>
      </c>
      <c r="X99" s="25">
        <f t="shared" si="29"/>
        <v>0.94871794871794868</v>
      </c>
      <c r="Y99" s="2">
        <f t="shared" si="30"/>
        <v>5.1282051282051322E-2</v>
      </c>
    </row>
    <row r="100" spans="1:36" ht="12.75" customHeight="1" x14ac:dyDescent="0.2">
      <c r="A100" s="28" t="s">
        <v>29</v>
      </c>
      <c r="B100" s="1"/>
      <c r="C100" s="1"/>
      <c r="D100" s="1"/>
      <c r="E100" s="1"/>
      <c r="F100" s="1">
        <v>28</v>
      </c>
      <c r="G100" s="1"/>
      <c r="H100" s="1"/>
      <c r="I100" s="1"/>
      <c r="J100" s="1"/>
      <c r="K100" s="176"/>
      <c r="O100" s="29"/>
      <c r="P100" s="29"/>
      <c r="Q100" s="29"/>
      <c r="R100" s="29"/>
      <c r="S100" s="2"/>
      <c r="T100" s="2"/>
      <c r="U100" s="1"/>
      <c r="V100" s="14">
        <f>F100/E99</f>
        <v>0.93333333333333335</v>
      </c>
      <c r="W100" s="24">
        <v>34</v>
      </c>
      <c r="X100" s="25">
        <f t="shared" si="29"/>
        <v>0.91891891891891897</v>
      </c>
      <c r="Y100" s="2">
        <f t="shared" si="30"/>
        <v>8.108108108108103E-2</v>
      </c>
    </row>
    <row r="101" spans="1:36" ht="12.75" customHeight="1" x14ac:dyDescent="0.2">
      <c r="A101" s="28" t="s">
        <v>30</v>
      </c>
      <c r="B101" s="1"/>
      <c r="C101" s="1"/>
      <c r="D101" s="1"/>
      <c r="E101" s="1"/>
      <c r="F101" s="1"/>
      <c r="G101" s="1">
        <v>27</v>
      </c>
      <c r="H101" s="1"/>
      <c r="I101" s="1"/>
      <c r="J101" s="1"/>
      <c r="K101" s="176"/>
      <c r="O101" s="29"/>
      <c r="P101" s="29"/>
      <c r="Q101" s="29"/>
      <c r="R101" s="29"/>
      <c r="S101" s="2"/>
      <c r="T101" s="2"/>
      <c r="U101" s="1"/>
      <c r="V101" s="14">
        <f>G101/F100</f>
        <v>0.9642857142857143</v>
      </c>
      <c r="W101" s="24">
        <v>33</v>
      </c>
      <c r="X101" s="25">
        <f t="shared" si="29"/>
        <v>0.97058823529411764</v>
      </c>
      <c r="Y101" s="2">
        <f t="shared" si="30"/>
        <v>2.9411764705882359E-2</v>
      </c>
    </row>
    <row r="102" spans="1:36" ht="12.75" customHeight="1" x14ac:dyDescent="0.2">
      <c r="A102" s="28" t="s">
        <v>31</v>
      </c>
      <c r="H102" s="1">
        <v>27</v>
      </c>
      <c r="K102" s="172"/>
      <c r="O102" s="29"/>
      <c r="P102" s="29"/>
      <c r="Q102" s="29"/>
      <c r="R102" s="29"/>
      <c r="S102" s="2"/>
      <c r="T102" s="2"/>
      <c r="V102" s="14">
        <f>H102/G101</f>
        <v>1</v>
      </c>
      <c r="W102" s="24">
        <v>31</v>
      </c>
      <c r="X102" s="25">
        <f t="shared" si="29"/>
        <v>0.93939393939393945</v>
      </c>
      <c r="Y102" s="2">
        <f t="shared" si="30"/>
        <v>6.0606060606060552E-2</v>
      </c>
    </row>
    <row r="103" spans="1:36" ht="12.75" customHeight="1" x14ac:dyDescent="0.2">
      <c r="A103" s="28" t="s">
        <v>32</v>
      </c>
      <c r="I103" s="1">
        <v>27</v>
      </c>
      <c r="K103" s="172"/>
      <c r="O103" s="29"/>
      <c r="P103" s="29"/>
      <c r="Q103" s="29"/>
      <c r="R103" s="29"/>
      <c r="S103" s="2"/>
      <c r="T103" s="2"/>
      <c r="V103" s="2">
        <f>I103/H102</f>
        <v>1</v>
      </c>
      <c r="W103" s="24">
        <v>31</v>
      </c>
      <c r="X103" s="25">
        <f t="shared" si="29"/>
        <v>1</v>
      </c>
      <c r="Y103" s="2">
        <f t="shared" si="30"/>
        <v>0</v>
      </c>
    </row>
    <row r="104" spans="1:36" ht="12.75" customHeight="1" x14ac:dyDescent="0.2">
      <c r="A104" s="28" t="s">
        <v>36</v>
      </c>
      <c r="I104" s="1">
        <v>3</v>
      </c>
      <c r="K104" s="172"/>
      <c r="M104" s="1">
        <v>15</v>
      </c>
      <c r="N104" s="1">
        <v>12</v>
      </c>
      <c r="O104" s="29"/>
      <c r="P104" s="29">
        <v>15</v>
      </c>
      <c r="Q104" s="29">
        <v>12</v>
      </c>
      <c r="R104" s="29">
        <f t="shared" ref="R104:R105" si="31">O104+P104+Q104</f>
        <v>27</v>
      </c>
      <c r="S104" s="2"/>
      <c r="T104" s="2"/>
      <c r="V104" s="2"/>
      <c r="W104" s="24"/>
      <c r="X104" s="25"/>
      <c r="Y104" s="2"/>
    </row>
    <row r="105" spans="1:36" ht="12.75" customHeight="1" x14ac:dyDescent="0.2">
      <c r="A105" s="28" t="s">
        <v>40</v>
      </c>
      <c r="K105" s="172"/>
      <c r="M105" s="1">
        <v>1</v>
      </c>
      <c r="N105" s="1">
        <v>2</v>
      </c>
      <c r="O105" s="29"/>
      <c r="P105" s="29">
        <v>1</v>
      </c>
      <c r="Q105" s="29">
        <v>2</v>
      </c>
      <c r="R105" s="29">
        <f t="shared" si="31"/>
        <v>3</v>
      </c>
      <c r="S105" s="2"/>
      <c r="T105" s="2"/>
      <c r="V105" s="2"/>
      <c r="W105" s="24"/>
      <c r="X105" s="25"/>
      <c r="Y105" s="2"/>
    </row>
    <row r="106" spans="1:36" ht="12.75" customHeight="1" x14ac:dyDescent="0.2">
      <c r="A106" s="28" t="s">
        <v>44</v>
      </c>
      <c r="I106" s="1">
        <v>1</v>
      </c>
      <c r="K106" s="172"/>
      <c r="O106" s="29"/>
      <c r="P106" s="29"/>
      <c r="Q106" s="29"/>
      <c r="R106" s="29"/>
      <c r="S106" s="2"/>
      <c r="T106" s="2"/>
      <c r="V106" s="2"/>
      <c r="W106" s="24"/>
      <c r="X106" s="25"/>
      <c r="Y106" s="2"/>
    </row>
    <row r="107" spans="1:36" ht="12.75" customHeight="1" x14ac:dyDescent="0.2">
      <c r="A107" s="28" t="s">
        <v>45</v>
      </c>
      <c r="K107" s="172"/>
      <c r="M107" s="1">
        <v>1</v>
      </c>
      <c r="O107" s="29"/>
      <c r="P107" s="29">
        <v>1</v>
      </c>
      <c r="Q107" s="29"/>
      <c r="R107" s="29">
        <f>O107+P107+Q107</f>
        <v>1</v>
      </c>
      <c r="S107" s="2"/>
      <c r="T107" s="2"/>
      <c r="V107" s="2"/>
      <c r="W107" s="24"/>
      <c r="X107" s="25"/>
      <c r="Y107" s="2"/>
    </row>
    <row r="108" spans="1:36" ht="12.75" customHeight="1" x14ac:dyDescent="0.2">
      <c r="O108" s="29"/>
      <c r="P108" s="29"/>
      <c r="Q108" s="29"/>
      <c r="R108" s="29">
        <f>SUM(R104:R107)</f>
        <v>31</v>
      </c>
      <c r="S108" s="2">
        <f>R104/B96</f>
        <v>0.50943396226415094</v>
      </c>
      <c r="T108" s="2">
        <f>R108/B96</f>
        <v>0.58490566037735847</v>
      </c>
      <c r="U108" s="2">
        <f>T108-S108</f>
        <v>7.547169811320753E-2</v>
      </c>
      <c r="V108" s="2"/>
    </row>
    <row r="109" spans="1:36" ht="12.75" customHeight="1" x14ac:dyDescent="0.3">
      <c r="A109" s="3" t="s">
        <v>49</v>
      </c>
      <c r="S109" s="2"/>
      <c r="T109" s="2"/>
      <c r="V109" s="2"/>
    </row>
    <row r="110" spans="1:36" ht="25.5" customHeight="1" x14ac:dyDescent="0.2">
      <c r="B110" s="216" t="s">
        <v>1</v>
      </c>
      <c r="C110" s="217"/>
      <c r="D110" s="217"/>
      <c r="E110" s="217"/>
      <c r="F110" s="217"/>
      <c r="G110" s="217"/>
      <c r="H110" s="217"/>
      <c r="I110" s="217"/>
      <c r="J110" s="217"/>
      <c r="S110" s="4" t="s">
        <v>2</v>
      </c>
      <c r="T110" s="4" t="s">
        <v>3</v>
      </c>
      <c r="U110" s="5" t="s">
        <v>4</v>
      </c>
      <c r="V110" s="4" t="s">
        <v>5</v>
      </c>
      <c r="W110" s="6" t="s">
        <v>6</v>
      </c>
      <c r="X110" s="6" t="s">
        <v>7</v>
      </c>
      <c r="Y110" s="7" t="s">
        <v>8</v>
      </c>
    </row>
    <row r="111" spans="1:36" ht="12.75" customHeight="1" x14ac:dyDescent="0.2">
      <c r="A111" s="9" t="s">
        <v>9</v>
      </c>
      <c r="B111" s="10">
        <v>1</v>
      </c>
      <c r="C111" s="10">
        <v>2</v>
      </c>
      <c r="D111" s="10">
        <v>3</v>
      </c>
      <c r="E111" s="10">
        <v>4</v>
      </c>
      <c r="F111" s="10">
        <v>5</v>
      </c>
      <c r="G111" s="10">
        <v>6</v>
      </c>
      <c r="H111" s="10">
        <v>7</v>
      </c>
      <c r="I111" s="10">
        <v>8</v>
      </c>
      <c r="J111" s="10">
        <v>9</v>
      </c>
      <c r="K111" s="174" t="s">
        <v>10</v>
      </c>
      <c r="L111" s="221">
        <v>10</v>
      </c>
      <c r="M111" s="222"/>
      <c r="N111" s="223"/>
      <c r="O111" s="78"/>
      <c r="P111" s="78"/>
      <c r="Q111" s="78"/>
      <c r="R111" s="78"/>
      <c r="S111" s="12"/>
      <c r="T111" s="12"/>
      <c r="U111" s="13"/>
      <c r="V111" s="14"/>
      <c r="W111" s="15"/>
      <c r="X111" s="15"/>
      <c r="Y111" s="2"/>
    </row>
    <row r="112" spans="1:36" ht="12.75" customHeight="1" x14ac:dyDescent="0.2">
      <c r="A112" s="28" t="s">
        <v>19</v>
      </c>
      <c r="B112" s="19">
        <v>47</v>
      </c>
      <c r="C112" s="19"/>
      <c r="D112" s="19"/>
      <c r="E112" s="19"/>
      <c r="F112" s="19"/>
      <c r="G112" s="19"/>
      <c r="H112" s="19"/>
      <c r="I112" s="19"/>
      <c r="J112" s="19"/>
      <c r="K112" s="175"/>
      <c r="L112" s="20"/>
      <c r="M112" s="80"/>
      <c r="N112" s="80"/>
      <c r="O112" s="80"/>
      <c r="P112" s="80"/>
      <c r="Q112" s="80"/>
      <c r="R112" s="80"/>
      <c r="S112" s="12"/>
      <c r="T112" s="12"/>
      <c r="U112" s="13"/>
      <c r="V112" s="14"/>
      <c r="W112" s="21">
        <f>B112</f>
        <v>47</v>
      </c>
      <c r="X112" s="15"/>
      <c r="Y112" s="2"/>
    </row>
    <row r="113" spans="1:25" ht="12.75" customHeight="1" x14ac:dyDescent="0.2">
      <c r="A113" s="28" t="s">
        <v>26</v>
      </c>
      <c r="C113" s="1">
        <v>25</v>
      </c>
      <c r="K113" s="172"/>
      <c r="L113" s="1"/>
      <c r="M113" s="1"/>
      <c r="N113" s="1"/>
      <c r="O113" s="29"/>
      <c r="P113" s="29"/>
      <c r="Q113" s="29"/>
      <c r="R113" s="29"/>
      <c r="S113" s="2"/>
      <c r="T113" s="2"/>
      <c r="V113" s="14">
        <f>C113/B112</f>
        <v>0.53191489361702127</v>
      </c>
      <c r="W113" s="24">
        <v>26</v>
      </c>
      <c r="X113" s="25">
        <f t="shared" ref="X113:X119" si="32">W113/W112</f>
        <v>0.55319148936170215</v>
      </c>
      <c r="Y113" s="2">
        <f t="shared" ref="Y113:Y119" si="33">100%-X113</f>
        <v>0.44680851063829785</v>
      </c>
    </row>
    <row r="114" spans="1:25" ht="12.75" customHeight="1" x14ac:dyDescent="0.2">
      <c r="A114" s="28" t="s">
        <v>28</v>
      </c>
      <c r="D114" s="1">
        <v>24</v>
      </c>
      <c r="K114" s="172"/>
      <c r="L114" s="1"/>
      <c r="M114" s="1"/>
      <c r="N114" s="1"/>
      <c r="O114" s="29"/>
      <c r="P114" s="29"/>
      <c r="Q114" s="29"/>
      <c r="R114" s="29"/>
      <c r="S114" s="2"/>
      <c r="T114" s="2"/>
      <c r="V114" s="14">
        <f>D114/C113</f>
        <v>0.96</v>
      </c>
      <c r="W114" s="24">
        <v>25</v>
      </c>
      <c r="X114" s="25">
        <f t="shared" si="32"/>
        <v>0.96153846153846156</v>
      </c>
      <c r="Y114" s="2">
        <f t="shared" si="33"/>
        <v>3.8461538461538436E-2</v>
      </c>
    </row>
    <row r="115" spans="1:25" ht="12.75" customHeight="1" x14ac:dyDescent="0.2">
      <c r="A115" s="28" t="s">
        <v>29</v>
      </c>
      <c r="E115" s="1">
        <v>19</v>
      </c>
      <c r="L115" s="1"/>
      <c r="M115" s="1"/>
      <c r="N115" s="1"/>
      <c r="O115" s="29"/>
      <c r="P115" s="29"/>
      <c r="Q115" s="29"/>
      <c r="R115" s="29"/>
      <c r="S115" s="2"/>
      <c r="T115" s="2"/>
      <c r="V115" s="14">
        <f>E115/D114</f>
        <v>0.79166666666666663</v>
      </c>
      <c r="W115" s="24">
        <v>24</v>
      </c>
      <c r="X115" s="25">
        <f t="shared" si="32"/>
        <v>0.96</v>
      </c>
      <c r="Y115" s="2">
        <f t="shared" si="33"/>
        <v>4.0000000000000036E-2</v>
      </c>
    </row>
    <row r="116" spans="1:25" ht="12.75" customHeight="1" x14ac:dyDescent="0.2">
      <c r="A116" s="28" t="s">
        <v>30</v>
      </c>
      <c r="F116" s="1">
        <v>18</v>
      </c>
      <c r="L116" s="1"/>
      <c r="M116" s="1"/>
      <c r="N116" s="1"/>
      <c r="O116" s="29"/>
      <c r="P116" s="29"/>
      <c r="Q116" s="29"/>
      <c r="R116" s="29"/>
      <c r="S116" s="2"/>
      <c r="T116" s="2"/>
      <c r="V116" s="14">
        <f>F116/E115</f>
        <v>0.94736842105263153</v>
      </c>
      <c r="W116" s="24">
        <v>22</v>
      </c>
      <c r="X116" s="25">
        <f t="shared" si="32"/>
        <v>0.91666666666666663</v>
      </c>
      <c r="Y116" s="2">
        <f t="shared" si="33"/>
        <v>8.333333333333337E-2</v>
      </c>
    </row>
    <row r="117" spans="1:25" ht="12.75" customHeight="1" x14ac:dyDescent="0.2">
      <c r="A117" s="28" t="s">
        <v>31</v>
      </c>
      <c r="G117" s="1">
        <v>14</v>
      </c>
      <c r="O117" s="29"/>
      <c r="P117" s="29"/>
      <c r="Q117" s="29"/>
      <c r="R117" s="29"/>
      <c r="S117" s="2"/>
      <c r="T117" s="2"/>
      <c r="V117" s="14">
        <f>G117/F116</f>
        <v>0.77777777777777779</v>
      </c>
      <c r="W117" s="24">
        <v>19</v>
      </c>
      <c r="X117" s="25">
        <f t="shared" si="32"/>
        <v>0.86363636363636365</v>
      </c>
      <c r="Y117" s="2">
        <f t="shared" si="33"/>
        <v>0.13636363636363635</v>
      </c>
    </row>
    <row r="118" spans="1:25" ht="12.75" customHeight="1" x14ac:dyDescent="0.2">
      <c r="A118" s="28" t="s">
        <v>32</v>
      </c>
      <c r="H118" s="1">
        <v>14</v>
      </c>
      <c r="O118" s="29"/>
      <c r="P118" s="29"/>
      <c r="Q118" s="29"/>
      <c r="R118" s="29"/>
      <c r="S118" s="2"/>
      <c r="T118" s="2"/>
      <c r="V118" s="2">
        <f>H118/G117</f>
        <v>1</v>
      </c>
      <c r="W118" s="24">
        <v>18</v>
      </c>
      <c r="X118" s="25">
        <f t="shared" si="32"/>
        <v>0.94736842105263153</v>
      </c>
      <c r="Y118" s="2">
        <f t="shared" si="33"/>
        <v>5.2631578947368474E-2</v>
      </c>
    </row>
    <row r="119" spans="1:25" ht="12.75" customHeight="1" x14ac:dyDescent="0.2">
      <c r="A119" s="28" t="s">
        <v>36</v>
      </c>
      <c r="I119" s="1">
        <v>14</v>
      </c>
      <c r="O119" s="29"/>
      <c r="P119" s="29"/>
      <c r="Q119" s="29"/>
      <c r="R119" s="29">
        <f t="shared" ref="R119:R120" si="34">SUM(O119:Q119)</f>
        <v>0</v>
      </c>
      <c r="S119" s="2"/>
      <c r="T119" s="2"/>
      <c r="V119" s="2">
        <f>I119/H118</f>
        <v>1</v>
      </c>
      <c r="W119" s="24">
        <v>16</v>
      </c>
      <c r="X119" s="25">
        <f t="shared" si="32"/>
        <v>0.88888888888888884</v>
      </c>
      <c r="Y119" s="2">
        <f t="shared" si="33"/>
        <v>0.11111111111111116</v>
      </c>
    </row>
    <row r="120" spans="1:25" ht="12.75" customHeight="1" x14ac:dyDescent="0.2">
      <c r="A120" s="28" t="s">
        <v>40</v>
      </c>
      <c r="J120" s="1">
        <v>1</v>
      </c>
      <c r="M120" s="1">
        <v>2</v>
      </c>
      <c r="N120" s="1">
        <v>10</v>
      </c>
      <c r="O120" s="29"/>
      <c r="P120" s="29">
        <v>2</v>
      </c>
      <c r="Q120" s="29">
        <v>10</v>
      </c>
      <c r="R120" s="29">
        <f t="shared" si="34"/>
        <v>12</v>
      </c>
      <c r="S120" s="2"/>
      <c r="T120" s="2"/>
      <c r="V120" s="2"/>
      <c r="W120" s="24"/>
      <c r="X120" s="25"/>
      <c r="Y120" s="2"/>
    </row>
    <row r="121" spans="1:25" ht="12.75" customHeight="1" x14ac:dyDescent="0.2">
      <c r="A121" s="28" t="s">
        <v>44</v>
      </c>
      <c r="J121" s="1">
        <v>3</v>
      </c>
      <c r="O121" s="29"/>
      <c r="P121" s="29"/>
      <c r="Q121" s="29"/>
      <c r="R121" s="29"/>
      <c r="S121" s="2"/>
      <c r="T121" s="2"/>
      <c r="V121" s="2"/>
      <c r="W121" s="24"/>
      <c r="X121" s="25"/>
      <c r="Y121" s="2"/>
    </row>
    <row r="122" spans="1:25" ht="12.75" customHeight="1" x14ac:dyDescent="0.2">
      <c r="A122" s="28" t="s">
        <v>45</v>
      </c>
      <c r="O122" s="29"/>
      <c r="P122" s="29"/>
      <c r="Q122" s="29"/>
      <c r="R122" s="29"/>
      <c r="S122" s="2"/>
      <c r="T122" s="2"/>
      <c r="V122" s="2"/>
      <c r="W122" s="24"/>
      <c r="X122" s="25"/>
      <c r="Y122" s="2"/>
    </row>
    <row r="123" spans="1:25" ht="12.75" customHeight="1" x14ac:dyDescent="0.2">
      <c r="R123" s="1">
        <f>SUM(R119:R121)</f>
        <v>12</v>
      </c>
      <c r="S123" s="2">
        <f>R120/B112</f>
        <v>0.25531914893617019</v>
      </c>
      <c r="T123" s="2">
        <f>R123/B112</f>
        <v>0.25531914893617019</v>
      </c>
      <c r="U123" s="2">
        <f>T123-S123</f>
        <v>0</v>
      </c>
      <c r="V123" s="2"/>
    </row>
    <row r="124" spans="1:25" ht="12.75" customHeight="1" x14ac:dyDescent="0.3">
      <c r="A124" s="3" t="s">
        <v>50</v>
      </c>
      <c r="S124" s="2"/>
      <c r="T124" s="2"/>
      <c r="V124" s="2"/>
    </row>
    <row r="125" spans="1:25" ht="25.5" customHeight="1" x14ac:dyDescent="0.2">
      <c r="B125" s="216" t="s">
        <v>1</v>
      </c>
      <c r="C125" s="217"/>
      <c r="D125" s="217"/>
      <c r="E125" s="217"/>
      <c r="F125" s="217"/>
      <c r="G125" s="217"/>
      <c r="H125" s="217"/>
      <c r="I125" s="217"/>
      <c r="J125" s="217"/>
      <c r="S125" s="4" t="s">
        <v>2</v>
      </c>
      <c r="T125" s="4" t="s">
        <v>3</v>
      </c>
      <c r="U125" s="5" t="s">
        <v>4</v>
      </c>
      <c r="V125" s="4" t="s">
        <v>5</v>
      </c>
      <c r="W125" s="6" t="s">
        <v>6</v>
      </c>
      <c r="X125" s="6" t="s">
        <v>7</v>
      </c>
      <c r="Y125" s="7" t="s">
        <v>8</v>
      </c>
    </row>
    <row r="126" spans="1:25" ht="12.75" customHeight="1" x14ac:dyDescent="0.2">
      <c r="A126" s="9" t="s">
        <v>9</v>
      </c>
      <c r="B126" s="10">
        <v>1</v>
      </c>
      <c r="C126" s="10">
        <v>2</v>
      </c>
      <c r="D126" s="10">
        <v>3</v>
      </c>
      <c r="E126" s="10">
        <v>4</v>
      </c>
      <c r="F126" s="10">
        <v>5</v>
      </c>
      <c r="G126" s="10">
        <v>6</v>
      </c>
      <c r="H126" s="10">
        <v>7</v>
      </c>
      <c r="I126" s="10">
        <v>8</v>
      </c>
      <c r="J126" s="10">
        <v>9</v>
      </c>
      <c r="K126" s="174" t="s">
        <v>10</v>
      </c>
      <c r="L126" s="82">
        <v>10</v>
      </c>
      <c r="M126" s="82">
        <v>9</v>
      </c>
      <c r="N126" s="82">
        <v>10</v>
      </c>
      <c r="O126" s="82">
        <v>9</v>
      </c>
      <c r="P126" s="82">
        <v>10</v>
      </c>
      <c r="Q126" s="82">
        <v>9</v>
      </c>
      <c r="R126" s="78">
        <v>10</v>
      </c>
      <c r="S126" s="12"/>
      <c r="T126" s="12"/>
      <c r="U126" s="13"/>
      <c r="V126" s="14"/>
      <c r="W126" s="15"/>
      <c r="X126" s="15"/>
      <c r="Y126" s="2"/>
    </row>
    <row r="127" spans="1:25" ht="12.75" customHeight="1" x14ac:dyDescent="0.2">
      <c r="A127" s="28" t="s">
        <v>26</v>
      </c>
      <c r="B127" s="19">
        <v>40</v>
      </c>
      <c r="C127" s="19"/>
      <c r="D127" s="19"/>
      <c r="E127" s="19"/>
      <c r="F127" s="19"/>
      <c r="G127" s="19"/>
      <c r="H127" s="19"/>
      <c r="I127" s="19"/>
      <c r="J127" s="19"/>
      <c r="K127" s="175"/>
      <c r="L127" s="20"/>
      <c r="O127" s="29"/>
      <c r="P127" s="29"/>
      <c r="Q127" s="29"/>
      <c r="R127" s="29"/>
      <c r="S127" s="12"/>
      <c r="T127" s="12"/>
      <c r="U127" s="13"/>
      <c r="V127" s="14"/>
      <c r="W127" s="21">
        <f>B127</f>
        <v>40</v>
      </c>
      <c r="X127" s="15"/>
      <c r="Y127" s="2"/>
    </row>
    <row r="128" spans="1:25" ht="12.75" customHeight="1" x14ac:dyDescent="0.2">
      <c r="A128" s="28" t="s">
        <v>28</v>
      </c>
      <c r="C128" s="1">
        <v>23</v>
      </c>
      <c r="K128" s="172"/>
      <c r="L128" s="29"/>
      <c r="O128" s="29"/>
      <c r="P128" s="29"/>
      <c r="Q128" s="29"/>
      <c r="R128" s="29"/>
      <c r="S128" s="2"/>
      <c r="T128" s="2"/>
      <c r="V128" s="14">
        <f>C128/B127</f>
        <v>0.57499999999999996</v>
      </c>
      <c r="W128" s="24">
        <v>27</v>
      </c>
      <c r="X128" s="25">
        <f t="shared" ref="X128:X134" si="35">W128/W127</f>
        <v>0.67500000000000004</v>
      </c>
      <c r="Y128" s="2">
        <f t="shared" ref="Y128:Y134" si="36">100%-X128</f>
        <v>0.32499999999999996</v>
      </c>
    </row>
    <row r="129" spans="1:25" ht="12.75" customHeight="1" x14ac:dyDescent="0.2">
      <c r="A129" s="28" t="s">
        <v>29</v>
      </c>
      <c r="D129" s="1">
        <v>23</v>
      </c>
      <c r="L129" s="29"/>
      <c r="O129" s="29"/>
      <c r="P129" s="29"/>
      <c r="Q129" s="29"/>
      <c r="R129" s="29"/>
      <c r="S129" s="2"/>
      <c r="T129" s="2"/>
      <c r="V129" s="14">
        <f>D129/C128</f>
        <v>1</v>
      </c>
      <c r="W129" s="24">
        <v>26</v>
      </c>
      <c r="X129" s="25">
        <f t="shared" si="35"/>
        <v>0.96296296296296291</v>
      </c>
      <c r="Y129" s="2">
        <f t="shared" si="36"/>
        <v>3.703703703703709E-2</v>
      </c>
    </row>
    <row r="130" spans="1:25" ht="12.75" customHeight="1" x14ac:dyDescent="0.2">
      <c r="A130" s="28" t="s">
        <v>30</v>
      </c>
      <c r="E130" s="1">
        <v>21</v>
      </c>
      <c r="L130" s="29"/>
      <c r="O130" s="29"/>
      <c r="P130" s="29"/>
      <c r="Q130" s="29"/>
      <c r="R130" s="29"/>
      <c r="S130" s="2"/>
      <c r="T130" s="2"/>
      <c r="V130" s="2">
        <f>E130/D129</f>
        <v>0.91304347826086951</v>
      </c>
      <c r="W130" s="24">
        <v>24</v>
      </c>
      <c r="X130" s="25">
        <f t="shared" si="35"/>
        <v>0.92307692307692313</v>
      </c>
      <c r="Y130" s="2">
        <f t="shared" si="36"/>
        <v>7.6923076923076872E-2</v>
      </c>
    </row>
    <row r="131" spans="1:25" ht="12.75" customHeight="1" x14ac:dyDescent="0.2">
      <c r="A131" s="28" t="s">
        <v>31</v>
      </c>
      <c r="F131" s="1">
        <v>21</v>
      </c>
      <c r="L131" s="1"/>
      <c r="O131" s="29"/>
      <c r="P131" s="29"/>
      <c r="Q131" s="29"/>
      <c r="R131" s="29"/>
      <c r="S131" s="2"/>
      <c r="T131" s="2"/>
      <c r="V131" s="2">
        <f>F131/E130</f>
        <v>1</v>
      </c>
      <c r="W131" s="24">
        <v>23</v>
      </c>
      <c r="X131" s="25">
        <f t="shared" si="35"/>
        <v>0.95833333333333337</v>
      </c>
      <c r="Y131" s="2">
        <f t="shared" si="36"/>
        <v>4.166666666666663E-2</v>
      </c>
    </row>
    <row r="132" spans="1:25" ht="12.75" customHeight="1" x14ac:dyDescent="0.2">
      <c r="A132" s="28" t="s">
        <v>32</v>
      </c>
      <c r="G132" s="1">
        <v>20</v>
      </c>
      <c r="L132" s="1"/>
      <c r="O132" s="29"/>
      <c r="P132" s="29"/>
      <c r="Q132" s="29"/>
      <c r="R132" s="29"/>
      <c r="S132" s="2"/>
      <c r="T132" s="2"/>
      <c r="V132" s="2">
        <f>G132/F131</f>
        <v>0.95238095238095233</v>
      </c>
      <c r="W132" s="24">
        <v>23</v>
      </c>
      <c r="X132" s="25">
        <f t="shared" si="35"/>
        <v>1</v>
      </c>
      <c r="Y132" s="2">
        <f t="shared" si="36"/>
        <v>0</v>
      </c>
    </row>
    <row r="133" spans="1:25" ht="12.75" customHeight="1" x14ac:dyDescent="0.2">
      <c r="A133" s="28" t="s">
        <v>36</v>
      </c>
      <c r="H133" s="1">
        <v>19</v>
      </c>
      <c r="L133" s="1"/>
      <c r="O133" s="29"/>
      <c r="P133" s="29"/>
      <c r="Q133" s="29">
        <v>1</v>
      </c>
      <c r="R133" s="29">
        <f t="shared" ref="R133:R136" si="37">SUM(O133:Q133)</f>
        <v>1</v>
      </c>
      <c r="S133" s="2"/>
      <c r="T133" s="2"/>
      <c r="V133" s="2">
        <f>H133/G132</f>
        <v>0.95</v>
      </c>
      <c r="W133" s="24">
        <v>22</v>
      </c>
      <c r="X133" s="25">
        <f t="shared" si="35"/>
        <v>0.95652173913043481</v>
      </c>
      <c r="Y133" s="2">
        <f t="shared" si="36"/>
        <v>4.3478260869565188E-2</v>
      </c>
    </row>
    <row r="134" spans="1:25" ht="12.75" customHeight="1" x14ac:dyDescent="0.2">
      <c r="A134" s="28" t="s">
        <v>40</v>
      </c>
      <c r="I134" s="1">
        <v>18</v>
      </c>
      <c r="L134" s="1"/>
      <c r="O134" s="29"/>
      <c r="P134" s="29">
        <v>1</v>
      </c>
      <c r="Q134" s="29"/>
      <c r="R134" s="29">
        <f t="shared" si="37"/>
        <v>1</v>
      </c>
      <c r="S134" s="2"/>
      <c r="T134" s="2"/>
      <c r="V134" s="2">
        <f>I134/H133</f>
        <v>0.94736842105263153</v>
      </c>
      <c r="W134" s="24">
        <v>21</v>
      </c>
      <c r="X134" s="25">
        <f t="shared" si="35"/>
        <v>0.95454545454545459</v>
      </c>
      <c r="Y134" s="2">
        <f t="shared" si="36"/>
        <v>4.5454545454545414E-2</v>
      </c>
    </row>
    <row r="135" spans="1:25" ht="12.75" customHeight="1" x14ac:dyDescent="0.2">
      <c r="A135" s="28" t="s">
        <v>44</v>
      </c>
      <c r="I135" s="1">
        <v>3</v>
      </c>
      <c r="L135" s="1"/>
      <c r="N135" s="1">
        <v>16</v>
      </c>
      <c r="O135" s="29"/>
      <c r="P135" s="29"/>
      <c r="Q135" s="29">
        <v>16</v>
      </c>
      <c r="R135" s="29">
        <f t="shared" si="37"/>
        <v>16</v>
      </c>
      <c r="S135" s="2"/>
      <c r="T135" s="2"/>
      <c r="V135" s="2"/>
      <c r="W135" s="24"/>
      <c r="X135" s="25"/>
      <c r="Y135" s="2"/>
    </row>
    <row r="136" spans="1:25" ht="12.75" customHeight="1" x14ac:dyDescent="0.2">
      <c r="A136" s="28" t="s">
        <v>45</v>
      </c>
      <c r="I136" s="1">
        <v>2</v>
      </c>
      <c r="L136" s="1"/>
      <c r="M136" s="1">
        <v>1</v>
      </c>
      <c r="N136" s="1">
        <v>2</v>
      </c>
      <c r="O136" s="29"/>
      <c r="P136" s="29"/>
      <c r="Q136" s="29">
        <v>2</v>
      </c>
      <c r="R136" s="29">
        <f t="shared" si="37"/>
        <v>2</v>
      </c>
      <c r="S136" s="2"/>
      <c r="T136" s="2"/>
      <c r="V136" s="2"/>
      <c r="W136" s="24">
        <v>3</v>
      </c>
      <c r="X136" s="25"/>
      <c r="Y136" s="2"/>
    </row>
    <row r="137" spans="1:25" ht="12.75" customHeight="1" x14ac:dyDescent="0.2">
      <c r="A137" s="28" t="s">
        <v>46</v>
      </c>
      <c r="I137" s="1">
        <v>1</v>
      </c>
      <c r="L137" s="1"/>
      <c r="O137" s="29"/>
      <c r="P137" s="29"/>
      <c r="Q137" s="29"/>
      <c r="R137" s="29"/>
      <c r="S137" s="2"/>
      <c r="T137" s="2"/>
      <c r="V137" s="2"/>
      <c r="W137" s="24"/>
      <c r="X137" s="25"/>
      <c r="Y137" s="2"/>
    </row>
    <row r="138" spans="1:25" ht="12.75" customHeight="1" x14ac:dyDescent="0.2">
      <c r="A138" s="28" t="s">
        <v>47</v>
      </c>
      <c r="J138" s="1">
        <v>1</v>
      </c>
      <c r="L138" s="1"/>
      <c r="N138" s="1">
        <v>1</v>
      </c>
      <c r="O138" s="29"/>
      <c r="P138" s="29"/>
      <c r="Q138" s="29">
        <v>1</v>
      </c>
      <c r="R138" s="29">
        <v>1</v>
      </c>
      <c r="S138" s="2"/>
      <c r="T138" s="2"/>
      <c r="V138" s="2"/>
      <c r="W138" s="24">
        <v>1</v>
      </c>
      <c r="X138" s="25"/>
      <c r="Y138" s="2"/>
    </row>
    <row r="139" spans="1:25" ht="12.75" customHeight="1" x14ac:dyDescent="0.2">
      <c r="R139" s="1">
        <f>SUM(R133:R138)</f>
        <v>21</v>
      </c>
      <c r="S139" s="2">
        <f>SUM(R133:R135)/B127</f>
        <v>0.45</v>
      </c>
      <c r="T139" s="2">
        <f>R139/B127</f>
        <v>0.52500000000000002</v>
      </c>
      <c r="U139" s="2">
        <f>T139-S139</f>
        <v>7.5000000000000011E-2</v>
      </c>
      <c r="V139" s="2"/>
    </row>
    <row r="140" spans="1:25" ht="12.75" customHeight="1" x14ac:dyDescent="0.3">
      <c r="A140" s="3" t="s">
        <v>51</v>
      </c>
      <c r="S140" s="2"/>
      <c r="T140" s="2"/>
      <c r="V140" s="2"/>
    </row>
    <row r="141" spans="1:25" ht="25.5" customHeight="1" x14ac:dyDescent="0.2">
      <c r="B141" s="216" t="s">
        <v>1</v>
      </c>
      <c r="C141" s="217"/>
      <c r="D141" s="217"/>
      <c r="E141" s="217"/>
      <c r="F141" s="217"/>
      <c r="G141" s="217"/>
      <c r="H141" s="217"/>
      <c r="I141" s="217"/>
      <c r="J141" s="217"/>
      <c r="S141" s="4" t="s">
        <v>2</v>
      </c>
      <c r="T141" s="4" t="s">
        <v>3</v>
      </c>
      <c r="U141" s="5" t="s">
        <v>4</v>
      </c>
      <c r="V141" s="4" t="s">
        <v>5</v>
      </c>
      <c r="W141" s="6" t="s">
        <v>6</v>
      </c>
      <c r="X141" s="6" t="s">
        <v>7</v>
      </c>
      <c r="Y141" s="7" t="s">
        <v>8</v>
      </c>
    </row>
    <row r="142" spans="1:25" ht="12.75" customHeight="1" x14ac:dyDescent="0.2">
      <c r="A142" s="9" t="s">
        <v>9</v>
      </c>
      <c r="B142" s="10">
        <v>1</v>
      </c>
      <c r="C142" s="10">
        <v>2</v>
      </c>
      <c r="D142" s="10">
        <v>3</v>
      </c>
      <c r="E142" s="10">
        <v>4</v>
      </c>
      <c r="F142" s="10">
        <v>5</v>
      </c>
      <c r="G142" s="10">
        <v>6</v>
      </c>
      <c r="H142" s="10">
        <v>7</v>
      </c>
      <c r="I142" s="10">
        <v>8</v>
      </c>
      <c r="J142" s="10">
        <v>9</v>
      </c>
      <c r="K142" s="174" t="s">
        <v>10</v>
      </c>
      <c r="L142" s="82">
        <v>10</v>
      </c>
      <c r="M142" s="82">
        <v>9</v>
      </c>
      <c r="N142" s="82">
        <v>10</v>
      </c>
      <c r="O142" s="82">
        <v>9</v>
      </c>
      <c r="P142" s="82">
        <v>10</v>
      </c>
      <c r="Q142" s="82">
        <v>9</v>
      </c>
      <c r="R142" s="78">
        <v>10</v>
      </c>
      <c r="S142" s="12"/>
      <c r="T142" s="12"/>
      <c r="U142" s="13"/>
      <c r="V142" s="14"/>
      <c r="W142" s="15"/>
      <c r="X142" s="15"/>
      <c r="Y142" s="2"/>
    </row>
    <row r="143" spans="1:25" ht="12.75" customHeight="1" x14ac:dyDescent="0.2">
      <c r="A143" s="28" t="s">
        <v>28</v>
      </c>
      <c r="B143" s="19">
        <v>35</v>
      </c>
      <c r="C143" s="19"/>
      <c r="D143" s="19"/>
      <c r="E143" s="19"/>
      <c r="F143" s="19"/>
      <c r="G143" s="19"/>
      <c r="H143" s="19"/>
      <c r="I143" s="19"/>
      <c r="J143" s="19"/>
      <c r="K143" s="175"/>
      <c r="L143" s="20"/>
      <c r="O143" s="29"/>
      <c r="P143" s="29"/>
      <c r="Q143" s="29"/>
      <c r="R143" s="29"/>
      <c r="S143" s="12"/>
      <c r="T143" s="12"/>
      <c r="U143" s="13"/>
      <c r="V143" s="14"/>
      <c r="W143" s="21">
        <f>B143</f>
        <v>35</v>
      </c>
      <c r="X143" s="15"/>
      <c r="Y143" s="2"/>
    </row>
    <row r="144" spans="1:25" ht="12.75" customHeight="1" x14ac:dyDescent="0.2">
      <c r="A144" s="28" t="s">
        <v>29</v>
      </c>
      <c r="C144" s="1">
        <v>27</v>
      </c>
      <c r="K144" s="172"/>
      <c r="L144" s="29"/>
      <c r="O144" s="29"/>
      <c r="P144" s="29"/>
      <c r="Q144" s="29"/>
      <c r="R144" s="29"/>
      <c r="S144" s="2"/>
      <c r="T144" s="2"/>
      <c r="V144" s="14">
        <f>C144/B143</f>
        <v>0.77142857142857146</v>
      </c>
      <c r="W144" s="24">
        <v>28</v>
      </c>
      <c r="X144" s="25">
        <f t="shared" ref="X144:X149" si="38">W144/W143</f>
        <v>0.8</v>
      </c>
      <c r="Y144" s="2">
        <f t="shared" ref="Y144:Y149" si="39">100%-X144</f>
        <v>0.19999999999999996</v>
      </c>
    </row>
    <row r="145" spans="1:25" ht="12.75" customHeight="1" x14ac:dyDescent="0.2">
      <c r="A145" s="28" t="s">
        <v>30</v>
      </c>
      <c r="D145" s="1">
        <v>16</v>
      </c>
      <c r="K145" s="172"/>
      <c r="L145" s="29"/>
      <c r="O145" s="29"/>
      <c r="P145" s="29"/>
      <c r="Q145" s="29"/>
      <c r="R145" s="29"/>
      <c r="S145" s="2"/>
      <c r="T145" s="2"/>
      <c r="V145" s="14">
        <f>D145/C144</f>
        <v>0.59259259259259256</v>
      </c>
      <c r="W145" s="24">
        <v>18</v>
      </c>
      <c r="X145" s="25">
        <f t="shared" si="38"/>
        <v>0.6428571428571429</v>
      </c>
      <c r="Y145" s="2">
        <f t="shared" si="39"/>
        <v>0.3571428571428571</v>
      </c>
    </row>
    <row r="146" spans="1:25" ht="12.75" customHeight="1" x14ac:dyDescent="0.2">
      <c r="A146" s="28" t="s">
        <v>31</v>
      </c>
      <c r="E146" s="1">
        <v>13</v>
      </c>
      <c r="O146" s="29"/>
      <c r="P146" s="29"/>
      <c r="Q146" s="29"/>
      <c r="R146" s="29"/>
      <c r="S146" s="2"/>
      <c r="T146" s="2"/>
      <c r="V146" s="14">
        <f>E146/D145</f>
        <v>0.8125</v>
      </c>
      <c r="W146" s="24">
        <v>15</v>
      </c>
      <c r="X146" s="25">
        <f t="shared" si="38"/>
        <v>0.83333333333333337</v>
      </c>
      <c r="Y146" s="2">
        <f t="shared" si="39"/>
        <v>0.16666666666666663</v>
      </c>
    </row>
    <row r="147" spans="1:25" ht="12.75" customHeight="1" x14ac:dyDescent="0.2">
      <c r="A147" s="28" t="s">
        <v>32</v>
      </c>
      <c r="F147" s="1">
        <v>13</v>
      </c>
      <c r="O147" s="29"/>
      <c r="P147" s="29"/>
      <c r="Q147" s="29"/>
      <c r="R147" s="29"/>
      <c r="S147" s="2"/>
      <c r="T147" s="2"/>
      <c r="V147" s="2">
        <f>F147/E146</f>
        <v>1</v>
      </c>
      <c r="W147" s="24">
        <v>16</v>
      </c>
      <c r="X147" s="25">
        <f t="shared" si="38"/>
        <v>1.0666666666666667</v>
      </c>
      <c r="Y147" s="2">
        <f t="shared" si="39"/>
        <v>-6.6666666666666652E-2</v>
      </c>
    </row>
    <row r="148" spans="1:25" ht="12.75" customHeight="1" x14ac:dyDescent="0.2">
      <c r="A148" s="28" t="s">
        <v>36</v>
      </c>
      <c r="G148" s="1">
        <v>9</v>
      </c>
      <c r="O148" s="29"/>
      <c r="P148" s="29"/>
      <c r="Q148" s="29"/>
      <c r="R148" s="29"/>
      <c r="S148" s="2"/>
      <c r="T148" s="2"/>
      <c r="V148" s="2">
        <f>G148/F147</f>
        <v>0.69230769230769229</v>
      </c>
      <c r="W148" s="24">
        <v>14</v>
      </c>
      <c r="X148" s="25">
        <f t="shared" si="38"/>
        <v>0.875</v>
      </c>
      <c r="Y148" s="2">
        <f t="shared" si="39"/>
        <v>0.125</v>
      </c>
    </row>
    <row r="149" spans="1:25" ht="12.75" customHeight="1" x14ac:dyDescent="0.2">
      <c r="A149" s="28" t="s">
        <v>40</v>
      </c>
      <c r="H149" s="1">
        <v>9</v>
      </c>
      <c r="O149" s="29"/>
      <c r="P149" s="29"/>
      <c r="Q149" s="29"/>
      <c r="R149" s="29"/>
      <c r="S149" s="2"/>
      <c r="T149" s="2"/>
      <c r="V149" s="2">
        <f>H149/G148</f>
        <v>1</v>
      </c>
      <c r="W149" s="24">
        <v>14</v>
      </c>
      <c r="X149" s="25">
        <f t="shared" si="38"/>
        <v>1</v>
      </c>
      <c r="Y149" s="2">
        <f t="shared" si="39"/>
        <v>0</v>
      </c>
    </row>
    <row r="150" spans="1:25" ht="12.75" customHeight="1" x14ac:dyDescent="0.2">
      <c r="A150" s="28" t="s">
        <v>44</v>
      </c>
      <c r="I150" s="1">
        <v>9</v>
      </c>
      <c r="N150" s="1">
        <v>2</v>
      </c>
      <c r="O150" s="29"/>
      <c r="P150" s="29">
        <v>1</v>
      </c>
      <c r="Q150" s="29">
        <v>2</v>
      </c>
      <c r="R150" s="29">
        <f t="shared" ref="R150:R151" si="40">SUM(O150:Q150)</f>
        <v>3</v>
      </c>
      <c r="S150" s="2"/>
      <c r="T150" s="2"/>
      <c r="V150" s="2"/>
      <c r="W150" s="24"/>
      <c r="X150" s="25"/>
      <c r="Y150" s="2"/>
    </row>
    <row r="151" spans="1:25" ht="12.75" customHeight="1" x14ac:dyDescent="0.2">
      <c r="A151" s="28" t="s">
        <v>45</v>
      </c>
      <c r="M151" s="1">
        <v>1</v>
      </c>
      <c r="N151" s="1">
        <v>8</v>
      </c>
      <c r="O151" s="29"/>
      <c r="P151" s="29">
        <v>1</v>
      </c>
      <c r="Q151" s="29">
        <v>8</v>
      </c>
      <c r="R151" s="29">
        <f t="shared" si="40"/>
        <v>9</v>
      </c>
      <c r="S151" s="2"/>
      <c r="T151" s="2"/>
      <c r="V151" s="2"/>
      <c r="W151" s="24"/>
      <c r="X151" s="25"/>
      <c r="Y151" s="2"/>
    </row>
    <row r="152" spans="1:25" ht="12.75" customHeight="1" x14ac:dyDescent="0.2">
      <c r="A152" s="28" t="s">
        <v>46</v>
      </c>
      <c r="I152" s="1">
        <v>1</v>
      </c>
      <c r="O152" s="29"/>
      <c r="P152" s="29"/>
      <c r="Q152" s="29"/>
      <c r="R152" s="29"/>
      <c r="S152" s="2"/>
      <c r="T152" s="2"/>
      <c r="V152" s="2"/>
      <c r="W152" s="24"/>
      <c r="X152" s="25"/>
      <c r="Y152" s="2"/>
    </row>
    <row r="153" spans="1:25" ht="12.75" customHeight="1" x14ac:dyDescent="0.2">
      <c r="A153" s="28" t="s">
        <v>47</v>
      </c>
      <c r="N153" s="1">
        <v>1</v>
      </c>
      <c r="O153" s="29"/>
      <c r="P153" s="29"/>
      <c r="Q153" s="29">
        <v>1</v>
      </c>
      <c r="R153" s="29">
        <v>1</v>
      </c>
      <c r="S153" s="2"/>
      <c r="T153" s="2"/>
      <c r="V153" s="2"/>
      <c r="W153" s="24"/>
      <c r="X153" s="25"/>
      <c r="Y153" s="2"/>
    </row>
    <row r="154" spans="1:25" ht="12.75" customHeight="1" x14ac:dyDescent="0.2">
      <c r="A154" s="28" t="s">
        <v>48</v>
      </c>
      <c r="O154" s="29"/>
      <c r="P154" s="29"/>
      <c r="Q154" s="29"/>
      <c r="R154" s="29"/>
      <c r="S154" s="2"/>
      <c r="T154" s="2"/>
      <c r="V154" s="2"/>
      <c r="W154" s="24"/>
      <c r="X154" s="25"/>
      <c r="Y154" s="2"/>
    </row>
    <row r="155" spans="1:25" ht="12.75" customHeight="1" x14ac:dyDescent="0.2">
      <c r="R155" s="1">
        <f>SUM(R150:R153)</f>
        <v>13</v>
      </c>
      <c r="S155" s="2">
        <f>SUM(R150:R151)/B143</f>
        <v>0.34285714285714286</v>
      </c>
      <c r="T155" s="2">
        <f>R155/B143</f>
        <v>0.37142857142857144</v>
      </c>
      <c r="U155" s="2">
        <f>T155-S155</f>
        <v>2.8571428571428581E-2</v>
      </c>
      <c r="V155" s="2"/>
    </row>
    <row r="156" spans="1:25" ht="12.75" customHeight="1" x14ac:dyDescent="0.3">
      <c r="A156" s="3" t="s">
        <v>52</v>
      </c>
      <c r="S156" s="2"/>
      <c r="T156" s="2"/>
      <c r="V156" s="2"/>
    </row>
    <row r="157" spans="1:25" ht="25.5" customHeight="1" x14ac:dyDescent="0.2">
      <c r="B157" s="216" t="s">
        <v>1</v>
      </c>
      <c r="C157" s="217"/>
      <c r="D157" s="217"/>
      <c r="E157" s="217"/>
      <c r="F157" s="217"/>
      <c r="G157" s="217"/>
      <c r="H157" s="217"/>
      <c r="I157" s="217"/>
      <c r="J157" s="217"/>
      <c r="S157" s="4" t="s">
        <v>2</v>
      </c>
      <c r="T157" s="4" t="s">
        <v>3</v>
      </c>
      <c r="U157" s="5" t="s">
        <v>4</v>
      </c>
      <c r="V157" s="4" t="s">
        <v>5</v>
      </c>
      <c r="W157" s="6" t="s">
        <v>6</v>
      </c>
      <c r="X157" s="6" t="s">
        <v>7</v>
      </c>
      <c r="Y157" s="7" t="s">
        <v>8</v>
      </c>
    </row>
    <row r="158" spans="1:25" ht="12.75" customHeight="1" x14ac:dyDescent="0.2">
      <c r="A158" s="9" t="s">
        <v>9</v>
      </c>
      <c r="B158" s="10">
        <v>1</v>
      </c>
      <c r="C158" s="10">
        <v>2</v>
      </c>
      <c r="D158" s="10">
        <v>3</v>
      </c>
      <c r="E158" s="10">
        <v>4</v>
      </c>
      <c r="F158" s="10">
        <v>5</v>
      </c>
      <c r="G158" s="10">
        <v>6</v>
      </c>
      <c r="H158" s="10">
        <v>7</v>
      </c>
      <c r="I158" s="10">
        <v>8</v>
      </c>
      <c r="J158" s="10">
        <v>9</v>
      </c>
      <c r="K158" s="174" t="s">
        <v>10</v>
      </c>
      <c r="L158" s="82">
        <v>10</v>
      </c>
      <c r="M158" s="82">
        <v>9</v>
      </c>
      <c r="N158" s="82">
        <v>10</v>
      </c>
      <c r="O158" s="82">
        <v>9</v>
      </c>
      <c r="P158" s="82">
        <v>10</v>
      </c>
      <c r="Q158" s="82">
        <v>9</v>
      </c>
      <c r="R158" s="78">
        <v>10</v>
      </c>
      <c r="S158" s="12"/>
      <c r="T158" s="12"/>
      <c r="U158" s="13"/>
      <c r="V158" s="14"/>
      <c r="W158" s="15"/>
      <c r="X158" s="15"/>
      <c r="Y158" s="2"/>
    </row>
    <row r="159" spans="1:25" ht="12.75" customHeight="1" x14ac:dyDescent="0.2">
      <c r="A159" s="28" t="s">
        <v>29</v>
      </c>
      <c r="B159" s="19">
        <v>45</v>
      </c>
      <c r="C159" s="19"/>
      <c r="D159" s="19"/>
      <c r="E159" s="19"/>
      <c r="F159" s="19"/>
      <c r="G159" s="19"/>
      <c r="H159" s="19"/>
      <c r="I159" s="19"/>
      <c r="J159" s="19"/>
      <c r="K159" s="175"/>
      <c r="L159" s="20"/>
      <c r="O159" s="29"/>
      <c r="P159" s="29"/>
      <c r="Q159" s="29"/>
      <c r="R159" s="29"/>
      <c r="S159" s="12"/>
      <c r="T159" s="12"/>
      <c r="U159" s="13"/>
      <c r="V159" s="14"/>
      <c r="W159" s="21">
        <f>B159</f>
        <v>45</v>
      </c>
      <c r="X159" s="15"/>
      <c r="Y159" s="2"/>
    </row>
    <row r="160" spans="1:25" ht="12.75" customHeight="1" x14ac:dyDescent="0.2">
      <c r="A160" s="28" t="s">
        <v>30</v>
      </c>
      <c r="C160" s="1">
        <v>37</v>
      </c>
      <c r="K160" s="172"/>
      <c r="O160" s="29"/>
      <c r="P160" s="29"/>
      <c r="Q160" s="29"/>
      <c r="R160" s="29"/>
      <c r="S160" s="2"/>
      <c r="T160" s="2"/>
      <c r="V160" s="14">
        <f>C160/B159</f>
        <v>0.82222222222222219</v>
      </c>
      <c r="W160" s="21">
        <v>39</v>
      </c>
      <c r="X160" s="25">
        <f t="shared" ref="X160:X166" si="41">W160/W159</f>
        <v>0.8666666666666667</v>
      </c>
      <c r="Y160" s="2">
        <f t="shared" ref="Y160:Y166" si="42">100%-X160</f>
        <v>0.1333333333333333</v>
      </c>
    </row>
    <row r="161" spans="1:25" ht="12.75" customHeight="1" x14ac:dyDescent="0.2">
      <c r="A161" s="28" t="s">
        <v>31</v>
      </c>
      <c r="D161" s="1">
        <v>31</v>
      </c>
      <c r="O161" s="29"/>
      <c r="P161" s="29"/>
      <c r="Q161" s="29"/>
      <c r="R161" s="29"/>
      <c r="S161" s="2"/>
      <c r="T161" s="2"/>
      <c r="V161" s="2">
        <f>D161/C160</f>
        <v>0.83783783783783783</v>
      </c>
      <c r="W161" s="21">
        <v>37</v>
      </c>
      <c r="X161" s="25">
        <f t="shared" si="41"/>
        <v>0.94871794871794868</v>
      </c>
      <c r="Y161" s="2">
        <f t="shared" si="42"/>
        <v>5.1282051282051322E-2</v>
      </c>
    </row>
    <row r="162" spans="1:25" ht="12.75" customHeight="1" x14ac:dyDescent="0.2">
      <c r="A162" s="28" t="s">
        <v>32</v>
      </c>
      <c r="E162" s="1">
        <v>27</v>
      </c>
      <c r="O162" s="29"/>
      <c r="P162" s="29"/>
      <c r="Q162" s="29"/>
      <c r="R162" s="29"/>
      <c r="S162" s="2"/>
      <c r="T162" s="2"/>
      <c r="V162" s="2">
        <f>E162/D161</f>
        <v>0.87096774193548387</v>
      </c>
      <c r="W162" s="21">
        <v>33</v>
      </c>
      <c r="X162" s="25">
        <f t="shared" si="41"/>
        <v>0.89189189189189189</v>
      </c>
      <c r="Y162" s="2">
        <f t="shared" si="42"/>
        <v>0.10810810810810811</v>
      </c>
    </row>
    <row r="163" spans="1:25" ht="12.75" customHeight="1" x14ac:dyDescent="0.2">
      <c r="A163" s="28" t="s">
        <v>36</v>
      </c>
      <c r="F163" s="1">
        <v>22</v>
      </c>
      <c r="O163" s="29"/>
      <c r="P163" s="29"/>
      <c r="Q163" s="29"/>
      <c r="R163" s="29"/>
      <c r="S163" s="2"/>
      <c r="T163" s="2"/>
      <c r="V163" s="2">
        <f>F163/E162</f>
        <v>0.81481481481481477</v>
      </c>
      <c r="W163" s="21">
        <v>33</v>
      </c>
      <c r="X163" s="25">
        <f t="shared" si="41"/>
        <v>1</v>
      </c>
      <c r="Y163" s="2">
        <f t="shared" si="42"/>
        <v>0</v>
      </c>
    </row>
    <row r="164" spans="1:25" ht="12.75" customHeight="1" x14ac:dyDescent="0.2">
      <c r="A164" s="28" t="s">
        <v>40</v>
      </c>
      <c r="G164" s="1">
        <v>19</v>
      </c>
      <c r="O164" s="29"/>
      <c r="P164" s="29"/>
      <c r="Q164" s="29"/>
      <c r="R164" s="29"/>
      <c r="S164" s="2"/>
      <c r="T164" s="2"/>
      <c r="V164" s="2">
        <f>G164/F163</f>
        <v>0.86363636363636365</v>
      </c>
      <c r="W164" s="21">
        <v>27</v>
      </c>
      <c r="X164" s="25">
        <f t="shared" si="41"/>
        <v>0.81818181818181823</v>
      </c>
      <c r="Y164" s="2">
        <f t="shared" si="42"/>
        <v>0.18181818181818177</v>
      </c>
    </row>
    <row r="165" spans="1:25" ht="12.75" customHeight="1" x14ac:dyDescent="0.2">
      <c r="A165" s="28" t="s">
        <v>44</v>
      </c>
      <c r="H165" s="1">
        <v>18</v>
      </c>
      <c r="O165" s="29"/>
      <c r="P165" s="29"/>
      <c r="Q165" s="29"/>
      <c r="R165" s="29"/>
      <c r="S165" s="2"/>
      <c r="T165" s="2"/>
      <c r="V165" s="2">
        <f>H165/G164</f>
        <v>0.94736842105263153</v>
      </c>
      <c r="W165" s="21">
        <v>24</v>
      </c>
      <c r="X165" s="25">
        <f t="shared" si="41"/>
        <v>0.88888888888888884</v>
      </c>
      <c r="Y165" s="2">
        <f t="shared" si="42"/>
        <v>0.11111111111111116</v>
      </c>
    </row>
    <row r="166" spans="1:25" ht="12.75" customHeight="1" x14ac:dyDescent="0.2">
      <c r="A166" s="28" t="s">
        <v>45</v>
      </c>
      <c r="I166" s="1">
        <v>18</v>
      </c>
      <c r="O166" s="29"/>
      <c r="P166" s="29"/>
      <c r="Q166" s="29"/>
      <c r="R166" s="29"/>
      <c r="S166" s="2"/>
      <c r="T166" s="2"/>
      <c r="V166" s="2">
        <f>I166/H165</f>
        <v>1</v>
      </c>
      <c r="W166" s="21">
        <v>23</v>
      </c>
      <c r="X166" s="25">
        <f t="shared" si="41"/>
        <v>0.95833333333333337</v>
      </c>
      <c r="Y166" s="2">
        <f t="shared" si="42"/>
        <v>4.166666666666663E-2</v>
      </c>
    </row>
    <row r="167" spans="1:25" ht="12.75" customHeight="1" x14ac:dyDescent="0.2">
      <c r="A167" s="28" t="s">
        <v>46</v>
      </c>
      <c r="I167" s="1">
        <v>4</v>
      </c>
      <c r="N167" s="1">
        <v>18</v>
      </c>
      <c r="O167" s="29"/>
      <c r="P167" s="29"/>
      <c r="Q167" s="29">
        <v>18</v>
      </c>
      <c r="R167" s="29">
        <f t="shared" ref="R167:R168" si="43">SUM(O167:Q167)</f>
        <v>18</v>
      </c>
      <c r="S167" s="2"/>
      <c r="T167" s="2"/>
      <c r="V167" s="2"/>
      <c r="W167" s="21"/>
      <c r="X167" s="25"/>
      <c r="Y167" s="2"/>
    </row>
    <row r="168" spans="1:25" ht="12.75" customHeight="1" x14ac:dyDescent="0.2">
      <c r="A168" s="28" t="s">
        <v>47</v>
      </c>
      <c r="L168" s="1">
        <v>1</v>
      </c>
      <c r="N168" s="1">
        <v>2</v>
      </c>
      <c r="O168" s="29">
        <v>1</v>
      </c>
      <c r="P168" s="29"/>
      <c r="Q168" s="29">
        <v>1</v>
      </c>
      <c r="R168" s="29">
        <f t="shared" si="43"/>
        <v>2</v>
      </c>
      <c r="S168" s="2"/>
      <c r="T168" s="2"/>
      <c r="V168" s="2"/>
      <c r="W168" s="21"/>
      <c r="X168" s="25"/>
      <c r="Y168" s="2"/>
    </row>
    <row r="169" spans="1:25" ht="12.75" customHeight="1" x14ac:dyDescent="0.2">
      <c r="A169" s="28" t="s">
        <v>48</v>
      </c>
      <c r="N169" s="1">
        <v>3</v>
      </c>
      <c r="O169" s="29"/>
      <c r="P169" s="29"/>
      <c r="Q169" s="29"/>
      <c r="R169" s="29"/>
      <c r="S169" s="2"/>
      <c r="T169" s="2"/>
      <c r="V169" s="2"/>
      <c r="W169" s="21"/>
      <c r="X169" s="25"/>
      <c r="Y169" s="2"/>
    </row>
    <row r="170" spans="1:25" ht="12.75" customHeight="1" x14ac:dyDescent="0.2">
      <c r="R170" s="1">
        <f>SUM(R167:R168)</f>
        <v>20</v>
      </c>
      <c r="S170" s="2">
        <f>R167/B159</f>
        <v>0.4</v>
      </c>
      <c r="T170" s="2">
        <f>R170/B159</f>
        <v>0.44444444444444442</v>
      </c>
      <c r="U170" s="2">
        <f>T170-S170</f>
        <v>4.4444444444444398E-2</v>
      </c>
      <c r="V170" s="2"/>
    </row>
    <row r="171" spans="1:25" ht="12.75" customHeight="1" x14ac:dyDescent="0.3">
      <c r="A171" s="3" t="s">
        <v>55</v>
      </c>
      <c r="S171" s="2"/>
      <c r="T171" s="2"/>
      <c r="V171" s="2"/>
    </row>
    <row r="172" spans="1:25" ht="25.5" customHeight="1" x14ac:dyDescent="0.2">
      <c r="B172" s="216" t="s">
        <v>1</v>
      </c>
      <c r="C172" s="217"/>
      <c r="D172" s="217"/>
      <c r="E172" s="217"/>
      <c r="F172" s="217"/>
      <c r="G172" s="217"/>
      <c r="H172" s="217"/>
      <c r="I172" s="217"/>
      <c r="J172" s="217"/>
      <c r="S172" s="4" t="s">
        <v>2</v>
      </c>
      <c r="T172" s="4" t="s">
        <v>3</v>
      </c>
      <c r="U172" s="5" t="s">
        <v>4</v>
      </c>
      <c r="V172" s="4" t="s">
        <v>5</v>
      </c>
      <c r="W172" s="6" t="s">
        <v>6</v>
      </c>
      <c r="X172" s="6" t="s">
        <v>7</v>
      </c>
      <c r="Y172" s="7" t="s">
        <v>8</v>
      </c>
    </row>
    <row r="173" spans="1:25" ht="12.75" customHeight="1" x14ac:dyDescent="0.2">
      <c r="A173" s="9" t="s">
        <v>9</v>
      </c>
      <c r="B173" s="10">
        <v>1</v>
      </c>
      <c r="C173" s="10">
        <v>2</v>
      </c>
      <c r="D173" s="10">
        <v>3</v>
      </c>
      <c r="E173" s="10">
        <v>4</v>
      </c>
      <c r="F173" s="10">
        <v>5</v>
      </c>
      <c r="G173" s="10">
        <v>6</v>
      </c>
      <c r="H173" s="10">
        <v>7</v>
      </c>
      <c r="I173" s="10">
        <v>8</v>
      </c>
      <c r="J173" s="10">
        <v>9</v>
      </c>
      <c r="K173" s="174" t="s">
        <v>10</v>
      </c>
      <c r="L173" s="82">
        <v>10</v>
      </c>
      <c r="M173" s="82">
        <v>9</v>
      </c>
      <c r="N173" s="82">
        <v>10</v>
      </c>
      <c r="O173" s="82">
        <v>9</v>
      </c>
      <c r="P173" s="82">
        <v>10</v>
      </c>
      <c r="Q173" s="82">
        <v>9</v>
      </c>
      <c r="R173" s="78">
        <v>10</v>
      </c>
      <c r="S173" s="12"/>
      <c r="T173" s="12"/>
      <c r="U173" s="13"/>
      <c r="V173" s="14"/>
      <c r="W173" s="15"/>
      <c r="X173" s="15"/>
      <c r="Y173" s="2"/>
    </row>
    <row r="174" spans="1:25" ht="12.75" customHeight="1" x14ac:dyDescent="0.2">
      <c r="A174" s="28" t="s">
        <v>30</v>
      </c>
      <c r="B174" s="19">
        <v>39</v>
      </c>
      <c r="C174" s="19"/>
      <c r="D174" s="19"/>
      <c r="E174" s="19"/>
      <c r="F174" s="19"/>
      <c r="G174" s="19"/>
      <c r="H174" s="19"/>
      <c r="I174" s="19"/>
      <c r="J174" s="19"/>
      <c r="K174" s="175"/>
      <c r="L174" s="20"/>
      <c r="O174" s="29"/>
      <c r="P174" s="29"/>
      <c r="Q174" s="29"/>
      <c r="R174" s="29"/>
      <c r="S174" s="12"/>
      <c r="T174" s="12"/>
      <c r="U174" s="13"/>
      <c r="V174" s="14"/>
      <c r="W174" s="21">
        <f>B174</f>
        <v>39</v>
      </c>
      <c r="X174" s="15"/>
      <c r="Y174" s="2"/>
    </row>
    <row r="175" spans="1:25" ht="12.75" customHeight="1" x14ac:dyDescent="0.2">
      <c r="A175" s="28" t="s">
        <v>31</v>
      </c>
      <c r="C175" s="1">
        <v>32</v>
      </c>
      <c r="K175" s="172"/>
      <c r="O175" s="29"/>
      <c r="P175" s="29"/>
      <c r="Q175" s="29"/>
      <c r="R175" s="29"/>
      <c r="S175" s="2"/>
      <c r="T175" s="2"/>
      <c r="V175" s="14">
        <f>C175/B174</f>
        <v>0.82051282051282048</v>
      </c>
      <c r="W175" s="24">
        <v>32</v>
      </c>
      <c r="X175" s="25">
        <f t="shared" ref="X175:X181" si="44">W175/W174</f>
        <v>0.82051282051282048</v>
      </c>
      <c r="Y175" s="2">
        <f t="shared" ref="Y175:Y181" si="45">100%-X175</f>
        <v>0.17948717948717952</v>
      </c>
    </row>
    <row r="176" spans="1:25" ht="12.75" customHeight="1" x14ac:dyDescent="0.2">
      <c r="A176" s="28" t="s">
        <v>32</v>
      </c>
      <c r="D176" s="1">
        <v>19</v>
      </c>
      <c r="O176" s="29"/>
      <c r="P176" s="29"/>
      <c r="Q176" s="29"/>
      <c r="R176" s="29"/>
      <c r="S176" s="2"/>
      <c r="T176" s="2"/>
      <c r="V176" s="2">
        <f>D176/C175</f>
        <v>0.59375</v>
      </c>
      <c r="W176" s="21">
        <v>26</v>
      </c>
      <c r="X176" s="25">
        <f t="shared" si="44"/>
        <v>0.8125</v>
      </c>
      <c r="Y176" s="2">
        <f t="shared" si="45"/>
        <v>0.1875</v>
      </c>
    </row>
    <row r="177" spans="1:25" ht="12.75" customHeight="1" x14ac:dyDescent="0.2">
      <c r="A177" s="28" t="s">
        <v>36</v>
      </c>
      <c r="E177" s="1">
        <v>18</v>
      </c>
      <c r="O177" s="29"/>
      <c r="P177" s="29"/>
      <c r="Q177" s="29"/>
      <c r="R177" s="29"/>
      <c r="S177" s="2"/>
      <c r="T177" s="2"/>
      <c r="V177" s="2">
        <f>E177/D176</f>
        <v>0.94736842105263153</v>
      </c>
      <c r="W177" s="21">
        <v>22</v>
      </c>
      <c r="X177" s="25">
        <f t="shared" si="44"/>
        <v>0.84615384615384615</v>
      </c>
      <c r="Y177" s="2">
        <f t="shared" si="45"/>
        <v>0.15384615384615385</v>
      </c>
    </row>
    <row r="178" spans="1:25" ht="12.75" customHeight="1" x14ac:dyDescent="0.2">
      <c r="A178" s="28" t="s">
        <v>40</v>
      </c>
      <c r="F178" s="1">
        <v>18</v>
      </c>
      <c r="O178" s="29"/>
      <c r="P178" s="29"/>
      <c r="Q178" s="29"/>
      <c r="R178" s="29"/>
      <c r="S178" s="2"/>
      <c r="T178" s="2"/>
      <c r="V178" s="2">
        <f>F178/E177</f>
        <v>1</v>
      </c>
      <c r="W178" s="21">
        <v>24</v>
      </c>
      <c r="X178" s="25">
        <f t="shared" si="44"/>
        <v>1.0909090909090908</v>
      </c>
      <c r="Y178" s="2">
        <f t="shared" si="45"/>
        <v>-9.0909090909090828E-2</v>
      </c>
    </row>
    <row r="179" spans="1:25" ht="12.75" customHeight="1" x14ac:dyDescent="0.2">
      <c r="A179" s="28" t="s">
        <v>44</v>
      </c>
      <c r="G179" s="1">
        <v>16</v>
      </c>
      <c r="O179" s="29"/>
      <c r="P179" s="29"/>
      <c r="Q179" s="29"/>
      <c r="R179" s="29"/>
      <c r="S179" s="2"/>
      <c r="T179" s="2"/>
      <c r="V179" s="2">
        <f>G179/F178</f>
        <v>0.88888888888888884</v>
      </c>
      <c r="W179" s="21">
        <v>21</v>
      </c>
      <c r="X179" s="25">
        <f t="shared" si="44"/>
        <v>0.875</v>
      </c>
      <c r="Y179" s="2">
        <f t="shared" si="45"/>
        <v>0.125</v>
      </c>
    </row>
    <row r="180" spans="1:25" ht="12.75" customHeight="1" x14ac:dyDescent="0.2">
      <c r="A180" s="28" t="s">
        <v>45</v>
      </c>
      <c r="H180" s="1">
        <v>16</v>
      </c>
      <c r="O180" s="29"/>
      <c r="P180" s="29"/>
      <c r="Q180" s="29"/>
      <c r="R180" s="29"/>
      <c r="S180" s="2"/>
      <c r="T180" s="2"/>
      <c r="V180" s="2">
        <f>H180/G179</f>
        <v>1</v>
      </c>
      <c r="W180" s="21">
        <v>21</v>
      </c>
      <c r="X180" s="25">
        <f t="shared" si="44"/>
        <v>1</v>
      </c>
      <c r="Y180" s="2">
        <f t="shared" si="45"/>
        <v>0</v>
      </c>
    </row>
    <row r="181" spans="1:25" ht="12.75" customHeight="1" x14ac:dyDescent="0.2">
      <c r="A181" s="28" t="s">
        <v>46</v>
      </c>
      <c r="I181" s="1">
        <v>14</v>
      </c>
      <c r="O181" s="29"/>
      <c r="P181" s="29"/>
      <c r="Q181" s="29"/>
      <c r="R181" s="29"/>
      <c r="S181" s="2"/>
      <c r="T181" s="2"/>
      <c r="V181" s="2">
        <f>I181/H180</f>
        <v>0.875</v>
      </c>
      <c r="W181" s="21">
        <v>18</v>
      </c>
      <c r="X181" s="25">
        <f t="shared" si="44"/>
        <v>0.8571428571428571</v>
      </c>
      <c r="Y181" s="2">
        <f t="shared" si="45"/>
        <v>0.1428571428571429</v>
      </c>
    </row>
    <row r="182" spans="1:25" ht="12.75" customHeight="1" x14ac:dyDescent="0.2">
      <c r="A182" s="28" t="s">
        <v>47</v>
      </c>
      <c r="I182" s="1">
        <v>3</v>
      </c>
      <c r="L182" s="1">
        <v>6</v>
      </c>
      <c r="N182" s="1">
        <v>7</v>
      </c>
      <c r="O182" s="29">
        <v>6</v>
      </c>
      <c r="P182" s="29"/>
      <c r="Q182" s="29">
        <v>7</v>
      </c>
      <c r="R182" s="29">
        <f t="shared" ref="R182:R183" si="46">SUM(O182:Q182)</f>
        <v>13</v>
      </c>
      <c r="S182" s="2"/>
      <c r="T182" s="2"/>
      <c r="V182" s="2"/>
      <c r="W182" s="21"/>
      <c r="X182" s="25"/>
      <c r="Y182" s="2"/>
    </row>
    <row r="183" spans="1:25" ht="12.75" customHeight="1" x14ac:dyDescent="0.2">
      <c r="A183" s="28" t="s">
        <v>48</v>
      </c>
      <c r="L183" s="1">
        <v>1</v>
      </c>
      <c r="N183" s="1">
        <v>2</v>
      </c>
      <c r="O183" s="29">
        <v>1</v>
      </c>
      <c r="P183" s="29"/>
      <c r="Q183" s="29">
        <v>2</v>
      </c>
      <c r="R183" s="29">
        <f t="shared" si="46"/>
        <v>3</v>
      </c>
      <c r="S183" s="2"/>
      <c r="T183" s="2"/>
      <c r="V183" s="2"/>
      <c r="W183" s="21"/>
      <c r="X183" s="25"/>
      <c r="Y183" s="2"/>
    </row>
    <row r="184" spans="1:25" ht="12.75" customHeight="1" x14ac:dyDescent="0.2">
      <c r="A184" s="28" t="s">
        <v>53</v>
      </c>
      <c r="I184" s="1">
        <v>1</v>
      </c>
      <c r="O184" s="29"/>
      <c r="P184" s="29"/>
      <c r="Q184" s="29"/>
      <c r="R184" s="29"/>
      <c r="S184" s="2"/>
      <c r="T184" s="2"/>
      <c r="V184" s="2"/>
      <c r="W184" s="21"/>
      <c r="X184" s="25"/>
      <c r="Y184" s="2"/>
    </row>
    <row r="185" spans="1:25" ht="12.75" customHeight="1" x14ac:dyDescent="0.2">
      <c r="A185" s="28" t="s">
        <v>54</v>
      </c>
      <c r="I185" s="1">
        <v>1</v>
      </c>
      <c r="O185" s="29"/>
      <c r="P185" s="29"/>
      <c r="Q185" s="29"/>
      <c r="R185" s="29"/>
      <c r="S185" s="2"/>
      <c r="T185" s="2"/>
      <c r="V185" s="2"/>
      <c r="W185" s="21">
        <v>1</v>
      </c>
      <c r="X185" s="25"/>
      <c r="Y185" s="2"/>
    </row>
    <row r="186" spans="1:25" ht="12.75" customHeight="1" x14ac:dyDescent="0.2">
      <c r="A186" s="28" t="s">
        <v>60</v>
      </c>
      <c r="N186" s="1">
        <v>1</v>
      </c>
      <c r="O186" s="29"/>
      <c r="P186" s="29"/>
      <c r="Q186" s="29">
        <v>1</v>
      </c>
      <c r="R186" s="29">
        <f>SUM(O186:Q186)</f>
        <v>1</v>
      </c>
      <c r="S186" s="2"/>
      <c r="T186" s="2"/>
      <c r="V186" s="2"/>
      <c r="W186" s="21"/>
      <c r="X186" s="25"/>
      <c r="Y186" s="2"/>
    </row>
    <row r="187" spans="1:25" ht="12.75" customHeight="1" x14ac:dyDescent="0.2">
      <c r="O187" s="29"/>
      <c r="P187" s="29"/>
      <c r="Q187" s="29"/>
      <c r="R187" s="29">
        <f>SUM(R182:R186)</f>
        <v>17</v>
      </c>
      <c r="S187" s="2">
        <f>R182/B174</f>
        <v>0.33333333333333331</v>
      </c>
      <c r="T187" s="2">
        <f>R187/B174</f>
        <v>0.4358974358974359</v>
      </c>
      <c r="U187" s="2">
        <f>T187-S187</f>
        <v>0.10256410256410259</v>
      </c>
      <c r="V187" s="2"/>
    </row>
    <row r="188" spans="1:25" ht="12.75" customHeight="1" x14ac:dyDescent="0.3">
      <c r="A188" s="3" t="s">
        <v>56</v>
      </c>
      <c r="L188" s="2"/>
      <c r="M188" s="2"/>
      <c r="O188" s="2"/>
      <c r="S188" s="2"/>
      <c r="T188" s="2"/>
      <c r="V188" s="2"/>
    </row>
    <row r="189" spans="1:25" ht="25.5" customHeight="1" x14ac:dyDescent="0.2">
      <c r="B189" s="216" t="s">
        <v>1</v>
      </c>
      <c r="C189" s="217"/>
      <c r="D189" s="217"/>
      <c r="E189" s="217"/>
      <c r="F189" s="217"/>
      <c r="G189" s="217"/>
      <c r="H189" s="217"/>
      <c r="I189" s="217"/>
      <c r="J189" s="217"/>
      <c r="S189" s="4" t="s">
        <v>2</v>
      </c>
      <c r="T189" s="4" t="s">
        <v>3</v>
      </c>
      <c r="U189" s="5" t="s">
        <v>4</v>
      </c>
      <c r="V189" s="4" t="s">
        <v>5</v>
      </c>
      <c r="W189" s="6" t="s">
        <v>6</v>
      </c>
      <c r="X189" s="6" t="s">
        <v>7</v>
      </c>
      <c r="Y189" s="7" t="s">
        <v>8</v>
      </c>
    </row>
    <row r="190" spans="1:25" ht="12.75" customHeight="1" x14ac:dyDescent="0.2">
      <c r="A190" s="9" t="s">
        <v>9</v>
      </c>
      <c r="B190" s="10">
        <v>1</v>
      </c>
      <c r="C190" s="10">
        <v>2</v>
      </c>
      <c r="D190" s="10">
        <v>3</v>
      </c>
      <c r="E190" s="10">
        <v>4</v>
      </c>
      <c r="F190" s="10">
        <v>5</v>
      </c>
      <c r="G190" s="10">
        <v>6</v>
      </c>
      <c r="H190" s="10">
        <v>7</v>
      </c>
      <c r="I190" s="10">
        <v>8</v>
      </c>
      <c r="J190" s="10">
        <v>9</v>
      </c>
      <c r="K190" s="174" t="s">
        <v>10</v>
      </c>
      <c r="S190" s="12"/>
      <c r="T190" s="12"/>
      <c r="U190" s="13"/>
      <c r="V190" s="14"/>
      <c r="W190" s="15"/>
      <c r="X190" s="15"/>
      <c r="Y190" s="2"/>
    </row>
    <row r="191" spans="1:25" ht="12.75" customHeight="1" x14ac:dyDescent="0.2">
      <c r="A191" s="28" t="s">
        <v>31</v>
      </c>
      <c r="B191" s="19">
        <v>39</v>
      </c>
      <c r="C191" s="19"/>
      <c r="D191" s="19"/>
      <c r="E191" s="19"/>
      <c r="F191" s="19"/>
      <c r="G191" s="19"/>
      <c r="H191" s="19"/>
      <c r="I191" s="19"/>
      <c r="J191" s="19"/>
      <c r="K191" s="175"/>
      <c r="S191" s="12"/>
      <c r="T191" s="12"/>
      <c r="U191" s="13"/>
      <c r="V191" s="14"/>
      <c r="W191" s="21">
        <f>B191</f>
        <v>39</v>
      </c>
      <c r="X191" s="15"/>
      <c r="Y191" s="2"/>
    </row>
    <row r="192" spans="1:25" ht="12.75" customHeight="1" x14ac:dyDescent="0.2">
      <c r="A192" s="28" t="s">
        <v>32</v>
      </c>
      <c r="C192" s="1">
        <v>32</v>
      </c>
      <c r="K192" s="172"/>
      <c r="O192" s="29"/>
      <c r="P192" s="29"/>
      <c r="Q192" s="29"/>
      <c r="R192" s="29"/>
      <c r="S192" s="2"/>
      <c r="T192" s="2"/>
      <c r="V192" s="14">
        <f>C192/B191</f>
        <v>0.82051282051282048</v>
      </c>
      <c r="W192" s="24">
        <v>32</v>
      </c>
      <c r="X192" s="25">
        <f t="shared" ref="X192:X198" si="47">W192/W191</f>
        <v>0.82051282051282048</v>
      </c>
      <c r="Y192" s="2">
        <f t="shared" ref="Y192:Y198" si="48">100%-X192</f>
        <v>0.17948717948717952</v>
      </c>
    </row>
    <row r="193" spans="1:25" ht="12.75" customHeight="1" x14ac:dyDescent="0.2">
      <c r="A193" s="28" t="s">
        <v>36</v>
      </c>
      <c r="D193" s="1">
        <v>31</v>
      </c>
      <c r="O193" s="29"/>
      <c r="P193" s="29"/>
      <c r="Q193" s="29"/>
      <c r="R193" s="29"/>
      <c r="S193" s="2"/>
      <c r="T193" s="2"/>
      <c r="V193" s="2">
        <f>D193/C192</f>
        <v>0.96875</v>
      </c>
      <c r="W193" s="24">
        <v>31</v>
      </c>
      <c r="X193" s="25">
        <f t="shared" si="47"/>
        <v>0.96875</v>
      </c>
      <c r="Y193" s="2">
        <f t="shared" si="48"/>
        <v>3.125E-2</v>
      </c>
    </row>
    <row r="194" spans="1:25" ht="12.75" customHeight="1" x14ac:dyDescent="0.2">
      <c r="A194" s="28" t="s">
        <v>40</v>
      </c>
      <c r="E194" s="1">
        <v>27</v>
      </c>
      <c r="O194" s="29"/>
      <c r="P194" s="29"/>
      <c r="Q194" s="29"/>
      <c r="R194" s="29"/>
      <c r="S194" s="2"/>
      <c r="T194" s="2"/>
      <c r="V194" s="2">
        <f>E194/D193</f>
        <v>0.87096774193548387</v>
      </c>
      <c r="W194" s="24">
        <v>28</v>
      </c>
      <c r="X194" s="25">
        <f t="shared" si="47"/>
        <v>0.90322580645161288</v>
      </c>
      <c r="Y194" s="2">
        <f t="shared" si="48"/>
        <v>9.6774193548387122E-2</v>
      </c>
    </row>
    <row r="195" spans="1:25" ht="12.75" customHeight="1" x14ac:dyDescent="0.2">
      <c r="A195" s="28" t="s">
        <v>44</v>
      </c>
      <c r="F195" s="1">
        <v>24</v>
      </c>
      <c r="O195" s="29"/>
      <c r="P195" s="29"/>
      <c r="Q195" s="29"/>
      <c r="R195" s="29"/>
      <c r="S195" s="2"/>
      <c r="T195" s="2"/>
      <c r="V195" s="2">
        <f>F195/E194</f>
        <v>0.88888888888888884</v>
      </c>
      <c r="W195" s="24">
        <v>25</v>
      </c>
      <c r="X195" s="25">
        <f t="shared" si="47"/>
        <v>0.8928571428571429</v>
      </c>
      <c r="Y195" s="2">
        <f t="shared" si="48"/>
        <v>0.1071428571428571</v>
      </c>
    </row>
    <row r="196" spans="1:25" ht="12.75" customHeight="1" x14ac:dyDescent="0.2">
      <c r="A196" s="28" t="s">
        <v>45</v>
      </c>
      <c r="G196" s="1">
        <v>15</v>
      </c>
      <c r="O196" s="29"/>
      <c r="P196" s="29"/>
      <c r="Q196" s="29"/>
      <c r="R196" s="29"/>
      <c r="S196" s="2"/>
      <c r="T196" s="2"/>
      <c r="V196" s="2">
        <f>G196/F195</f>
        <v>0.625</v>
      </c>
      <c r="W196" s="24">
        <v>27</v>
      </c>
      <c r="X196" s="25">
        <f t="shared" si="47"/>
        <v>1.08</v>
      </c>
      <c r="Y196" s="2">
        <f t="shared" si="48"/>
        <v>-8.0000000000000071E-2</v>
      </c>
    </row>
    <row r="197" spans="1:25" ht="12.75" customHeight="1" x14ac:dyDescent="0.2">
      <c r="A197" s="28" t="s">
        <v>46</v>
      </c>
      <c r="H197" s="1">
        <v>15</v>
      </c>
      <c r="O197" s="29"/>
      <c r="P197" s="29"/>
      <c r="Q197" s="29"/>
      <c r="R197" s="29"/>
      <c r="S197" s="2"/>
      <c r="T197" s="2"/>
      <c r="V197" s="2">
        <f>H197/G196</f>
        <v>1</v>
      </c>
      <c r="W197" s="24">
        <v>26</v>
      </c>
      <c r="X197" s="25">
        <f t="shared" si="47"/>
        <v>0.96296296296296291</v>
      </c>
      <c r="Y197" s="2">
        <f t="shared" si="48"/>
        <v>3.703703703703709E-2</v>
      </c>
    </row>
    <row r="198" spans="1:25" ht="12.75" customHeight="1" x14ac:dyDescent="0.2">
      <c r="A198" s="28" t="s">
        <v>47</v>
      </c>
      <c r="I198" s="1">
        <v>15</v>
      </c>
      <c r="O198" s="29"/>
      <c r="P198" s="29"/>
      <c r="Q198" s="29"/>
      <c r="R198" s="29"/>
      <c r="S198" s="2"/>
      <c r="T198" s="2"/>
      <c r="V198" s="2">
        <f>I198/H197</f>
        <v>1</v>
      </c>
      <c r="W198" s="24">
        <v>26</v>
      </c>
      <c r="X198" s="25">
        <f t="shared" si="47"/>
        <v>1</v>
      </c>
      <c r="Y198" s="2">
        <f t="shared" si="48"/>
        <v>0</v>
      </c>
    </row>
    <row r="199" spans="1:25" ht="12.75" customHeight="1" x14ac:dyDescent="0.2">
      <c r="A199" s="28" t="s">
        <v>48</v>
      </c>
      <c r="I199" s="1">
        <v>2</v>
      </c>
      <c r="L199" s="1">
        <v>6</v>
      </c>
      <c r="N199" s="1">
        <v>16</v>
      </c>
      <c r="O199" s="29">
        <v>6</v>
      </c>
      <c r="P199" s="29"/>
      <c r="Q199" s="29">
        <v>16</v>
      </c>
      <c r="R199" s="29">
        <f t="shared" ref="R199:R201" si="49">SUM(O199:Q199)</f>
        <v>22</v>
      </c>
      <c r="S199" s="2"/>
      <c r="T199" s="2"/>
      <c r="V199" s="2"/>
      <c r="W199" s="24"/>
      <c r="X199" s="25"/>
      <c r="Y199" s="2"/>
    </row>
    <row r="200" spans="1:25" ht="12.75" customHeight="1" x14ac:dyDescent="0.2">
      <c r="A200" s="28" t="s">
        <v>53</v>
      </c>
      <c r="N200" s="1">
        <v>1</v>
      </c>
      <c r="O200" s="29"/>
      <c r="P200" s="29"/>
      <c r="Q200" s="29">
        <v>1</v>
      </c>
      <c r="R200" s="29">
        <f t="shared" si="49"/>
        <v>1</v>
      </c>
      <c r="S200" s="2"/>
      <c r="T200" s="2"/>
      <c r="V200" s="2"/>
      <c r="W200" s="24"/>
      <c r="X200" s="25"/>
      <c r="Y200" s="2"/>
    </row>
    <row r="201" spans="1:25" ht="12.75" customHeight="1" x14ac:dyDescent="0.2">
      <c r="A201" s="28" t="s">
        <v>54</v>
      </c>
      <c r="L201" s="1">
        <v>2</v>
      </c>
      <c r="O201" s="29">
        <v>2</v>
      </c>
      <c r="P201" s="29"/>
      <c r="Q201" s="29"/>
      <c r="R201" s="29">
        <f t="shared" si="49"/>
        <v>2</v>
      </c>
      <c r="S201" s="2"/>
      <c r="T201" s="2"/>
      <c r="V201" s="2"/>
      <c r="W201" s="24"/>
      <c r="X201" s="25"/>
      <c r="Y201" s="2"/>
    </row>
    <row r="202" spans="1:25" ht="12.75" customHeight="1" x14ac:dyDescent="0.2">
      <c r="A202" s="28" t="s">
        <v>60</v>
      </c>
      <c r="O202" s="29"/>
      <c r="P202" s="29"/>
      <c r="Q202" s="29"/>
      <c r="R202" s="29"/>
      <c r="S202" s="2"/>
      <c r="T202" s="2"/>
      <c r="V202" s="2"/>
      <c r="W202" s="24"/>
      <c r="X202" s="25"/>
      <c r="Y202" s="2"/>
    </row>
    <row r="203" spans="1:25" ht="12.75" customHeight="1" x14ac:dyDescent="0.2">
      <c r="R203" s="1">
        <f>SUM(R199:R201)</f>
        <v>25</v>
      </c>
      <c r="S203" s="2">
        <f>R199/B191</f>
        <v>0.5641025641025641</v>
      </c>
      <c r="T203" s="2">
        <f>R203/B191</f>
        <v>0.64102564102564108</v>
      </c>
      <c r="U203" s="2">
        <f>T203-S203</f>
        <v>7.6923076923076983E-2</v>
      </c>
      <c r="V203" s="2"/>
    </row>
    <row r="204" spans="1:25" ht="12.75" customHeight="1" x14ac:dyDescent="0.2">
      <c r="S204" s="2"/>
      <c r="T204" s="2"/>
      <c r="V204" s="2"/>
    </row>
    <row r="205" spans="1:25" ht="12.75" customHeight="1" x14ac:dyDescent="0.3">
      <c r="A205" s="3" t="s">
        <v>57</v>
      </c>
      <c r="L205" s="2"/>
      <c r="M205" s="2"/>
      <c r="O205" s="2"/>
      <c r="S205" s="2"/>
      <c r="T205" s="2"/>
      <c r="V205" s="2"/>
    </row>
    <row r="206" spans="1:25" ht="25.5" customHeight="1" x14ac:dyDescent="0.2">
      <c r="B206" s="216" t="s">
        <v>1</v>
      </c>
      <c r="C206" s="217"/>
      <c r="D206" s="217"/>
      <c r="E206" s="217"/>
      <c r="F206" s="217"/>
      <c r="G206" s="217"/>
      <c r="H206" s="217"/>
      <c r="I206" s="217"/>
      <c r="J206" s="217"/>
      <c r="S206" s="4" t="s">
        <v>2</v>
      </c>
      <c r="T206" s="4" t="s">
        <v>3</v>
      </c>
      <c r="U206" s="5" t="s">
        <v>4</v>
      </c>
      <c r="V206" s="4" t="s">
        <v>5</v>
      </c>
      <c r="W206" s="6" t="s">
        <v>6</v>
      </c>
      <c r="X206" s="6" t="s">
        <v>7</v>
      </c>
      <c r="Y206" s="7" t="s">
        <v>8</v>
      </c>
    </row>
    <row r="207" spans="1:25" ht="12.75" customHeight="1" x14ac:dyDescent="0.2">
      <c r="A207" s="9" t="s">
        <v>9</v>
      </c>
      <c r="B207" s="10">
        <v>1</v>
      </c>
      <c r="C207" s="10">
        <v>2</v>
      </c>
      <c r="D207" s="10">
        <v>3</v>
      </c>
      <c r="E207" s="10">
        <v>4</v>
      </c>
      <c r="F207" s="10">
        <v>5</v>
      </c>
      <c r="G207" s="10">
        <v>6</v>
      </c>
      <c r="H207" s="10">
        <v>7</v>
      </c>
      <c r="I207" s="10">
        <v>8</v>
      </c>
      <c r="J207" s="10">
        <v>9</v>
      </c>
      <c r="K207" s="174" t="s">
        <v>10</v>
      </c>
      <c r="O207" s="29"/>
      <c r="P207" s="29"/>
      <c r="Q207" s="29"/>
      <c r="R207" s="29"/>
      <c r="S207" s="12"/>
      <c r="T207" s="12"/>
      <c r="U207" s="13"/>
      <c r="V207" s="14"/>
      <c r="W207" s="15"/>
      <c r="X207" s="15"/>
      <c r="Y207" s="2"/>
    </row>
    <row r="208" spans="1:25" ht="12.75" customHeight="1" x14ac:dyDescent="0.2">
      <c r="A208" s="28" t="s">
        <v>32</v>
      </c>
      <c r="B208" s="19">
        <v>15</v>
      </c>
      <c r="C208" s="19"/>
      <c r="D208" s="19"/>
      <c r="E208" s="19"/>
      <c r="F208" s="19"/>
      <c r="G208" s="19"/>
      <c r="H208" s="19"/>
      <c r="I208" s="19"/>
      <c r="J208" s="19"/>
      <c r="K208" s="175"/>
      <c r="O208" s="29"/>
      <c r="P208" s="29"/>
      <c r="Q208" s="29"/>
      <c r="R208" s="29"/>
      <c r="S208" s="12"/>
      <c r="T208" s="12"/>
      <c r="U208" s="13"/>
      <c r="V208" s="14"/>
      <c r="W208" s="21">
        <f>B208</f>
        <v>15</v>
      </c>
      <c r="X208" s="15"/>
      <c r="Y208" s="2"/>
    </row>
    <row r="209" spans="1:25" ht="12.75" customHeight="1" x14ac:dyDescent="0.2">
      <c r="A209" s="28" t="s">
        <v>36</v>
      </c>
      <c r="C209" s="1">
        <v>15</v>
      </c>
      <c r="K209" s="172"/>
      <c r="O209" s="29"/>
      <c r="P209" s="29"/>
      <c r="Q209" s="29"/>
      <c r="R209" s="29"/>
      <c r="S209" s="2"/>
      <c r="T209" s="2"/>
      <c r="V209" s="14">
        <f>C209/B208</f>
        <v>1</v>
      </c>
      <c r="W209" s="24">
        <v>15</v>
      </c>
      <c r="X209" s="25">
        <f t="shared" ref="X209:X216" si="50">W209/W208</f>
        <v>1</v>
      </c>
      <c r="Y209" s="2">
        <f t="shared" ref="Y209:Y216" si="51">100%-X209</f>
        <v>0</v>
      </c>
    </row>
    <row r="210" spans="1:25" ht="12.75" customHeight="1" x14ac:dyDescent="0.2">
      <c r="A210" s="28" t="s">
        <v>40</v>
      </c>
      <c r="D210" s="1">
        <v>15</v>
      </c>
      <c r="O210" s="29"/>
      <c r="P210" s="29"/>
      <c r="Q210" s="29"/>
      <c r="R210" s="29"/>
      <c r="S210" s="2"/>
      <c r="T210" s="2"/>
      <c r="V210" s="2">
        <f>D210/C209</f>
        <v>1</v>
      </c>
      <c r="W210" s="24">
        <v>15</v>
      </c>
      <c r="X210" s="25">
        <f t="shared" si="50"/>
        <v>1</v>
      </c>
      <c r="Y210" s="2">
        <f t="shared" si="51"/>
        <v>0</v>
      </c>
    </row>
    <row r="211" spans="1:25" ht="12.75" customHeight="1" x14ac:dyDescent="0.2">
      <c r="A211" s="28" t="s">
        <v>44</v>
      </c>
      <c r="E211" s="1">
        <v>13</v>
      </c>
      <c r="O211" s="29"/>
      <c r="P211" s="29"/>
      <c r="Q211" s="29"/>
      <c r="R211" s="29"/>
      <c r="S211" s="2"/>
      <c r="T211" s="2"/>
      <c r="V211" s="2">
        <f>E211/D210</f>
        <v>0.8666666666666667</v>
      </c>
      <c r="W211" s="24">
        <v>14</v>
      </c>
      <c r="X211" s="25">
        <f t="shared" si="50"/>
        <v>0.93333333333333335</v>
      </c>
      <c r="Y211" s="2">
        <f t="shared" si="51"/>
        <v>6.6666666666666652E-2</v>
      </c>
    </row>
    <row r="212" spans="1:25" ht="12.75" customHeight="1" x14ac:dyDescent="0.2">
      <c r="A212" s="28" t="s">
        <v>45</v>
      </c>
      <c r="F212" s="1">
        <v>13</v>
      </c>
      <c r="O212" s="29"/>
      <c r="P212" s="29"/>
      <c r="Q212" s="29"/>
      <c r="R212" s="29"/>
      <c r="S212" s="2"/>
      <c r="T212" s="2"/>
      <c r="V212" s="2">
        <f>F212/E211</f>
        <v>1</v>
      </c>
      <c r="W212" s="24">
        <v>13</v>
      </c>
      <c r="X212" s="25">
        <f t="shared" si="50"/>
        <v>0.9285714285714286</v>
      </c>
      <c r="Y212" s="2">
        <f t="shared" si="51"/>
        <v>7.1428571428571397E-2</v>
      </c>
    </row>
    <row r="213" spans="1:25" ht="12.75" customHeight="1" x14ac:dyDescent="0.2">
      <c r="A213" s="28" t="s">
        <v>46</v>
      </c>
      <c r="G213" s="1">
        <v>13</v>
      </c>
      <c r="O213" s="29"/>
      <c r="P213" s="29"/>
      <c r="Q213" s="29"/>
      <c r="R213" s="29"/>
      <c r="S213" s="2"/>
      <c r="T213" s="2"/>
      <c r="V213" s="2">
        <f>G213/F212</f>
        <v>1</v>
      </c>
      <c r="W213" s="24">
        <v>13</v>
      </c>
      <c r="X213" s="25">
        <f t="shared" si="50"/>
        <v>1</v>
      </c>
      <c r="Y213" s="2">
        <f t="shared" si="51"/>
        <v>0</v>
      </c>
    </row>
    <row r="214" spans="1:25" ht="12.75" customHeight="1" x14ac:dyDescent="0.2">
      <c r="A214" s="28" t="s">
        <v>47</v>
      </c>
      <c r="H214" s="1">
        <v>13</v>
      </c>
      <c r="O214" s="29"/>
      <c r="P214" s="29"/>
      <c r="Q214" s="29"/>
      <c r="R214" s="29"/>
      <c r="S214" s="2"/>
      <c r="T214" s="2"/>
      <c r="V214" s="2">
        <f>H214/G213</f>
        <v>1</v>
      </c>
      <c r="W214" s="24">
        <v>15</v>
      </c>
      <c r="X214" s="25">
        <f t="shared" si="50"/>
        <v>1.1538461538461537</v>
      </c>
      <c r="Y214" s="2">
        <f t="shared" si="51"/>
        <v>-0.15384615384615374</v>
      </c>
    </row>
    <row r="215" spans="1:25" ht="12.75" customHeight="1" x14ac:dyDescent="0.2">
      <c r="A215" s="28" t="s">
        <v>48</v>
      </c>
      <c r="I215" s="1">
        <v>13</v>
      </c>
      <c r="L215" s="1">
        <v>4</v>
      </c>
      <c r="N215" s="1">
        <v>9</v>
      </c>
      <c r="O215" s="29">
        <v>4</v>
      </c>
      <c r="P215" s="29"/>
      <c r="Q215" s="29">
        <v>9</v>
      </c>
      <c r="R215" s="29">
        <f>SUM(O215:Q215)</f>
        <v>13</v>
      </c>
      <c r="S215" s="2"/>
      <c r="T215" s="2"/>
      <c r="V215" s="2">
        <f>I215/H214</f>
        <v>1</v>
      </c>
      <c r="W215" s="24">
        <v>13</v>
      </c>
      <c r="X215" s="25">
        <f t="shared" si="50"/>
        <v>0.8666666666666667</v>
      </c>
      <c r="Y215" s="2">
        <f t="shared" si="51"/>
        <v>0.1333333333333333</v>
      </c>
    </row>
    <row r="216" spans="1:25" ht="12.75" customHeight="1" x14ac:dyDescent="0.2">
      <c r="A216" s="28" t="s">
        <v>53</v>
      </c>
      <c r="I216" s="1">
        <v>2</v>
      </c>
      <c r="O216" s="29"/>
      <c r="P216" s="29"/>
      <c r="Q216" s="29"/>
      <c r="R216" s="29"/>
      <c r="S216" s="2"/>
      <c r="T216" s="2"/>
      <c r="V216" s="2"/>
      <c r="W216" s="24">
        <v>15</v>
      </c>
      <c r="X216" s="25">
        <f t="shared" si="50"/>
        <v>1.1538461538461537</v>
      </c>
      <c r="Y216" s="2">
        <f t="shared" si="51"/>
        <v>-0.15384615384615374</v>
      </c>
    </row>
    <row r="217" spans="1:25" ht="12.75" customHeight="1" x14ac:dyDescent="0.2">
      <c r="A217" s="28" t="s">
        <v>54</v>
      </c>
      <c r="I217" s="1">
        <v>1</v>
      </c>
      <c r="O217" s="29"/>
      <c r="P217" s="29"/>
      <c r="Q217" s="29"/>
      <c r="R217" s="29"/>
      <c r="S217" s="2"/>
      <c r="T217" s="2"/>
      <c r="V217" s="2"/>
      <c r="W217" s="24">
        <v>1</v>
      </c>
      <c r="X217" s="25"/>
      <c r="Y217" s="2"/>
    </row>
    <row r="218" spans="1:25" ht="12.75" customHeight="1" x14ac:dyDescent="0.2">
      <c r="A218" s="28" t="s">
        <v>60</v>
      </c>
      <c r="I218" s="1">
        <v>1</v>
      </c>
      <c r="O218" s="29"/>
      <c r="P218" s="29"/>
      <c r="Q218" s="29"/>
      <c r="R218" s="29"/>
      <c r="S218" s="2"/>
      <c r="T218" s="2"/>
      <c r="V218" s="2"/>
      <c r="W218" s="24"/>
      <c r="X218" s="25"/>
      <c r="Y218" s="2"/>
    </row>
    <row r="219" spans="1:25" ht="12.75" customHeight="1" x14ac:dyDescent="0.2">
      <c r="A219" s="28" t="s">
        <v>61</v>
      </c>
      <c r="I219" s="1">
        <v>1</v>
      </c>
      <c r="O219" s="29"/>
      <c r="P219" s="29"/>
      <c r="Q219" s="29"/>
      <c r="R219" s="29"/>
      <c r="S219" s="2"/>
      <c r="T219" s="2"/>
      <c r="V219" s="2"/>
      <c r="W219" s="24"/>
      <c r="X219" s="25"/>
      <c r="Y219" s="2"/>
    </row>
    <row r="220" spans="1:25" ht="12.75" customHeight="1" x14ac:dyDescent="0.2">
      <c r="A220" s="28" t="s">
        <v>62</v>
      </c>
      <c r="I220" s="1">
        <v>1</v>
      </c>
      <c r="O220" s="29"/>
      <c r="P220" s="29"/>
      <c r="Q220" s="29"/>
      <c r="R220" s="29"/>
      <c r="S220" s="2"/>
      <c r="T220" s="2"/>
      <c r="V220" s="2"/>
      <c r="W220" s="24"/>
      <c r="X220" s="25"/>
      <c r="Y220" s="2"/>
    </row>
    <row r="221" spans="1:25" ht="12.75" customHeight="1" x14ac:dyDescent="0.2">
      <c r="A221" s="28" t="s">
        <v>65</v>
      </c>
      <c r="O221" s="29"/>
      <c r="P221" s="29"/>
      <c r="Q221" s="29"/>
      <c r="R221" s="29"/>
      <c r="S221" s="2"/>
      <c r="T221" s="2"/>
      <c r="V221" s="2"/>
      <c r="W221" s="24"/>
      <c r="X221" s="25"/>
      <c r="Y221" s="2"/>
    </row>
    <row r="222" spans="1:25" ht="12.75" customHeight="1" x14ac:dyDescent="0.2">
      <c r="A222" s="28" t="s">
        <v>70</v>
      </c>
      <c r="I222" s="1">
        <v>1</v>
      </c>
      <c r="N222" s="1">
        <v>1</v>
      </c>
      <c r="O222" s="29"/>
      <c r="P222" s="29"/>
      <c r="Q222" s="29">
        <v>1</v>
      </c>
      <c r="R222" s="29">
        <v>1</v>
      </c>
      <c r="S222" s="2"/>
      <c r="T222" s="2"/>
      <c r="V222" s="2"/>
      <c r="W222" s="24"/>
      <c r="X222" s="25"/>
      <c r="Y222" s="2"/>
    </row>
    <row r="223" spans="1:25" ht="12.75" customHeight="1" x14ac:dyDescent="0.2">
      <c r="R223" s="1">
        <f>SUM(R215:R222)</f>
        <v>14</v>
      </c>
      <c r="S223" s="2">
        <f>R215/B208</f>
        <v>0.8666666666666667</v>
      </c>
      <c r="T223" s="2">
        <f>R223/B208</f>
        <v>0.93333333333333335</v>
      </c>
      <c r="U223" s="2">
        <f>T223-S223</f>
        <v>6.6666666666666652E-2</v>
      </c>
      <c r="V223" s="2"/>
    </row>
    <row r="224" spans="1:25" ht="12.75" customHeight="1" x14ac:dyDescent="0.3">
      <c r="A224" s="3" t="s">
        <v>59</v>
      </c>
      <c r="L224" s="2"/>
      <c r="M224" s="2"/>
      <c r="O224" s="2"/>
      <c r="S224" s="2"/>
      <c r="T224" s="2"/>
      <c r="V224" s="2"/>
    </row>
    <row r="225" spans="1:25" ht="25.5" customHeight="1" x14ac:dyDescent="0.2">
      <c r="B225" s="216" t="s">
        <v>1</v>
      </c>
      <c r="C225" s="217"/>
      <c r="D225" s="217"/>
      <c r="E225" s="217"/>
      <c r="F225" s="217"/>
      <c r="G225" s="217"/>
      <c r="H225" s="217"/>
      <c r="I225" s="217"/>
      <c r="J225" s="217"/>
      <c r="S225" s="4" t="s">
        <v>2</v>
      </c>
      <c r="T225" s="4" t="s">
        <v>3</v>
      </c>
      <c r="U225" s="5" t="s">
        <v>4</v>
      </c>
      <c r="V225" s="4" t="s">
        <v>5</v>
      </c>
      <c r="W225" s="6" t="s">
        <v>6</v>
      </c>
      <c r="X225" s="6" t="s">
        <v>7</v>
      </c>
      <c r="Y225" s="7" t="s">
        <v>8</v>
      </c>
    </row>
    <row r="226" spans="1:25" ht="12.75" customHeight="1" x14ac:dyDescent="0.2">
      <c r="A226" s="9" t="s">
        <v>9</v>
      </c>
      <c r="B226" s="10">
        <v>1</v>
      </c>
      <c r="C226" s="10">
        <v>2</v>
      </c>
      <c r="D226" s="10">
        <v>3</v>
      </c>
      <c r="E226" s="10">
        <v>4</v>
      </c>
      <c r="F226" s="10">
        <v>5</v>
      </c>
      <c r="G226" s="10">
        <v>6</v>
      </c>
      <c r="H226" s="10">
        <v>7</v>
      </c>
      <c r="I226" s="10">
        <v>8</v>
      </c>
      <c r="J226" s="10">
        <v>9</v>
      </c>
      <c r="K226" s="174" t="s">
        <v>10</v>
      </c>
      <c r="S226" s="12"/>
      <c r="T226" s="12"/>
      <c r="U226" s="13"/>
      <c r="V226" s="14"/>
      <c r="W226" s="15"/>
      <c r="X226" s="15"/>
      <c r="Y226" s="2"/>
    </row>
    <row r="227" spans="1:25" ht="12.75" customHeight="1" x14ac:dyDescent="0.2">
      <c r="A227" s="28" t="s">
        <v>36</v>
      </c>
      <c r="B227" s="19">
        <v>32</v>
      </c>
      <c r="C227" s="19"/>
      <c r="D227" s="19"/>
      <c r="E227" s="19"/>
      <c r="F227" s="19"/>
      <c r="G227" s="19"/>
      <c r="H227" s="19"/>
      <c r="I227" s="19"/>
      <c r="J227" s="19"/>
      <c r="K227" s="175"/>
      <c r="O227" s="29"/>
      <c r="P227" s="29"/>
      <c r="Q227" s="29"/>
      <c r="R227" s="29"/>
      <c r="S227" s="12"/>
      <c r="T227" s="12"/>
      <c r="U227" s="13"/>
      <c r="V227" s="14"/>
      <c r="W227" s="21">
        <f>B227</f>
        <v>32</v>
      </c>
      <c r="X227" s="15"/>
      <c r="Y227" s="2"/>
    </row>
    <row r="228" spans="1:25" ht="12.75" customHeight="1" x14ac:dyDescent="0.2">
      <c r="A228" s="28" t="s">
        <v>40</v>
      </c>
      <c r="C228" s="1">
        <v>23</v>
      </c>
      <c r="K228" s="172"/>
      <c r="O228" s="29"/>
      <c r="P228" s="29"/>
      <c r="Q228" s="29"/>
      <c r="R228" s="29"/>
      <c r="S228" s="2"/>
      <c r="T228" s="2"/>
      <c r="V228" s="14">
        <f>C228/B227</f>
        <v>0.71875</v>
      </c>
      <c r="W228" s="24">
        <v>25</v>
      </c>
      <c r="X228" s="25">
        <f t="shared" ref="X228:X234" si="52">W228/W227</f>
        <v>0.78125</v>
      </c>
      <c r="Y228" s="2">
        <f t="shared" ref="Y228:Y234" si="53">100%-X228</f>
        <v>0.21875</v>
      </c>
    </row>
    <row r="229" spans="1:25" ht="12.75" customHeight="1" x14ac:dyDescent="0.2">
      <c r="A229" s="28" t="s">
        <v>44</v>
      </c>
      <c r="D229" s="1">
        <v>22</v>
      </c>
      <c r="O229" s="29"/>
      <c r="P229" s="29"/>
      <c r="Q229" s="29"/>
      <c r="R229" s="29"/>
      <c r="S229" s="2"/>
      <c r="T229" s="2"/>
      <c r="V229" s="2">
        <f>D229/C228</f>
        <v>0.95652173913043481</v>
      </c>
      <c r="W229" s="24">
        <v>25</v>
      </c>
      <c r="X229" s="25">
        <f t="shared" si="52"/>
        <v>1</v>
      </c>
      <c r="Y229" s="2">
        <f t="shared" si="53"/>
        <v>0</v>
      </c>
    </row>
    <row r="230" spans="1:25" ht="12.75" customHeight="1" x14ac:dyDescent="0.2">
      <c r="A230" s="28" t="s">
        <v>45</v>
      </c>
      <c r="E230" s="1">
        <v>21</v>
      </c>
      <c r="O230" s="29"/>
      <c r="P230" s="29"/>
      <c r="Q230" s="29"/>
      <c r="R230" s="29"/>
      <c r="S230" s="2"/>
      <c r="T230" s="2"/>
      <c r="V230" s="2">
        <f>E230/D229</f>
        <v>0.95454545454545459</v>
      </c>
      <c r="W230" s="24">
        <v>25</v>
      </c>
      <c r="X230" s="25">
        <f t="shared" si="52"/>
        <v>1</v>
      </c>
      <c r="Y230" s="2">
        <f t="shared" si="53"/>
        <v>0</v>
      </c>
    </row>
    <row r="231" spans="1:25" ht="12.75" customHeight="1" x14ac:dyDescent="0.2">
      <c r="A231" s="28" t="s">
        <v>46</v>
      </c>
      <c r="F231" s="1">
        <v>18</v>
      </c>
      <c r="O231" s="29"/>
      <c r="P231" s="29"/>
      <c r="Q231" s="29"/>
      <c r="R231" s="29"/>
      <c r="S231" s="2"/>
      <c r="T231" s="2"/>
      <c r="V231" s="2">
        <f>F231/E230</f>
        <v>0.8571428571428571</v>
      </c>
      <c r="W231" s="24">
        <v>24</v>
      </c>
      <c r="X231" s="25">
        <f t="shared" si="52"/>
        <v>0.96</v>
      </c>
      <c r="Y231" s="2">
        <f t="shared" si="53"/>
        <v>4.0000000000000036E-2</v>
      </c>
    </row>
    <row r="232" spans="1:25" ht="12.75" customHeight="1" x14ac:dyDescent="0.2">
      <c r="A232" s="28" t="s">
        <v>47</v>
      </c>
      <c r="G232" s="1">
        <v>18</v>
      </c>
      <c r="O232" s="29"/>
      <c r="P232" s="29"/>
      <c r="Q232" s="29"/>
      <c r="R232" s="29"/>
      <c r="S232" s="2"/>
      <c r="T232" s="2"/>
      <c r="V232" s="2">
        <f>G232/F231</f>
        <v>1</v>
      </c>
      <c r="W232" s="24">
        <v>20</v>
      </c>
      <c r="X232" s="25">
        <f t="shared" si="52"/>
        <v>0.83333333333333337</v>
      </c>
      <c r="Y232" s="2">
        <f t="shared" si="53"/>
        <v>0.16666666666666663</v>
      </c>
    </row>
    <row r="233" spans="1:25" ht="12.75" customHeight="1" x14ac:dyDescent="0.2">
      <c r="A233" s="28" t="s">
        <v>48</v>
      </c>
      <c r="H233" s="1">
        <v>17</v>
      </c>
      <c r="O233" s="29"/>
      <c r="P233" s="29"/>
      <c r="Q233" s="29"/>
      <c r="R233" s="29"/>
      <c r="S233" s="2"/>
      <c r="T233" s="2"/>
      <c r="V233" s="2">
        <f>H233/G232</f>
        <v>0.94444444444444442</v>
      </c>
      <c r="W233" s="24">
        <v>20</v>
      </c>
      <c r="X233" s="25">
        <f t="shared" si="52"/>
        <v>1</v>
      </c>
      <c r="Y233" s="2">
        <f t="shared" si="53"/>
        <v>0</v>
      </c>
    </row>
    <row r="234" spans="1:25" ht="12.75" customHeight="1" x14ac:dyDescent="0.2">
      <c r="A234" s="28" t="s">
        <v>53</v>
      </c>
      <c r="I234" s="1">
        <v>17</v>
      </c>
      <c r="O234" s="29"/>
      <c r="P234" s="29"/>
      <c r="Q234" s="29"/>
      <c r="R234" s="29"/>
      <c r="S234" s="2"/>
      <c r="T234" s="2"/>
      <c r="V234" s="2">
        <f>I234/H233</f>
        <v>1</v>
      </c>
      <c r="W234" s="24">
        <v>20</v>
      </c>
      <c r="X234" s="25">
        <f t="shared" si="52"/>
        <v>1</v>
      </c>
      <c r="Y234" s="2">
        <f t="shared" si="53"/>
        <v>0</v>
      </c>
    </row>
    <row r="235" spans="1:25" ht="12.75" customHeight="1" x14ac:dyDescent="0.2">
      <c r="A235" s="28" t="s">
        <v>54</v>
      </c>
      <c r="I235" s="1">
        <v>4</v>
      </c>
      <c r="L235" s="1">
        <v>10</v>
      </c>
      <c r="N235" s="1">
        <v>7</v>
      </c>
      <c r="O235" s="29">
        <v>10</v>
      </c>
      <c r="P235" s="29"/>
      <c r="Q235" s="29">
        <v>7</v>
      </c>
      <c r="R235" s="29">
        <f t="shared" ref="R235:R237" si="54">SUM(O235:Q235)</f>
        <v>17</v>
      </c>
      <c r="S235" s="2"/>
      <c r="T235" s="2"/>
      <c r="V235" s="2"/>
      <c r="W235" s="24"/>
      <c r="X235" s="25"/>
      <c r="Y235" s="2"/>
    </row>
    <row r="236" spans="1:25" ht="12.75" customHeight="1" x14ac:dyDescent="0.2">
      <c r="A236" s="28" t="s">
        <v>60</v>
      </c>
      <c r="L236" s="1">
        <v>2</v>
      </c>
      <c r="O236" s="29">
        <v>2</v>
      </c>
      <c r="P236" s="29"/>
      <c r="Q236" s="29"/>
      <c r="R236" s="29">
        <f t="shared" si="54"/>
        <v>2</v>
      </c>
      <c r="S236" s="2"/>
      <c r="T236" s="2"/>
      <c r="V236" s="2"/>
      <c r="W236" s="24"/>
      <c r="X236" s="25"/>
      <c r="Y236" s="2"/>
    </row>
    <row r="237" spans="1:25" ht="12.75" customHeight="1" x14ac:dyDescent="0.2">
      <c r="A237" s="28" t="s">
        <v>61</v>
      </c>
      <c r="N237" s="1">
        <v>1</v>
      </c>
      <c r="O237" s="29"/>
      <c r="P237" s="29"/>
      <c r="Q237" s="29">
        <v>1</v>
      </c>
      <c r="R237" s="29">
        <f t="shared" si="54"/>
        <v>1</v>
      </c>
      <c r="S237" s="2"/>
      <c r="T237" s="2"/>
      <c r="V237" s="2"/>
      <c r="W237" s="24"/>
      <c r="X237" s="25"/>
      <c r="Y237" s="2"/>
    </row>
    <row r="238" spans="1:25" ht="12.75" customHeight="1" x14ac:dyDescent="0.2">
      <c r="R238" s="1">
        <f>SUM(R235:R237)</f>
        <v>20</v>
      </c>
      <c r="S238" s="2">
        <f>R235/B227</f>
        <v>0.53125</v>
      </c>
      <c r="T238" s="2">
        <f>R238/B227</f>
        <v>0.625</v>
      </c>
      <c r="U238" s="2">
        <f>T238-S238</f>
        <v>9.375E-2</v>
      </c>
      <c r="V238" s="2"/>
    </row>
    <row r="239" spans="1:25" ht="12.75" customHeight="1" x14ac:dyDescent="0.3">
      <c r="A239" s="3" t="s">
        <v>63</v>
      </c>
      <c r="L239" s="2"/>
      <c r="M239" s="2"/>
      <c r="O239" s="2"/>
      <c r="S239" s="2"/>
      <c r="T239" s="2"/>
      <c r="V239" s="2"/>
    </row>
    <row r="240" spans="1:25" ht="25.5" customHeight="1" x14ac:dyDescent="0.2">
      <c r="B240" s="216" t="s">
        <v>1</v>
      </c>
      <c r="C240" s="217"/>
      <c r="D240" s="217"/>
      <c r="E240" s="217"/>
      <c r="F240" s="217"/>
      <c r="G240" s="217"/>
      <c r="H240" s="217"/>
      <c r="I240" s="217"/>
      <c r="J240" s="217"/>
      <c r="S240" s="4" t="s">
        <v>2</v>
      </c>
      <c r="T240" s="4" t="s">
        <v>3</v>
      </c>
      <c r="U240" s="5" t="s">
        <v>4</v>
      </c>
      <c r="V240" s="4" t="s">
        <v>5</v>
      </c>
      <c r="W240" s="6" t="s">
        <v>6</v>
      </c>
      <c r="X240" s="6" t="s">
        <v>7</v>
      </c>
      <c r="Y240" s="7" t="s">
        <v>8</v>
      </c>
    </row>
    <row r="241" spans="1:29" ht="12.75" customHeight="1" x14ac:dyDescent="0.2">
      <c r="A241" s="9" t="s">
        <v>9</v>
      </c>
      <c r="B241" s="10">
        <v>1</v>
      </c>
      <c r="C241" s="10">
        <v>2</v>
      </c>
      <c r="D241" s="10">
        <v>3</v>
      </c>
      <c r="E241" s="10">
        <v>4</v>
      </c>
      <c r="F241" s="10">
        <v>5</v>
      </c>
      <c r="G241" s="10">
        <v>6</v>
      </c>
      <c r="H241" s="10">
        <v>7</v>
      </c>
      <c r="I241" s="10">
        <v>8</v>
      </c>
      <c r="J241" s="10">
        <v>9</v>
      </c>
      <c r="K241" s="174" t="s">
        <v>10</v>
      </c>
      <c r="S241" s="12"/>
      <c r="T241" s="12"/>
      <c r="U241" s="13"/>
      <c r="V241" s="14"/>
      <c r="W241" s="15"/>
      <c r="X241" s="15"/>
      <c r="Y241" s="2"/>
    </row>
    <row r="242" spans="1:29" ht="12.75" customHeight="1" x14ac:dyDescent="0.2">
      <c r="A242" s="28" t="s">
        <v>40</v>
      </c>
      <c r="B242" s="19">
        <v>10</v>
      </c>
      <c r="C242" s="19"/>
      <c r="D242" s="19"/>
      <c r="E242" s="19"/>
      <c r="F242" s="19"/>
      <c r="G242" s="19"/>
      <c r="H242" s="19"/>
      <c r="I242" s="19"/>
      <c r="J242" s="19"/>
      <c r="K242" s="175"/>
      <c r="O242" s="29"/>
      <c r="P242" s="29"/>
      <c r="Q242" s="29"/>
      <c r="R242" s="29"/>
      <c r="S242" s="12"/>
      <c r="T242" s="12"/>
      <c r="U242" s="13"/>
      <c r="V242" s="14"/>
      <c r="W242" s="21">
        <f>B242</f>
        <v>10</v>
      </c>
      <c r="X242" s="15"/>
      <c r="Y242" s="2"/>
    </row>
    <row r="243" spans="1:29" ht="12.75" customHeight="1" x14ac:dyDescent="0.2">
      <c r="A243" s="28" t="s">
        <v>44</v>
      </c>
      <c r="C243" s="1">
        <v>10</v>
      </c>
      <c r="K243" s="172"/>
      <c r="O243" s="29"/>
      <c r="P243" s="29"/>
      <c r="Q243" s="29"/>
      <c r="R243" s="29"/>
      <c r="S243" s="2"/>
      <c r="T243" s="2"/>
      <c r="V243" s="14">
        <f>C243/B242</f>
        <v>1</v>
      </c>
      <c r="W243" s="24">
        <v>10</v>
      </c>
      <c r="X243" s="25">
        <f t="shared" ref="X243:X249" si="55">W243/W242</f>
        <v>1</v>
      </c>
      <c r="Y243" s="2">
        <f t="shared" ref="Y243:Y249" si="56">100%-X243</f>
        <v>0</v>
      </c>
    </row>
    <row r="244" spans="1:29" ht="12.75" customHeight="1" x14ac:dyDescent="0.2">
      <c r="A244" s="28" t="s">
        <v>45</v>
      </c>
      <c r="D244" s="1">
        <v>9</v>
      </c>
      <c r="O244" s="29"/>
      <c r="P244" s="29"/>
      <c r="Q244" s="29"/>
      <c r="R244" s="29"/>
      <c r="S244" s="2"/>
      <c r="T244" s="2"/>
      <c r="V244" s="2">
        <f>D244/C243</f>
        <v>0.9</v>
      </c>
      <c r="W244" s="24">
        <v>10</v>
      </c>
      <c r="X244" s="25">
        <f t="shared" si="55"/>
        <v>1</v>
      </c>
      <c r="Y244" s="2">
        <f t="shared" si="56"/>
        <v>0</v>
      </c>
    </row>
    <row r="245" spans="1:29" ht="12.75" customHeight="1" x14ac:dyDescent="0.2">
      <c r="A245" s="28" t="s">
        <v>46</v>
      </c>
      <c r="E245" s="1">
        <v>7</v>
      </c>
      <c r="O245" s="29"/>
      <c r="P245" s="29"/>
      <c r="Q245" s="29"/>
      <c r="R245" s="29"/>
      <c r="S245" s="2"/>
      <c r="T245" s="2"/>
      <c r="V245" s="2">
        <f>E245/D244</f>
        <v>0.77777777777777779</v>
      </c>
      <c r="W245" s="24">
        <v>10</v>
      </c>
      <c r="X245" s="25">
        <f t="shared" si="55"/>
        <v>1</v>
      </c>
      <c r="Y245" s="2">
        <f t="shared" si="56"/>
        <v>0</v>
      </c>
    </row>
    <row r="246" spans="1:29" ht="12.75" customHeight="1" x14ac:dyDescent="0.2">
      <c r="A246" s="28" t="s">
        <v>47</v>
      </c>
      <c r="F246" s="1">
        <v>7</v>
      </c>
      <c r="O246" s="29"/>
      <c r="P246" s="29"/>
      <c r="Q246" s="29"/>
      <c r="R246" s="29"/>
      <c r="S246" s="2"/>
      <c r="T246" s="2"/>
      <c r="V246" s="2">
        <f>F246/E245</f>
        <v>1</v>
      </c>
      <c r="W246" s="24">
        <v>8</v>
      </c>
      <c r="X246" s="25">
        <f t="shared" si="55"/>
        <v>0.8</v>
      </c>
      <c r="Y246" s="2">
        <f t="shared" si="56"/>
        <v>0.19999999999999996</v>
      </c>
    </row>
    <row r="247" spans="1:29" ht="12.75" customHeight="1" x14ac:dyDescent="0.2">
      <c r="A247" s="28" t="s">
        <v>48</v>
      </c>
      <c r="G247" s="1">
        <v>7</v>
      </c>
      <c r="O247" s="29"/>
      <c r="P247" s="29"/>
      <c r="Q247" s="29"/>
      <c r="R247" s="29"/>
      <c r="S247" s="2"/>
      <c r="T247" s="2"/>
      <c r="V247" s="2">
        <f>G247/F246</f>
        <v>1</v>
      </c>
      <c r="W247" s="24">
        <v>8</v>
      </c>
      <c r="X247" s="25">
        <f t="shared" si="55"/>
        <v>1</v>
      </c>
      <c r="Y247" s="2">
        <f t="shared" si="56"/>
        <v>0</v>
      </c>
    </row>
    <row r="248" spans="1:29" ht="12.75" customHeight="1" x14ac:dyDescent="0.2">
      <c r="A248" s="28" t="s">
        <v>53</v>
      </c>
      <c r="H248" s="1">
        <v>7</v>
      </c>
      <c r="O248" s="29"/>
      <c r="P248" s="29"/>
      <c r="Q248" s="29"/>
      <c r="R248" s="29"/>
      <c r="S248" s="2"/>
      <c r="T248" s="2"/>
      <c r="V248" s="2">
        <f>H248/G247</f>
        <v>1</v>
      </c>
      <c r="W248" s="24">
        <v>8</v>
      </c>
      <c r="X248" s="25">
        <f t="shared" si="55"/>
        <v>1</v>
      </c>
      <c r="Y248" s="2">
        <f t="shared" si="56"/>
        <v>0</v>
      </c>
    </row>
    <row r="249" spans="1:29" ht="12.75" customHeight="1" x14ac:dyDescent="0.2">
      <c r="A249" s="28" t="s">
        <v>54</v>
      </c>
      <c r="I249" s="1">
        <v>7</v>
      </c>
      <c r="O249" s="29"/>
      <c r="P249" s="29"/>
      <c r="Q249" s="29"/>
      <c r="R249" s="29"/>
      <c r="S249" s="2"/>
      <c r="T249" s="2"/>
      <c r="V249" s="2">
        <f>I249/H248</f>
        <v>1</v>
      </c>
      <c r="W249" s="24">
        <v>8</v>
      </c>
      <c r="X249" s="25">
        <f t="shared" si="55"/>
        <v>1</v>
      </c>
      <c r="Y249" s="2">
        <f t="shared" si="56"/>
        <v>0</v>
      </c>
    </row>
    <row r="250" spans="1:29" ht="12.75" customHeight="1" x14ac:dyDescent="0.2">
      <c r="A250" s="28" t="s">
        <v>60</v>
      </c>
      <c r="J250" s="1">
        <v>2</v>
      </c>
      <c r="L250" s="1">
        <v>3</v>
      </c>
      <c r="N250" s="1">
        <v>4</v>
      </c>
      <c r="O250" s="29">
        <v>3</v>
      </c>
      <c r="P250" s="29"/>
      <c r="Q250" s="29">
        <v>4</v>
      </c>
      <c r="R250" s="29">
        <f t="shared" ref="R250:R251" si="57">SUM(O250:Q250)</f>
        <v>7</v>
      </c>
      <c r="S250" s="2"/>
      <c r="T250" s="2"/>
      <c r="V250" s="2"/>
      <c r="W250" s="24"/>
      <c r="X250" s="25"/>
      <c r="Y250" s="2"/>
    </row>
    <row r="251" spans="1:29" ht="12.75" customHeight="1" x14ac:dyDescent="0.2">
      <c r="A251" s="28" t="s">
        <v>61</v>
      </c>
      <c r="N251" s="1">
        <v>1</v>
      </c>
      <c r="O251" s="29"/>
      <c r="P251" s="29"/>
      <c r="Q251" s="29">
        <v>1</v>
      </c>
      <c r="R251" s="29">
        <f t="shared" si="57"/>
        <v>1</v>
      </c>
      <c r="S251" s="2"/>
      <c r="T251" s="2"/>
      <c r="V251" s="2"/>
      <c r="W251" s="24"/>
      <c r="X251" s="25"/>
      <c r="Y251" s="2"/>
      <c r="Z251" s="1" t="s">
        <v>64</v>
      </c>
      <c r="AA251" s="1">
        <v>8</v>
      </c>
      <c r="AB251" s="1">
        <f>SUM(R250:R251)</f>
        <v>8</v>
      </c>
      <c r="AC251" s="1" t="s">
        <v>10</v>
      </c>
    </row>
    <row r="252" spans="1:29" ht="12.75" customHeight="1" x14ac:dyDescent="0.2">
      <c r="R252" s="1">
        <f>SUM(R250:R251)</f>
        <v>8</v>
      </c>
      <c r="S252" s="2">
        <f>R250/B242</f>
        <v>0.7</v>
      </c>
      <c r="T252" s="2">
        <f>R252/B242</f>
        <v>0.8</v>
      </c>
      <c r="U252" s="2">
        <f>T252-S252</f>
        <v>0.10000000000000009</v>
      </c>
      <c r="V252" s="2"/>
      <c r="Z252" s="1" t="s">
        <v>66</v>
      </c>
      <c r="AA252" s="25">
        <f>AA251/B242</f>
        <v>0.8</v>
      </c>
      <c r="AB252" s="25">
        <f>AA251/AB251</f>
        <v>1</v>
      </c>
      <c r="AC252" s="1" t="s">
        <v>67</v>
      </c>
    </row>
    <row r="253" spans="1:29" ht="12.75" customHeight="1" x14ac:dyDescent="0.3">
      <c r="A253" s="3" t="s">
        <v>68</v>
      </c>
      <c r="L253" s="2"/>
      <c r="M253" s="2"/>
      <c r="O253" s="2"/>
      <c r="S253" s="2"/>
      <c r="T253" s="2"/>
      <c r="V253" s="2"/>
      <c r="Z253" s="1"/>
      <c r="AA253" s="1"/>
      <c r="AB253" s="1"/>
      <c r="AC253" s="1"/>
    </row>
    <row r="254" spans="1:29" ht="25.5" customHeight="1" x14ac:dyDescent="0.2">
      <c r="B254" s="216" t="s">
        <v>1</v>
      </c>
      <c r="C254" s="217"/>
      <c r="D254" s="217"/>
      <c r="E254" s="217"/>
      <c r="F254" s="217"/>
      <c r="G254" s="217"/>
      <c r="H254" s="217"/>
      <c r="I254" s="217"/>
      <c r="J254" s="217"/>
      <c r="S254" s="4" t="s">
        <v>2</v>
      </c>
      <c r="T254" s="4" t="s">
        <v>3</v>
      </c>
      <c r="U254" s="5" t="s">
        <v>4</v>
      </c>
      <c r="V254" s="4" t="s">
        <v>5</v>
      </c>
      <c r="W254" s="6" t="s">
        <v>6</v>
      </c>
      <c r="X254" s="6" t="s">
        <v>7</v>
      </c>
      <c r="Y254" s="7" t="s">
        <v>8</v>
      </c>
      <c r="Z254" s="1"/>
      <c r="AA254" s="1"/>
      <c r="AB254" s="1"/>
      <c r="AC254" s="1"/>
    </row>
    <row r="255" spans="1:29" ht="12.75" customHeight="1" x14ac:dyDescent="0.2">
      <c r="A255" s="9" t="s">
        <v>9</v>
      </c>
      <c r="B255" s="10">
        <v>1</v>
      </c>
      <c r="C255" s="10">
        <v>2</v>
      </c>
      <c r="D255" s="10">
        <v>3</v>
      </c>
      <c r="E255" s="10">
        <v>4</v>
      </c>
      <c r="F255" s="10">
        <v>5</v>
      </c>
      <c r="G255" s="10">
        <v>6</v>
      </c>
      <c r="H255" s="10">
        <v>7</v>
      </c>
      <c r="I255" s="10">
        <v>8</v>
      </c>
      <c r="J255" s="10">
        <v>9</v>
      </c>
      <c r="K255" s="174" t="s">
        <v>10</v>
      </c>
      <c r="S255" s="12"/>
      <c r="T255" s="12"/>
      <c r="U255" s="13"/>
      <c r="V255" s="14"/>
      <c r="W255" s="15"/>
      <c r="X255" s="15"/>
      <c r="Y255" s="2"/>
      <c r="Z255" s="1"/>
      <c r="AA255" s="1"/>
      <c r="AB255" s="1"/>
      <c r="AC255" s="1"/>
    </row>
    <row r="256" spans="1:29" ht="12.75" customHeight="1" x14ac:dyDescent="0.2">
      <c r="A256" s="28" t="s">
        <v>44</v>
      </c>
      <c r="B256" s="19">
        <v>30</v>
      </c>
      <c r="C256" s="19"/>
      <c r="D256" s="19"/>
      <c r="E256" s="19"/>
      <c r="F256" s="19"/>
      <c r="G256" s="19"/>
      <c r="H256" s="19"/>
      <c r="I256" s="19"/>
      <c r="J256" s="19"/>
      <c r="K256" s="175"/>
      <c r="S256" s="12"/>
      <c r="T256" s="12"/>
      <c r="U256" s="13"/>
      <c r="V256" s="14"/>
      <c r="W256" s="21">
        <f>B256</f>
        <v>30</v>
      </c>
      <c r="X256" s="15"/>
      <c r="Y256" s="2"/>
      <c r="Z256" s="1"/>
      <c r="AA256" s="1"/>
      <c r="AB256" s="1"/>
      <c r="AC256" s="1"/>
    </row>
    <row r="257" spans="1:29" ht="12.75" customHeight="1" x14ac:dyDescent="0.2">
      <c r="A257" s="28" t="s">
        <v>45</v>
      </c>
      <c r="C257" s="1">
        <v>25</v>
      </c>
      <c r="K257" s="172"/>
      <c r="O257" s="29"/>
      <c r="P257" s="29"/>
      <c r="Q257" s="29"/>
      <c r="R257" s="29"/>
      <c r="S257" s="2"/>
      <c r="T257" s="2"/>
      <c r="V257" s="14">
        <f>C257/B256</f>
        <v>0.83333333333333337</v>
      </c>
      <c r="W257" s="24">
        <v>25</v>
      </c>
      <c r="X257" s="25">
        <f t="shared" ref="X257:X263" si="58">W257/W256</f>
        <v>0.83333333333333337</v>
      </c>
      <c r="Y257" s="2">
        <f t="shared" ref="Y257:Y263" si="59">100%-X257</f>
        <v>0.16666666666666663</v>
      </c>
      <c r="Z257" s="1"/>
      <c r="AA257" s="1"/>
      <c r="AB257" s="1"/>
      <c r="AC257" s="1"/>
    </row>
    <row r="258" spans="1:29" ht="12.75" customHeight="1" x14ac:dyDescent="0.2">
      <c r="A258" s="28" t="s">
        <v>46</v>
      </c>
      <c r="D258" s="1">
        <v>23</v>
      </c>
      <c r="O258" s="29"/>
      <c r="P258" s="29"/>
      <c r="Q258" s="29"/>
      <c r="R258" s="29"/>
      <c r="S258" s="2"/>
      <c r="T258" s="2"/>
      <c r="V258" s="2">
        <f>D258/C257</f>
        <v>0.92</v>
      </c>
      <c r="W258" s="24">
        <v>24</v>
      </c>
      <c r="X258" s="25">
        <f t="shared" si="58"/>
        <v>0.96</v>
      </c>
      <c r="Y258" s="2">
        <f t="shared" si="59"/>
        <v>4.0000000000000036E-2</v>
      </c>
      <c r="Z258" s="1"/>
      <c r="AA258" s="1"/>
      <c r="AB258" s="1"/>
      <c r="AC258" s="1"/>
    </row>
    <row r="259" spans="1:29" ht="12.75" customHeight="1" x14ac:dyDescent="0.2">
      <c r="A259" s="28" t="s">
        <v>47</v>
      </c>
      <c r="E259" s="1">
        <v>21</v>
      </c>
      <c r="O259" s="29"/>
      <c r="P259" s="29"/>
      <c r="Q259" s="29"/>
      <c r="R259" s="29"/>
      <c r="S259" s="2"/>
      <c r="T259" s="2"/>
      <c r="V259" s="2">
        <f>E259/D258</f>
        <v>0.91304347826086951</v>
      </c>
      <c r="W259" s="24">
        <v>23</v>
      </c>
      <c r="X259" s="25">
        <f t="shared" si="58"/>
        <v>0.95833333333333337</v>
      </c>
      <c r="Y259" s="2">
        <f t="shared" si="59"/>
        <v>4.166666666666663E-2</v>
      </c>
      <c r="Z259" s="1"/>
      <c r="AA259" s="1"/>
      <c r="AB259" s="1"/>
      <c r="AC259" s="1"/>
    </row>
    <row r="260" spans="1:29" ht="12.75" customHeight="1" x14ac:dyDescent="0.2">
      <c r="A260" s="28" t="s">
        <v>48</v>
      </c>
      <c r="F260" s="1">
        <v>20</v>
      </c>
      <c r="O260" s="29"/>
      <c r="P260" s="29"/>
      <c r="Q260" s="29"/>
      <c r="R260" s="29"/>
      <c r="S260" s="2"/>
      <c r="T260" s="2"/>
      <c r="V260" s="2">
        <f>F260/E259</f>
        <v>0.95238095238095233</v>
      </c>
      <c r="W260" s="24">
        <v>22</v>
      </c>
      <c r="X260" s="25">
        <f t="shared" si="58"/>
        <v>0.95652173913043481</v>
      </c>
      <c r="Y260" s="2">
        <f t="shared" si="59"/>
        <v>4.3478260869565188E-2</v>
      </c>
      <c r="Z260" s="1"/>
      <c r="AA260" s="1"/>
      <c r="AB260" s="1"/>
      <c r="AC260" s="1"/>
    </row>
    <row r="261" spans="1:29" ht="12.75" customHeight="1" x14ac:dyDescent="0.2">
      <c r="A261" s="28" t="s">
        <v>53</v>
      </c>
      <c r="G261" s="1">
        <v>19</v>
      </c>
      <c r="O261" s="29"/>
      <c r="P261" s="29"/>
      <c r="Q261" s="29"/>
      <c r="R261" s="29"/>
      <c r="S261" s="2"/>
      <c r="T261" s="2"/>
      <c r="V261" s="2">
        <f>G261/F260</f>
        <v>0.95</v>
      </c>
      <c r="W261" s="24">
        <v>21</v>
      </c>
      <c r="X261" s="25">
        <f t="shared" si="58"/>
        <v>0.95454545454545459</v>
      </c>
      <c r="Y261" s="2">
        <f t="shared" si="59"/>
        <v>4.5454545454545414E-2</v>
      </c>
      <c r="Z261" s="1"/>
      <c r="AA261" s="1"/>
      <c r="AB261" s="1"/>
      <c r="AC261" s="1"/>
    </row>
    <row r="262" spans="1:29" ht="12.75" customHeight="1" x14ac:dyDescent="0.2">
      <c r="A262" s="28" t="s">
        <v>54</v>
      </c>
      <c r="H262" s="1">
        <v>17</v>
      </c>
      <c r="O262" s="29"/>
      <c r="P262" s="29"/>
      <c r="Q262" s="29"/>
      <c r="R262" s="29"/>
      <c r="S262" s="2"/>
      <c r="T262" s="2"/>
      <c r="V262" s="2">
        <f>H262/G261</f>
        <v>0.89473684210526316</v>
      </c>
      <c r="W262" s="24">
        <v>18</v>
      </c>
      <c r="X262" s="25">
        <f t="shared" si="58"/>
        <v>0.8571428571428571</v>
      </c>
      <c r="Y262" s="2">
        <f t="shared" si="59"/>
        <v>0.1428571428571429</v>
      </c>
      <c r="Z262" s="1"/>
      <c r="AA262" s="1"/>
      <c r="AB262" s="1"/>
      <c r="AC262" s="1"/>
    </row>
    <row r="263" spans="1:29" ht="12.75" customHeight="1" x14ac:dyDescent="0.2">
      <c r="A263" s="28" t="s">
        <v>60</v>
      </c>
      <c r="I263" s="1">
        <v>17</v>
      </c>
      <c r="O263" s="29"/>
      <c r="P263" s="29"/>
      <c r="Q263" s="29"/>
      <c r="R263" s="29"/>
      <c r="S263" s="2"/>
      <c r="T263" s="2"/>
      <c r="V263" s="2">
        <f>I263/H262</f>
        <v>1</v>
      </c>
      <c r="W263" s="24">
        <v>18</v>
      </c>
      <c r="X263" s="25">
        <f t="shared" si="58"/>
        <v>1</v>
      </c>
      <c r="Y263" s="2">
        <f t="shared" si="59"/>
        <v>0</v>
      </c>
      <c r="Z263" s="1"/>
      <c r="AA263" s="1"/>
      <c r="AB263" s="1"/>
      <c r="AC263" s="1"/>
    </row>
    <row r="264" spans="1:29" ht="12.75" customHeight="1" x14ac:dyDescent="0.2">
      <c r="A264" s="28" t="s">
        <v>61</v>
      </c>
      <c r="L264" s="1">
        <v>5</v>
      </c>
      <c r="N264" s="1">
        <v>12</v>
      </c>
      <c r="O264" s="29">
        <v>5</v>
      </c>
      <c r="P264" s="29"/>
      <c r="Q264" s="29">
        <v>1</v>
      </c>
      <c r="R264" s="29">
        <v>16</v>
      </c>
      <c r="S264" s="2"/>
      <c r="T264" s="2"/>
      <c r="V264" s="2"/>
      <c r="W264" s="24"/>
      <c r="X264" s="25"/>
      <c r="Y264" s="2"/>
    </row>
    <row r="265" spans="1:29" ht="12.75" customHeight="1" x14ac:dyDescent="0.2">
      <c r="A265" s="28" t="s">
        <v>62</v>
      </c>
      <c r="I265" s="1">
        <v>1</v>
      </c>
      <c r="O265" s="29"/>
      <c r="P265" s="29"/>
      <c r="Q265" s="29"/>
      <c r="R265" s="29">
        <f t="shared" ref="R265:R267" si="60">SUM(O265:Q265)</f>
        <v>0</v>
      </c>
      <c r="S265" s="2"/>
      <c r="T265" s="2"/>
      <c r="V265" s="2"/>
      <c r="W265" s="24"/>
      <c r="X265" s="25"/>
      <c r="Y265" s="2"/>
      <c r="Z265" s="1" t="s">
        <v>64</v>
      </c>
      <c r="AA265" s="1">
        <v>18</v>
      </c>
      <c r="AB265" s="1">
        <f>R269</f>
        <v>19</v>
      </c>
      <c r="AC265" s="1" t="s">
        <v>10</v>
      </c>
    </row>
    <row r="266" spans="1:29" ht="12.75" customHeight="1" x14ac:dyDescent="0.2">
      <c r="A266" s="28" t="s">
        <v>65</v>
      </c>
      <c r="N266" s="1">
        <v>1</v>
      </c>
      <c r="O266" s="29"/>
      <c r="P266" s="29"/>
      <c r="Q266" s="29">
        <v>1</v>
      </c>
      <c r="R266" s="29">
        <f t="shared" si="60"/>
        <v>1</v>
      </c>
      <c r="S266" s="2"/>
      <c r="T266" s="2"/>
      <c r="V266" s="2"/>
      <c r="W266" s="24"/>
      <c r="X266" s="25"/>
      <c r="Y266" s="2"/>
      <c r="Z266" s="1" t="s">
        <v>66</v>
      </c>
      <c r="AA266" s="25">
        <f>AA265/B256</f>
        <v>0.6</v>
      </c>
      <c r="AB266" s="25">
        <f>AA265/AB265</f>
        <v>0.94736842105263153</v>
      </c>
      <c r="AC266" s="1" t="s">
        <v>67</v>
      </c>
    </row>
    <row r="267" spans="1:29" ht="12.75" customHeight="1" x14ac:dyDescent="0.2">
      <c r="A267" s="28" t="s">
        <v>70</v>
      </c>
      <c r="L267" s="1">
        <v>1</v>
      </c>
      <c r="O267" s="29">
        <v>1</v>
      </c>
      <c r="P267" s="29"/>
      <c r="Q267" s="29"/>
      <c r="R267" s="29">
        <f t="shared" si="60"/>
        <v>1</v>
      </c>
      <c r="S267" s="2"/>
      <c r="T267" s="2"/>
      <c r="V267" s="2"/>
      <c r="W267" s="24"/>
      <c r="X267" s="25"/>
      <c r="Y267" s="2"/>
      <c r="Z267" s="1"/>
      <c r="AA267" s="1"/>
      <c r="AB267" s="1"/>
      <c r="AC267" s="1"/>
    </row>
    <row r="268" spans="1:29" ht="12.75" customHeight="1" x14ac:dyDescent="0.2">
      <c r="A268" s="28" t="s">
        <v>91</v>
      </c>
      <c r="O268" s="29"/>
      <c r="P268" s="29"/>
      <c r="Q268" s="29"/>
      <c r="R268" s="29">
        <v>1</v>
      </c>
      <c r="S268" s="2"/>
      <c r="T268" s="2"/>
      <c r="V268" s="2"/>
      <c r="W268" s="24"/>
      <c r="X268" s="25"/>
      <c r="Y268" s="2"/>
      <c r="Z268" s="1"/>
      <c r="AA268" s="1"/>
      <c r="AB268" s="1"/>
      <c r="AC268" s="1"/>
    </row>
    <row r="269" spans="1:29" ht="12.75" customHeight="1" x14ac:dyDescent="0.2">
      <c r="R269" s="1">
        <f>SUM(R264:R268)</f>
        <v>19</v>
      </c>
      <c r="S269" s="2">
        <f>R264/B256</f>
        <v>0.53333333333333333</v>
      </c>
      <c r="T269" s="2">
        <f>R269/B256</f>
        <v>0.6333333333333333</v>
      </c>
      <c r="U269" s="2">
        <f>T269-S269</f>
        <v>9.9999999999999978E-2</v>
      </c>
      <c r="V269" s="2"/>
      <c r="Z269" s="1"/>
      <c r="AA269" s="1"/>
      <c r="AB269" s="1"/>
      <c r="AC269" s="1"/>
    </row>
    <row r="270" spans="1:29" ht="12.75" customHeight="1" x14ac:dyDescent="0.3">
      <c r="A270" s="3" t="s">
        <v>69</v>
      </c>
      <c r="L270" s="2"/>
      <c r="M270" s="2"/>
      <c r="O270" s="2"/>
      <c r="S270" s="2"/>
      <c r="T270" s="2"/>
      <c r="V270" s="2"/>
      <c r="Z270" s="1"/>
      <c r="AA270" s="1"/>
      <c r="AB270" s="1"/>
      <c r="AC270" s="1"/>
    </row>
    <row r="271" spans="1:29" ht="12.75" customHeight="1" x14ac:dyDescent="0.2">
      <c r="B271" s="220"/>
      <c r="C271" s="219"/>
      <c r="D271" s="219"/>
      <c r="E271" s="219"/>
      <c r="F271" s="219"/>
      <c r="G271" s="219"/>
      <c r="H271" s="219"/>
      <c r="I271" s="219"/>
      <c r="J271" s="219"/>
      <c r="S271" s="2"/>
      <c r="T271" s="2"/>
      <c r="V271" s="2"/>
    </row>
    <row r="272" spans="1:29" ht="12.75" customHeight="1" x14ac:dyDescent="0.2">
      <c r="A272" s="9" t="s">
        <v>9</v>
      </c>
      <c r="B272" s="10">
        <v>1</v>
      </c>
      <c r="C272" s="10">
        <v>2</v>
      </c>
      <c r="D272" s="10">
        <v>3</v>
      </c>
      <c r="E272" s="10">
        <v>4</v>
      </c>
      <c r="F272" s="10">
        <v>5</v>
      </c>
      <c r="G272" s="10">
        <v>6</v>
      </c>
      <c r="H272" s="10">
        <v>7</v>
      </c>
      <c r="I272" s="10">
        <v>8</v>
      </c>
      <c r="J272" s="10">
        <v>9</v>
      </c>
      <c r="K272" s="174" t="s">
        <v>10</v>
      </c>
      <c r="S272" s="12"/>
      <c r="T272" s="12"/>
      <c r="U272" s="13"/>
      <c r="V272" s="14"/>
      <c r="W272" s="15"/>
      <c r="X272" s="15"/>
      <c r="Y272" s="2"/>
      <c r="Z272" s="1"/>
      <c r="AA272" s="34"/>
      <c r="AB272" s="1"/>
      <c r="AC272" s="1"/>
    </row>
    <row r="273" spans="1:29" ht="12.75" customHeight="1" x14ac:dyDescent="0.2">
      <c r="A273" s="28" t="s">
        <v>45</v>
      </c>
      <c r="B273" s="19">
        <v>5</v>
      </c>
      <c r="C273" s="19"/>
      <c r="D273" s="19"/>
      <c r="E273" s="19"/>
      <c r="F273" s="19"/>
      <c r="G273" s="19"/>
      <c r="H273" s="19"/>
      <c r="I273" s="19"/>
      <c r="J273" s="19"/>
      <c r="K273" s="175"/>
      <c r="O273" s="29"/>
      <c r="P273" s="29"/>
      <c r="Q273" s="29"/>
      <c r="R273" s="29"/>
      <c r="S273" s="12"/>
      <c r="T273" s="12"/>
      <c r="U273" s="13"/>
      <c r="V273" s="14"/>
      <c r="W273" s="21">
        <f>B273</f>
        <v>5</v>
      </c>
      <c r="X273" s="15"/>
      <c r="Y273" s="2"/>
      <c r="Z273" s="1"/>
      <c r="AA273" s="34"/>
      <c r="AB273" s="1"/>
      <c r="AC273" s="1"/>
    </row>
    <row r="274" spans="1:29" ht="12.75" customHeight="1" x14ac:dyDescent="0.2">
      <c r="A274" s="28" t="s">
        <v>46</v>
      </c>
      <c r="C274" s="1">
        <v>3</v>
      </c>
      <c r="K274" s="172"/>
      <c r="O274" s="29"/>
      <c r="P274" s="29"/>
      <c r="Q274" s="29"/>
      <c r="R274" s="29"/>
      <c r="S274" s="2"/>
      <c r="T274" s="2"/>
      <c r="V274" s="14">
        <f>C274/B273</f>
        <v>0.6</v>
      </c>
      <c r="W274" s="24">
        <v>3</v>
      </c>
      <c r="X274" s="25">
        <f t="shared" ref="X274:X280" si="61">W274/W273</f>
        <v>0.6</v>
      </c>
      <c r="Y274" s="2">
        <f t="shared" ref="Y274:Y280" si="62">100%-X274</f>
        <v>0.4</v>
      </c>
      <c r="Z274" s="1"/>
      <c r="AA274" s="34"/>
      <c r="AB274" s="1"/>
      <c r="AC274" s="1"/>
    </row>
    <row r="275" spans="1:29" ht="12.75" customHeight="1" x14ac:dyDescent="0.2">
      <c r="A275" s="28" t="s">
        <v>47</v>
      </c>
      <c r="D275" s="1">
        <v>3</v>
      </c>
      <c r="O275" s="29"/>
      <c r="P275" s="29"/>
      <c r="Q275" s="29"/>
      <c r="R275" s="29"/>
      <c r="S275" s="2"/>
      <c r="T275" s="2"/>
      <c r="V275" s="2">
        <f>D275/C274</f>
        <v>1</v>
      </c>
      <c r="W275" s="24">
        <v>3</v>
      </c>
      <c r="X275" s="25">
        <f t="shared" si="61"/>
        <v>1</v>
      </c>
      <c r="Y275" s="2">
        <f t="shared" si="62"/>
        <v>0</v>
      </c>
      <c r="Z275" s="1"/>
      <c r="AA275" s="34"/>
      <c r="AB275" s="1"/>
      <c r="AC275" s="1"/>
    </row>
    <row r="276" spans="1:29" ht="12.75" customHeight="1" x14ac:dyDescent="0.2">
      <c r="A276" s="28" t="s">
        <v>48</v>
      </c>
      <c r="E276" s="1">
        <v>2</v>
      </c>
      <c r="O276" s="29"/>
      <c r="P276" s="29"/>
      <c r="Q276" s="29"/>
      <c r="R276" s="29"/>
      <c r="S276" s="2"/>
      <c r="T276" s="2"/>
      <c r="V276" s="2">
        <f>E276/D275</f>
        <v>0.66666666666666663</v>
      </c>
      <c r="W276" s="24">
        <v>3</v>
      </c>
      <c r="X276" s="25">
        <f t="shared" si="61"/>
        <v>1</v>
      </c>
      <c r="Y276" s="2">
        <f t="shared" si="62"/>
        <v>0</v>
      </c>
      <c r="Z276" s="1"/>
      <c r="AA276" s="34"/>
      <c r="AB276" s="1"/>
      <c r="AC276" s="1"/>
    </row>
    <row r="277" spans="1:29" ht="12.75" customHeight="1" x14ac:dyDescent="0.2">
      <c r="A277" s="28" t="s">
        <v>53</v>
      </c>
      <c r="F277" s="1">
        <v>2</v>
      </c>
      <c r="O277" s="29"/>
      <c r="P277" s="29"/>
      <c r="Q277" s="29"/>
      <c r="R277" s="29"/>
      <c r="S277" s="2"/>
      <c r="T277" s="2"/>
      <c r="V277" s="2">
        <f>F277/E276</f>
        <v>1</v>
      </c>
      <c r="W277" s="24">
        <v>2</v>
      </c>
      <c r="X277" s="25">
        <f t="shared" si="61"/>
        <v>0.66666666666666663</v>
      </c>
      <c r="Y277" s="2">
        <f t="shared" si="62"/>
        <v>0.33333333333333337</v>
      </c>
      <c r="Z277" s="1"/>
      <c r="AA277" s="34"/>
      <c r="AB277" s="1"/>
      <c r="AC277" s="1"/>
    </row>
    <row r="278" spans="1:29" ht="12.75" customHeight="1" x14ac:dyDescent="0.2">
      <c r="A278" s="28" t="s">
        <v>54</v>
      </c>
      <c r="G278" s="1">
        <v>2</v>
      </c>
      <c r="O278" s="29"/>
      <c r="P278" s="29"/>
      <c r="Q278" s="29"/>
      <c r="R278" s="29"/>
      <c r="S278" s="2"/>
      <c r="T278" s="2"/>
      <c r="V278" s="2">
        <f>G278/F277</f>
        <v>1</v>
      </c>
      <c r="W278" s="24">
        <v>2</v>
      </c>
      <c r="X278" s="25">
        <f t="shared" si="61"/>
        <v>1</v>
      </c>
      <c r="Y278" s="2">
        <f t="shared" si="62"/>
        <v>0</v>
      </c>
    </row>
    <row r="279" spans="1:29" ht="12.75" customHeight="1" x14ac:dyDescent="0.2">
      <c r="A279" s="28" t="s">
        <v>60</v>
      </c>
      <c r="H279" s="1">
        <v>1</v>
      </c>
      <c r="O279" s="29"/>
      <c r="P279" s="29"/>
      <c r="Q279" s="29"/>
      <c r="R279" s="29"/>
      <c r="S279" s="2"/>
      <c r="T279" s="2"/>
      <c r="V279" s="2">
        <f>H279/G278</f>
        <v>0.5</v>
      </c>
      <c r="W279" s="24">
        <v>2</v>
      </c>
      <c r="X279" s="25">
        <f t="shared" si="61"/>
        <v>1</v>
      </c>
      <c r="Y279" s="2">
        <f t="shared" si="62"/>
        <v>0</v>
      </c>
    </row>
    <row r="280" spans="1:29" ht="12.75" customHeight="1" x14ac:dyDescent="0.2">
      <c r="A280" s="28" t="s">
        <v>61</v>
      </c>
      <c r="I280" s="1">
        <v>1</v>
      </c>
      <c r="O280" s="29"/>
      <c r="P280" s="29"/>
      <c r="Q280" s="29"/>
      <c r="R280" s="29"/>
      <c r="S280" s="2"/>
      <c r="T280" s="2"/>
      <c r="V280" s="2">
        <f>I280/H279</f>
        <v>1</v>
      </c>
      <c r="W280" s="24">
        <v>2</v>
      </c>
      <c r="X280" s="25">
        <f t="shared" si="61"/>
        <v>1</v>
      </c>
      <c r="Y280" s="2">
        <f t="shared" si="62"/>
        <v>0</v>
      </c>
    </row>
    <row r="281" spans="1:29" ht="12.75" customHeight="1" x14ac:dyDescent="0.2">
      <c r="A281" s="28" t="s">
        <v>62</v>
      </c>
      <c r="J281" s="1">
        <v>1</v>
      </c>
      <c r="O281" s="29"/>
      <c r="P281" s="29"/>
      <c r="Q281" s="29"/>
      <c r="R281" s="29"/>
      <c r="S281" s="2"/>
      <c r="T281" s="2"/>
      <c r="V281" s="2"/>
      <c r="W281" s="24"/>
      <c r="X281" s="25"/>
      <c r="Y281" s="2"/>
    </row>
    <row r="282" spans="1:29" ht="12.75" customHeight="1" x14ac:dyDescent="0.2">
      <c r="A282" s="28" t="s">
        <v>65</v>
      </c>
      <c r="L282" s="1">
        <v>1</v>
      </c>
      <c r="O282" s="29">
        <v>1</v>
      </c>
      <c r="P282" s="29"/>
      <c r="Q282" s="29"/>
      <c r="R282" s="29">
        <f>SUM(O282:Q282)</f>
        <v>1</v>
      </c>
      <c r="S282" s="2"/>
      <c r="T282" s="2"/>
      <c r="V282" s="2"/>
      <c r="W282" s="24"/>
      <c r="X282" s="25"/>
      <c r="Y282" s="2"/>
      <c r="Z282" s="1" t="s">
        <v>64</v>
      </c>
      <c r="AA282" s="1">
        <v>1</v>
      </c>
      <c r="AB282" s="1">
        <f>SUM(R281:R282)</f>
        <v>1</v>
      </c>
      <c r="AC282" s="1" t="s">
        <v>10</v>
      </c>
    </row>
    <row r="283" spans="1:29" ht="12.75" customHeight="1" x14ac:dyDescent="0.2">
      <c r="R283" s="1">
        <f>SUM(R281:R282)</f>
        <v>1</v>
      </c>
      <c r="S283" s="2">
        <f>R282/B273</f>
        <v>0.2</v>
      </c>
      <c r="T283" s="2">
        <f>R283/B273</f>
        <v>0.2</v>
      </c>
      <c r="U283" s="2">
        <f>T283-S283</f>
        <v>0</v>
      </c>
      <c r="V283" s="2"/>
      <c r="Z283" s="1" t="s">
        <v>66</v>
      </c>
      <c r="AA283" s="25">
        <f>AA282/B273</f>
        <v>0.2</v>
      </c>
      <c r="AB283" s="25">
        <f>AA282/AB282</f>
        <v>1</v>
      </c>
      <c r="AC283" s="1" t="s">
        <v>67</v>
      </c>
    </row>
    <row r="284" spans="1:29" ht="12.75" customHeight="1" x14ac:dyDescent="0.3">
      <c r="A284" s="3" t="s">
        <v>71</v>
      </c>
      <c r="L284" s="2"/>
      <c r="M284" s="2"/>
      <c r="O284" s="2"/>
      <c r="S284" s="2"/>
      <c r="T284" s="2"/>
      <c r="V284" s="2"/>
    </row>
    <row r="285" spans="1:29" ht="25.5" customHeight="1" x14ac:dyDescent="0.2">
      <c r="B285" s="216" t="s">
        <v>1</v>
      </c>
      <c r="C285" s="217"/>
      <c r="D285" s="217"/>
      <c r="E285" s="217"/>
      <c r="F285" s="217"/>
      <c r="G285" s="217"/>
      <c r="H285" s="217"/>
      <c r="I285" s="217"/>
      <c r="J285" s="217"/>
      <c r="S285" s="4" t="s">
        <v>2</v>
      </c>
      <c r="T285" s="4" t="s">
        <v>3</v>
      </c>
      <c r="U285" s="5" t="s">
        <v>4</v>
      </c>
      <c r="V285" s="4" t="s">
        <v>5</v>
      </c>
      <c r="W285" s="6" t="s">
        <v>6</v>
      </c>
      <c r="X285" s="6" t="s">
        <v>7</v>
      </c>
      <c r="Y285" s="7" t="s">
        <v>8</v>
      </c>
    </row>
    <row r="286" spans="1:29" ht="12.75" customHeight="1" x14ac:dyDescent="0.2">
      <c r="A286" s="9" t="s">
        <v>9</v>
      </c>
      <c r="B286" s="10">
        <v>1</v>
      </c>
      <c r="C286" s="10">
        <v>2</v>
      </c>
      <c r="D286" s="10">
        <v>3</v>
      </c>
      <c r="E286" s="10">
        <v>4</v>
      </c>
      <c r="F286" s="10">
        <v>5</v>
      </c>
      <c r="G286" s="10">
        <v>6</v>
      </c>
      <c r="H286" s="10">
        <v>7</v>
      </c>
      <c r="I286" s="10">
        <v>8</v>
      </c>
      <c r="J286" s="10">
        <v>9</v>
      </c>
      <c r="K286" s="174" t="s">
        <v>10</v>
      </c>
      <c r="O286" s="29"/>
      <c r="P286" s="29"/>
      <c r="Q286" s="29"/>
      <c r="R286" s="29"/>
      <c r="S286" s="12"/>
      <c r="T286" s="12"/>
      <c r="U286" s="13"/>
      <c r="V286" s="14"/>
      <c r="W286" s="15"/>
      <c r="X286" s="15"/>
      <c r="Y286" s="2"/>
    </row>
    <row r="287" spans="1:29" ht="12.75" customHeight="1" x14ac:dyDescent="0.2">
      <c r="A287" s="28" t="s">
        <v>46</v>
      </c>
      <c r="B287" s="19">
        <v>34</v>
      </c>
      <c r="C287" s="19"/>
      <c r="D287" s="19"/>
      <c r="E287" s="19"/>
      <c r="F287" s="19"/>
      <c r="G287" s="19"/>
      <c r="H287" s="19"/>
      <c r="I287" s="19"/>
      <c r="J287" s="19"/>
      <c r="K287" s="175"/>
      <c r="O287" s="29"/>
      <c r="P287" s="29"/>
      <c r="Q287" s="29"/>
      <c r="R287" s="29"/>
      <c r="S287" s="12"/>
      <c r="T287" s="12"/>
      <c r="U287" s="13"/>
      <c r="V287" s="14"/>
      <c r="W287" s="21">
        <f>B287</f>
        <v>34</v>
      </c>
      <c r="X287" s="15"/>
      <c r="Y287" s="2"/>
    </row>
    <row r="288" spans="1:29" ht="12.75" customHeight="1" x14ac:dyDescent="0.2">
      <c r="A288" s="28" t="s">
        <v>47</v>
      </c>
      <c r="C288" s="1">
        <v>25</v>
      </c>
      <c r="K288" s="172"/>
      <c r="O288" s="29"/>
      <c r="P288" s="29"/>
      <c r="Q288" s="29"/>
      <c r="R288" s="29"/>
      <c r="S288" s="2"/>
      <c r="T288" s="2"/>
      <c r="V288" s="14">
        <f>C288/B287</f>
        <v>0.73529411764705888</v>
      </c>
      <c r="W288" s="24">
        <v>25</v>
      </c>
      <c r="X288" s="25">
        <f t="shared" ref="X288:X294" si="63">W288/W287</f>
        <v>0.73529411764705888</v>
      </c>
      <c r="Y288" s="2">
        <f t="shared" ref="Y288:Y294" si="64">100%-X288</f>
        <v>0.26470588235294112</v>
      </c>
    </row>
    <row r="289" spans="1:29" ht="12.75" customHeight="1" x14ac:dyDescent="0.2">
      <c r="A289" s="28" t="s">
        <v>48</v>
      </c>
      <c r="D289" s="1">
        <v>23</v>
      </c>
      <c r="O289" s="29"/>
      <c r="P289" s="29"/>
      <c r="Q289" s="29"/>
      <c r="R289" s="29"/>
      <c r="S289" s="2"/>
      <c r="T289" s="2"/>
      <c r="V289" s="2">
        <f>D289/C288</f>
        <v>0.92</v>
      </c>
      <c r="W289" s="24">
        <v>24</v>
      </c>
      <c r="X289" s="25">
        <f t="shared" si="63"/>
        <v>0.96</v>
      </c>
      <c r="Y289" s="2">
        <f t="shared" si="64"/>
        <v>4.0000000000000036E-2</v>
      </c>
    </row>
    <row r="290" spans="1:29" ht="12.75" customHeight="1" x14ac:dyDescent="0.2">
      <c r="A290" s="1">
        <v>1001</v>
      </c>
      <c r="E290" s="1">
        <v>19</v>
      </c>
      <c r="O290" s="29"/>
      <c r="P290" s="29"/>
      <c r="Q290" s="29"/>
      <c r="R290" s="29"/>
      <c r="S290" s="2"/>
      <c r="T290" s="2"/>
      <c r="V290" s="2">
        <f>E290/D289</f>
        <v>0.82608695652173914</v>
      </c>
      <c r="W290" s="24">
        <v>20</v>
      </c>
      <c r="X290" s="25">
        <f t="shared" si="63"/>
        <v>0.83333333333333337</v>
      </c>
      <c r="Y290" s="2">
        <f t="shared" si="64"/>
        <v>0.16666666666666663</v>
      </c>
    </row>
    <row r="291" spans="1:29" ht="12.75" customHeight="1" x14ac:dyDescent="0.2">
      <c r="A291" s="1">
        <v>1002</v>
      </c>
      <c r="F291" s="1">
        <v>18</v>
      </c>
      <c r="O291" s="29"/>
      <c r="P291" s="29"/>
      <c r="Q291" s="29"/>
      <c r="R291" s="29"/>
      <c r="S291" s="2"/>
      <c r="T291" s="2"/>
      <c r="V291" s="2">
        <f>F291/E290</f>
        <v>0.94736842105263153</v>
      </c>
      <c r="W291" s="24">
        <v>20</v>
      </c>
      <c r="X291" s="25">
        <f t="shared" si="63"/>
        <v>1</v>
      </c>
      <c r="Y291" s="2">
        <f t="shared" si="64"/>
        <v>0</v>
      </c>
    </row>
    <row r="292" spans="1:29" ht="12.75" customHeight="1" x14ac:dyDescent="0.2">
      <c r="A292" s="1">
        <v>1101</v>
      </c>
      <c r="G292" s="1">
        <v>18</v>
      </c>
      <c r="O292" s="29"/>
      <c r="P292" s="29"/>
      <c r="Q292" s="29"/>
      <c r="R292" s="29"/>
      <c r="S292" s="2"/>
      <c r="T292" s="2"/>
      <c r="V292" s="2">
        <f>G292/F291</f>
        <v>1</v>
      </c>
      <c r="W292" s="24">
        <v>20</v>
      </c>
      <c r="X292" s="25">
        <f t="shared" si="63"/>
        <v>1</v>
      </c>
      <c r="Y292" s="2">
        <f t="shared" si="64"/>
        <v>0</v>
      </c>
    </row>
    <row r="293" spans="1:29" ht="12.75" customHeight="1" x14ac:dyDescent="0.2">
      <c r="A293" s="28" t="s">
        <v>61</v>
      </c>
      <c r="H293" s="1">
        <v>18</v>
      </c>
      <c r="O293" s="29"/>
      <c r="P293" s="29"/>
      <c r="Q293" s="29"/>
      <c r="R293" s="29"/>
      <c r="S293" s="2"/>
      <c r="T293" s="2"/>
      <c r="V293" s="2">
        <f>H293/G292</f>
        <v>1</v>
      </c>
      <c r="W293" s="24">
        <v>19</v>
      </c>
      <c r="X293" s="25">
        <f t="shared" si="63"/>
        <v>0.95</v>
      </c>
      <c r="Y293" s="2">
        <f t="shared" si="64"/>
        <v>5.0000000000000044E-2</v>
      </c>
    </row>
    <row r="294" spans="1:29" ht="12.75" customHeight="1" x14ac:dyDescent="0.2">
      <c r="A294" s="28" t="s">
        <v>62</v>
      </c>
      <c r="I294" s="1">
        <v>18</v>
      </c>
      <c r="L294" s="1">
        <v>9</v>
      </c>
      <c r="N294" s="1">
        <v>9</v>
      </c>
      <c r="O294" s="29">
        <v>9</v>
      </c>
      <c r="P294" s="29"/>
      <c r="Q294" s="29">
        <v>9</v>
      </c>
      <c r="R294" s="29"/>
      <c r="S294" s="2"/>
      <c r="T294" s="2"/>
      <c r="V294" s="2">
        <f>I294/H293</f>
        <v>1</v>
      </c>
      <c r="W294" s="24">
        <v>19</v>
      </c>
      <c r="X294" s="25">
        <f t="shared" si="63"/>
        <v>1</v>
      </c>
      <c r="Y294" s="2">
        <f t="shared" si="64"/>
        <v>0</v>
      </c>
    </row>
    <row r="295" spans="1:29" ht="12.75" customHeight="1" x14ac:dyDescent="0.2">
      <c r="A295" s="28" t="s">
        <v>65</v>
      </c>
      <c r="J295" s="1">
        <v>18</v>
      </c>
      <c r="N295" s="1">
        <v>1</v>
      </c>
      <c r="O295" s="29"/>
      <c r="P295" s="29"/>
      <c r="Q295" s="29">
        <v>1</v>
      </c>
      <c r="R295" s="29">
        <f>SUM(O294:Q294)</f>
        <v>18</v>
      </c>
      <c r="S295" s="2"/>
      <c r="T295" s="2"/>
      <c r="V295" s="2"/>
      <c r="W295" s="24"/>
      <c r="X295" s="25"/>
      <c r="Y295" s="2"/>
    </row>
    <row r="296" spans="1:29" ht="12.75" customHeight="1" x14ac:dyDescent="0.2">
      <c r="A296" s="28" t="s">
        <v>70</v>
      </c>
      <c r="I296" s="1">
        <v>1</v>
      </c>
      <c r="O296" s="29"/>
      <c r="P296" s="29"/>
      <c r="Q296" s="29"/>
      <c r="R296" s="29"/>
      <c r="S296" s="2"/>
      <c r="T296" s="2"/>
      <c r="V296" s="2"/>
      <c r="W296" s="24">
        <v>1</v>
      </c>
      <c r="X296" s="25"/>
      <c r="Y296" s="2"/>
      <c r="Z296" s="1" t="s">
        <v>64</v>
      </c>
      <c r="AA296" s="1">
        <v>18</v>
      </c>
      <c r="AB296" s="1">
        <f>SUM(R295:R296)</f>
        <v>18</v>
      </c>
      <c r="AC296" s="1" t="s">
        <v>10</v>
      </c>
    </row>
    <row r="297" spans="1:29" ht="12.75" customHeight="1" x14ac:dyDescent="0.2">
      <c r="R297" s="1">
        <f>SUM(R295)</f>
        <v>18</v>
      </c>
      <c r="S297" s="2">
        <f>R295/B287</f>
        <v>0.52941176470588236</v>
      </c>
      <c r="T297" s="2">
        <f>R297/B287</f>
        <v>0.52941176470588236</v>
      </c>
      <c r="U297" s="2">
        <f>T297-S297</f>
        <v>0</v>
      </c>
      <c r="V297" s="2"/>
      <c r="Z297" s="1" t="s">
        <v>66</v>
      </c>
      <c r="AA297" s="25">
        <f>AA296/B287</f>
        <v>0.52941176470588236</v>
      </c>
      <c r="AB297" s="25">
        <f>AA296/AB296</f>
        <v>1</v>
      </c>
      <c r="AC297" s="1" t="s">
        <v>67</v>
      </c>
    </row>
    <row r="298" spans="1:29" ht="12.75" customHeight="1" x14ac:dyDescent="0.3">
      <c r="A298" s="3" t="s">
        <v>75</v>
      </c>
      <c r="L298" s="2"/>
      <c r="M298" s="2"/>
      <c r="O298" s="2"/>
      <c r="S298" s="2"/>
      <c r="T298" s="2"/>
      <c r="V298" s="2"/>
    </row>
    <row r="299" spans="1:29" ht="25.5" customHeight="1" x14ac:dyDescent="0.2">
      <c r="B299" s="216" t="s">
        <v>1</v>
      </c>
      <c r="C299" s="217"/>
      <c r="D299" s="217"/>
      <c r="E299" s="217"/>
      <c r="F299" s="217"/>
      <c r="G299" s="217"/>
      <c r="H299" s="217"/>
      <c r="I299" s="217"/>
      <c r="J299" s="217"/>
      <c r="S299" s="4" t="s">
        <v>2</v>
      </c>
      <c r="T299" s="4" t="s">
        <v>3</v>
      </c>
      <c r="U299" s="5" t="s">
        <v>4</v>
      </c>
      <c r="V299" s="4" t="s">
        <v>5</v>
      </c>
      <c r="W299" s="6" t="s">
        <v>6</v>
      </c>
      <c r="X299" s="6" t="s">
        <v>7</v>
      </c>
      <c r="Y299" s="7" t="s">
        <v>8</v>
      </c>
    </row>
    <row r="300" spans="1:29" ht="12.75" customHeight="1" x14ac:dyDescent="0.2">
      <c r="A300" s="9" t="s">
        <v>9</v>
      </c>
      <c r="B300" s="10">
        <v>1</v>
      </c>
      <c r="C300" s="10">
        <v>2</v>
      </c>
      <c r="D300" s="10">
        <v>3</v>
      </c>
      <c r="E300" s="10">
        <v>4</v>
      </c>
      <c r="F300" s="10">
        <v>5</v>
      </c>
      <c r="G300" s="10">
        <v>6</v>
      </c>
      <c r="H300" s="10">
        <v>7</v>
      </c>
      <c r="I300" s="10">
        <v>8</v>
      </c>
      <c r="J300" s="10">
        <v>9</v>
      </c>
      <c r="K300" s="174" t="s">
        <v>10</v>
      </c>
      <c r="O300" s="29"/>
      <c r="P300" s="29"/>
      <c r="Q300" s="29"/>
      <c r="R300" s="29"/>
      <c r="S300" s="12"/>
      <c r="T300" s="12"/>
      <c r="U300" s="13"/>
      <c r="V300" s="14"/>
      <c r="W300" s="15"/>
      <c r="X300" s="15"/>
      <c r="Y300" s="2"/>
    </row>
    <row r="301" spans="1:29" ht="12.75" customHeight="1" x14ac:dyDescent="0.2">
      <c r="A301" s="28" t="s">
        <v>47</v>
      </c>
      <c r="B301" s="19">
        <v>18</v>
      </c>
      <c r="C301" s="19"/>
      <c r="D301" s="19"/>
      <c r="E301" s="19"/>
      <c r="F301" s="19"/>
      <c r="G301" s="19"/>
      <c r="H301" s="19"/>
      <c r="I301" s="19"/>
      <c r="J301" s="19"/>
      <c r="K301" s="175"/>
      <c r="O301" s="29"/>
      <c r="P301" s="29"/>
      <c r="Q301" s="29"/>
      <c r="R301" s="29"/>
      <c r="S301" s="12"/>
      <c r="T301" s="12"/>
      <c r="U301" s="13"/>
      <c r="V301" s="14"/>
      <c r="W301" s="21">
        <f>B301</f>
        <v>18</v>
      </c>
      <c r="X301" s="15"/>
      <c r="Y301" s="2"/>
    </row>
    <row r="302" spans="1:29" ht="12.75" customHeight="1" x14ac:dyDescent="0.2">
      <c r="A302" s="28" t="s">
        <v>48</v>
      </c>
      <c r="C302" s="1">
        <v>13</v>
      </c>
      <c r="K302" s="172"/>
      <c r="O302" s="29"/>
      <c r="P302" s="29"/>
      <c r="Q302" s="29"/>
      <c r="R302" s="29"/>
      <c r="S302" s="2"/>
      <c r="T302" s="2"/>
      <c r="V302" s="14">
        <f>C302/B301</f>
        <v>0.72222222222222221</v>
      </c>
      <c r="W302" s="24">
        <v>13</v>
      </c>
      <c r="X302" s="25">
        <f t="shared" ref="X302:X308" si="65">W302/W301</f>
        <v>0.72222222222222221</v>
      </c>
      <c r="Y302" s="2">
        <f t="shared" ref="Y302:Y308" si="66">100%-X302</f>
        <v>0.27777777777777779</v>
      </c>
    </row>
    <row r="303" spans="1:29" ht="12.75" customHeight="1" x14ac:dyDescent="0.2">
      <c r="A303" s="1">
        <v>1001</v>
      </c>
      <c r="D303" s="1">
        <v>13</v>
      </c>
      <c r="O303" s="29"/>
      <c r="P303" s="29"/>
      <c r="Q303" s="29"/>
      <c r="R303" s="29"/>
      <c r="S303" s="2"/>
      <c r="T303" s="2"/>
      <c r="V303" s="2">
        <f>D303/C302</f>
        <v>1</v>
      </c>
      <c r="W303" s="24">
        <v>14</v>
      </c>
      <c r="X303" s="25">
        <f t="shared" si="65"/>
        <v>1.0769230769230769</v>
      </c>
      <c r="Y303" s="2">
        <f t="shared" si="66"/>
        <v>-7.6923076923076872E-2</v>
      </c>
    </row>
    <row r="304" spans="1:29" ht="12.75" customHeight="1" x14ac:dyDescent="0.2">
      <c r="A304" s="1">
        <v>1002</v>
      </c>
      <c r="E304" s="1">
        <v>13</v>
      </c>
      <c r="O304" s="29"/>
      <c r="P304" s="29"/>
      <c r="Q304" s="29"/>
      <c r="R304" s="29"/>
      <c r="S304" s="2"/>
      <c r="T304" s="2"/>
      <c r="V304" s="2">
        <f>E304/D303</f>
        <v>1</v>
      </c>
      <c r="W304" s="24">
        <v>14</v>
      </c>
      <c r="X304" s="25">
        <f t="shared" si="65"/>
        <v>1</v>
      </c>
      <c r="Y304" s="2">
        <f t="shared" si="66"/>
        <v>0</v>
      </c>
    </row>
    <row r="305" spans="1:29" ht="12.75" customHeight="1" x14ac:dyDescent="0.2">
      <c r="A305" s="1">
        <v>1101</v>
      </c>
      <c r="F305" s="1">
        <v>13</v>
      </c>
      <c r="O305" s="29"/>
      <c r="P305" s="29"/>
      <c r="Q305" s="29"/>
      <c r="R305" s="29"/>
      <c r="S305" s="2"/>
      <c r="T305" s="2"/>
      <c r="V305" s="2">
        <f>F305/E304</f>
        <v>1</v>
      </c>
      <c r="W305" s="24">
        <v>14</v>
      </c>
      <c r="X305" s="25">
        <f t="shared" si="65"/>
        <v>1</v>
      </c>
      <c r="Y305" s="2">
        <f t="shared" si="66"/>
        <v>0</v>
      </c>
    </row>
    <row r="306" spans="1:29" ht="12.75" customHeight="1" x14ac:dyDescent="0.2">
      <c r="A306" s="28" t="s">
        <v>61</v>
      </c>
      <c r="G306" s="1">
        <v>13</v>
      </c>
      <c r="O306" s="29"/>
      <c r="P306" s="29"/>
      <c r="Q306" s="29"/>
      <c r="R306" s="29"/>
      <c r="S306" s="2"/>
      <c r="T306" s="2"/>
      <c r="V306" s="2">
        <f>G306/F305</f>
        <v>1</v>
      </c>
      <c r="W306" s="24">
        <v>14</v>
      </c>
      <c r="X306" s="25">
        <f t="shared" si="65"/>
        <v>1</v>
      </c>
      <c r="Y306" s="2">
        <f t="shared" si="66"/>
        <v>0</v>
      </c>
    </row>
    <row r="307" spans="1:29" ht="12.75" customHeight="1" x14ac:dyDescent="0.2">
      <c r="A307" s="28" t="s">
        <v>62</v>
      </c>
      <c r="H307" s="1">
        <v>13</v>
      </c>
      <c r="O307" s="29"/>
      <c r="P307" s="29"/>
      <c r="Q307" s="29"/>
      <c r="R307" s="29"/>
      <c r="S307" s="2"/>
      <c r="T307" s="2"/>
      <c r="V307" s="2">
        <f>H307/G306</f>
        <v>1</v>
      </c>
      <c r="W307" s="24">
        <v>14</v>
      </c>
      <c r="X307" s="25">
        <f t="shared" si="65"/>
        <v>1</v>
      </c>
      <c r="Y307" s="2">
        <f t="shared" si="66"/>
        <v>0</v>
      </c>
    </row>
    <row r="308" spans="1:29" ht="12.75" customHeight="1" x14ac:dyDescent="0.2">
      <c r="A308" s="28" t="s">
        <v>65</v>
      </c>
      <c r="I308" s="1">
        <v>13</v>
      </c>
      <c r="O308" s="29"/>
      <c r="P308" s="29"/>
      <c r="Q308" s="29"/>
      <c r="R308" s="29"/>
      <c r="S308" s="2"/>
      <c r="T308" s="2"/>
      <c r="V308" s="2">
        <f>I308/H307</f>
        <v>1</v>
      </c>
      <c r="W308" s="24">
        <v>14</v>
      </c>
      <c r="X308" s="25">
        <f t="shared" si="65"/>
        <v>1</v>
      </c>
      <c r="Y308" s="2">
        <f t="shared" si="66"/>
        <v>0</v>
      </c>
    </row>
    <row r="309" spans="1:29" ht="12.75" customHeight="1" x14ac:dyDescent="0.2">
      <c r="A309" s="28" t="s">
        <v>70</v>
      </c>
      <c r="I309" s="1">
        <v>2</v>
      </c>
      <c r="L309" s="1">
        <v>7</v>
      </c>
      <c r="N309" s="1">
        <v>5</v>
      </c>
      <c r="O309" s="29">
        <v>7</v>
      </c>
      <c r="P309" s="29"/>
      <c r="Q309" s="29">
        <v>5</v>
      </c>
      <c r="R309" s="29">
        <f t="shared" ref="R309:R310" si="67">SUM(O309:Q309)</f>
        <v>12</v>
      </c>
      <c r="S309" s="2"/>
      <c r="T309" s="2"/>
      <c r="V309" s="2"/>
      <c r="W309" s="24"/>
      <c r="X309" s="25"/>
      <c r="Y309" s="2"/>
    </row>
    <row r="310" spans="1:29" ht="12.75" customHeight="1" x14ac:dyDescent="0.2">
      <c r="A310" s="28" t="s">
        <v>72</v>
      </c>
      <c r="L310" s="1">
        <v>1</v>
      </c>
      <c r="O310" s="29">
        <v>1</v>
      </c>
      <c r="P310" s="29"/>
      <c r="Q310" s="29"/>
      <c r="R310" s="29">
        <f t="shared" si="67"/>
        <v>1</v>
      </c>
      <c r="S310" s="2"/>
      <c r="T310" s="2"/>
      <c r="V310" s="2"/>
      <c r="W310" s="24"/>
      <c r="X310" s="25"/>
      <c r="Y310" s="2"/>
      <c r="Z310" s="1" t="s">
        <v>64</v>
      </c>
      <c r="AA310" s="1">
        <v>12</v>
      </c>
      <c r="AB310" s="1">
        <f>SUM(R309:R310)</f>
        <v>13</v>
      </c>
      <c r="AC310" s="1" t="s">
        <v>10</v>
      </c>
    </row>
    <row r="311" spans="1:29" ht="12.75" customHeight="1" x14ac:dyDescent="0.2">
      <c r="R311" s="1">
        <f>SUM(R309:R310)</f>
        <v>13</v>
      </c>
      <c r="S311" s="2">
        <f>R309/B301</f>
        <v>0.66666666666666663</v>
      </c>
      <c r="T311" s="2">
        <f>R311/B301</f>
        <v>0.72222222222222221</v>
      </c>
      <c r="U311" s="2">
        <f>T311-S311</f>
        <v>5.555555555555558E-2</v>
      </c>
      <c r="V311" s="2"/>
      <c r="Z311" s="1" t="s">
        <v>66</v>
      </c>
      <c r="AA311" s="25">
        <f>AA310/B301</f>
        <v>0.66666666666666663</v>
      </c>
      <c r="AB311" s="25">
        <f>AA310/AB310</f>
        <v>0.92307692307692313</v>
      </c>
      <c r="AC311" s="1" t="s">
        <v>67</v>
      </c>
    </row>
    <row r="312" spans="1:29" ht="12.75" customHeight="1" x14ac:dyDescent="0.3">
      <c r="A312" s="3" t="s">
        <v>76</v>
      </c>
      <c r="L312" s="2"/>
      <c r="M312" s="2"/>
      <c r="O312" s="2"/>
      <c r="S312" s="2"/>
      <c r="T312" s="2"/>
      <c r="V312" s="2"/>
      <c r="Z312" s="1"/>
      <c r="AA312" s="1"/>
      <c r="AB312" s="1"/>
      <c r="AC312" s="1"/>
    </row>
    <row r="313" spans="1:29" ht="25.5" customHeight="1" x14ac:dyDescent="0.2">
      <c r="B313" s="216" t="s">
        <v>1</v>
      </c>
      <c r="C313" s="217"/>
      <c r="D313" s="217"/>
      <c r="E313" s="217"/>
      <c r="F313" s="217"/>
      <c r="G313" s="217"/>
      <c r="H313" s="217"/>
      <c r="I313" s="217"/>
      <c r="J313" s="217"/>
      <c r="S313" s="4" t="s">
        <v>2</v>
      </c>
      <c r="T313" s="4" t="s">
        <v>3</v>
      </c>
      <c r="U313" s="5" t="s">
        <v>4</v>
      </c>
      <c r="V313" s="4" t="s">
        <v>5</v>
      </c>
      <c r="W313" s="6" t="s">
        <v>6</v>
      </c>
      <c r="X313" s="6" t="s">
        <v>7</v>
      </c>
      <c r="Y313" s="7" t="s">
        <v>8</v>
      </c>
      <c r="Z313" s="1"/>
      <c r="AA313" s="1"/>
      <c r="AB313" s="1"/>
      <c r="AC313" s="1"/>
    </row>
    <row r="314" spans="1:29" ht="12.75" customHeight="1" x14ac:dyDescent="0.2">
      <c r="A314" s="9" t="s">
        <v>9</v>
      </c>
      <c r="B314" s="10">
        <v>1</v>
      </c>
      <c r="C314" s="10">
        <v>2</v>
      </c>
      <c r="D314" s="10">
        <v>3</v>
      </c>
      <c r="E314" s="10">
        <v>4</v>
      </c>
      <c r="F314" s="10">
        <v>5</v>
      </c>
      <c r="G314" s="10">
        <v>6</v>
      </c>
      <c r="H314" s="10">
        <v>7</v>
      </c>
      <c r="I314" s="10">
        <v>8</v>
      </c>
      <c r="J314" s="10">
        <v>9</v>
      </c>
      <c r="K314" s="174" t="s">
        <v>10</v>
      </c>
      <c r="O314" s="29"/>
      <c r="P314" s="29"/>
      <c r="Q314" s="29"/>
      <c r="R314" s="29"/>
      <c r="S314" s="12"/>
      <c r="T314" s="12"/>
      <c r="U314" s="13"/>
      <c r="V314" s="14"/>
      <c r="W314" s="15"/>
      <c r="X314" s="15"/>
      <c r="Y314" s="2"/>
      <c r="Z314" s="1"/>
      <c r="AA314" s="1"/>
      <c r="AB314" s="1"/>
      <c r="AC314" s="1"/>
    </row>
    <row r="315" spans="1:29" ht="12.75" customHeight="1" x14ac:dyDescent="0.2">
      <c r="A315" s="28" t="s">
        <v>48</v>
      </c>
      <c r="B315" s="19">
        <v>30</v>
      </c>
      <c r="C315" s="19"/>
      <c r="D315" s="19"/>
      <c r="E315" s="19"/>
      <c r="F315" s="19"/>
      <c r="G315" s="19"/>
      <c r="H315" s="19"/>
      <c r="I315" s="19"/>
      <c r="J315" s="19"/>
      <c r="K315" s="175"/>
      <c r="O315" s="29"/>
      <c r="P315" s="29"/>
      <c r="Q315" s="29"/>
      <c r="R315" s="29"/>
      <c r="S315" s="12"/>
      <c r="T315" s="12"/>
      <c r="U315" s="13"/>
      <c r="V315" s="14"/>
      <c r="W315" s="21">
        <f>B315</f>
        <v>30</v>
      </c>
      <c r="X315" s="15"/>
      <c r="Y315" s="2"/>
      <c r="Z315" s="1"/>
      <c r="AA315" s="1"/>
      <c r="AB315" s="1"/>
      <c r="AC315" s="1"/>
    </row>
    <row r="316" spans="1:29" ht="12.75" customHeight="1" x14ac:dyDescent="0.2">
      <c r="A316" s="28" t="s">
        <v>53</v>
      </c>
      <c r="C316" s="1">
        <v>26</v>
      </c>
      <c r="K316" s="172"/>
      <c r="O316" s="29"/>
      <c r="P316" s="29"/>
      <c r="Q316" s="29"/>
      <c r="R316" s="29"/>
      <c r="S316" s="2"/>
      <c r="T316" s="2"/>
      <c r="V316" s="14">
        <f>C316/B315</f>
        <v>0.8666666666666667</v>
      </c>
      <c r="W316" s="24">
        <v>27</v>
      </c>
      <c r="X316" s="25">
        <f t="shared" ref="X316:X322" si="68">W316/W315</f>
        <v>0.9</v>
      </c>
      <c r="Y316" s="2">
        <f t="shared" ref="Y316:Y322" si="69">100%-X316</f>
        <v>9.9999999999999978E-2</v>
      </c>
      <c r="Z316" s="1"/>
      <c r="AA316" s="1"/>
      <c r="AB316" s="1"/>
      <c r="AC316" s="1"/>
    </row>
    <row r="317" spans="1:29" ht="12.75" customHeight="1" x14ac:dyDescent="0.2">
      <c r="A317" s="1">
        <v>1002</v>
      </c>
      <c r="D317" s="1">
        <v>23</v>
      </c>
      <c r="O317" s="29"/>
      <c r="P317" s="29"/>
      <c r="Q317" s="29"/>
      <c r="R317" s="29"/>
      <c r="S317" s="2"/>
      <c r="T317" s="2"/>
      <c r="V317" s="2">
        <f>D317/C316</f>
        <v>0.88461538461538458</v>
      </c>
      <c r="W317" s="24">
        <v>23</v>
      </c>
      <c r="X317" s="25">
        <f t="shared" si="68"/>
        <v>0.85185185185185186</v>
      </c>
      <c r="Y317" s="2">
        <f t="shared" si="69"/>
        <v>0.14814814814814814</v>
      </c>
      <c r="Z317" s="1"/>
      <c r="AA317" s="1"/>
      <c r="AB317" s="1"/>
      <c r="AC317" s="1"/>
    </row>
    <row r="318" spans="1:29" ht="12.75" customHeight="1" x14ac:dyDescent="0.2">
      <c r="A318" s="1">
        <v>1101</v>
      </c>
      <c r="E318" s="1">
        <v>22</v>
      </c>
      <c r="O318" s="29"/>
      <c r="P318" s="29"/>
      <c r="Q318" s="29"/>
      <c r="R318" s="29"/>
      <c r="S318" s="2"/>
      <c r="T318" s="2"/>
      <c r="V318" s="2">
        <f>E318/D317</f>
        <v>0.95652173913043481</v>
      </c>
      <c r="W318" s="24">
        <v>22</v>
      </c>
      <c r="X318" s="25">
        <f t="shared" si="68"/>
        <v>0.95652173913043481</v>
      </c>
      <c r="Y318" s="2">
        <f t="shared" si="69"/>
        <v>4.3478260869565188E-2</v>
      </c>
      <c r="Z318" s="1"/>
      <c r="AA318" s="1"/>
      <c r="AB318" s="1"/>
      <c r="AC318" s="1"/>
    </row>
    <row r="319" spans="1:29" ht="12.75" customHeight="1" x14ac:dyDescent="0.2">
      <c r="A319" s="28" t="s">
        <v>61</v>
      </c>
      <c r="F319" s="1">
        <v>21</v>
      </c>
      <c r="O319" s="29"/>
      <c r="P319" s="29"/>
      <c r="Q319" s="29"/>
      <c r="R319" s="29"/>
      <c r="S319" s="2"/>
      <c r="T319" s="2"/>
      <c r="V319" s="2">
        <f>F319/E318</f>
        <v>0.95454545454545459</v>
      </c>
      <c r="W319" s="24">
        <v>22</v>
      </c>
      <c r="X319" s="25">
        <f t="shared" si="68"/>
        <v>1</v>
      </c>
      <c r="Y319" s="2">
        <f t="shared" si="69"/>
        <v>0</v>
      </c>
      <c r="Z319" s="1"/>
      <c r="AA319" s="1"/>
      <c r="AB319" s="1"/>
      <c r="AC319" s="1"/>
    </row>
    <row r="320" spans="1:29" ht="12.75" customHeight="1" x14ac:dyDescent="0.2">
      <c r="A320" s="28" t="s">
        <v>62</v>
      </c>
      <c r="G320" s="1">
        <v>21</v>
      </c>
      <c r="O320" s="29"/>
      <c r="P320" s="29"/>
      <c r="Q320" s="29"/>
      <c r="R320" s="29"/>
      <c r="S320" s="2"/>
      <c r="T320" s="2"/>
      <c r="V320" s="2">
        <f>G320/F319</f>
        <v>1</v>
      </c>
      <c r="W320" s="24">
        <v>22</v>
      </c>
      <c r="X320" s="25">
        <f t="shared" si="68"/>
        <v>1</v>
      </c>
      <c r="Y320" s="2">
        <f t="shared" si="69"/>
        <v>0</v>
      </c>
      <c r="Z320" s="1"/>
      <c r="AA320" s="1"/>
      <c r="AB320" s="1"/>
      <c r="AC320" s="1"/>
    </row>
    <row r="321" spans="1:37" ht="12.75" customHeight="1" x14ac:dyDescent="0.2">
      <c r="A321" s="28" t="s">
        <v>65</v>
      </c>
      <c r="H321" s="1">
        <v>21</v>
      </c>
      <c r="O321" s="29"/>
      <c r="P321" s="29"/>
      <c r="Q321" s="29"/>
      <c r="R321" s="29"/>
      <c r="S321" s="2"/>
      <c r="T321" s="2"/>
      <c r="V321" s="2">
        <f>H321/G320</f>
        <v>1</v>
      </c>
      <c r="W321" s="24">
        <v>21</v>
      </c>
      <c r="X321" s="25">
        <f t="shared" si="68"/>
        <v>0.95454545454545459</v>
      </c>
      <c r="Y321" s="2">
        <f t="shared" si="69"/>
        <v>4.5454545454545414E-2</v>
      </c>
      <c r="Z321" s="1"/>
      <c r="AA321" s="1"/>
      <c r="AB321" s="1"/>
      <c r="AC321" s="1"/>
    </row>
    <row r="322" spans="1:37" ht="12.75" customHeight="1" x14ac:dyDescent="0.2">
      <c r="A322" s="28" t="s">
        <v>70</v>
      </c>
      <c r="I322" s="1">
        <v>21</v>
      </c>
      <c r="O322" s="29"/>
      <c r="P322" s="29"/>
      <c r="Q322" s="29"/>
      <c r="R322" s="29"/>
      <c r="S322" s="2"/>
      <c r="T322" s="2"/>
      <c r="V322" s="2">
        <f>I322/H321</f>
        <v>1</v>
      </c>
      <c r="W322" s="24">
        <v>21</v>
      </c>
      <c r="X322" s="25">
        <f t="shared" si="68"/>
        <v>1</v>
      </c>
      <c r="Y322" s="2">
        <f t="shared" si="69"/>
        <v>0</v>
      </c>
      <c r="Z322" s="1"/>
      <c r="AA322" s="1"/>
      <c r="AB322" s="1"/>
      <c r="AC322" s="1"/>
    </row>
    <row r="323" spans="1:37" ht="12.75" customHeight="1" x14ac:dyDescent="0.2">
      <c r="A323" s="28" t="s">
        <v>72</v>
      </c>
      <c r="L323" s="1">
        <v>6</v>
      </c>
      <c r="N323" s="1">
        <v>15</v>
      </c>
      <c r="O323" s="29">
        <v>6</v>
      </c>
      <c r="P323" s="29"/>
      <c r="Q323" s="29">
        <v>14</v>
      </c>
      <c r="R323" s="29">
        <v>21</v>
      </c>
      <c r="S323" s="2"/>
      <c r="T323" s="2"/>
      <c r="V323" s="2"/>
      <c r="W323" s="24"/>
      <c r="X323" s="25"/>
      <c r="Y323" s="2"/>
      <c r="Z323" s="1" t="s">
        <v>64</v>
      </c>
      <c r="AA323" s="1">
        <v>18</v>
      </c>
      <c r="AB323" s="1">
        <f>SUM(R323:R325)</f>
        <v>21</v>
      </c>
      <c r="AC323" s="1" t="s">
        <v>10</v>
      </c>
      <c r="AJ323" s="40" t="s">
        <v>47</v>
      </c>
      <c r="AK323" s="1">
        <v>12</v>
      </c>
    </row>
    <row r="324" spans="1:37" ht="12.75" customHeight="1" x14ac:dyDescent="0.2">
      <c r="A324" s="28"/>
      <c r="O324" s="29"/>
      <c r="P324" s="29"/>
      <c r="Q324" s="29"/>
      <c r="R324" s="29"/>
      <c r="S324" s="2"/>
      <c r="T324" s="2"/>
      <c r="V324" s="2"/>
      <c r="W324" s="24"/>
      <c r="X324" s="25"/>
      <c r="Y324" s="2"/>
      <c r="Z324" s="1" t="s">
        <v>66</v>
      </c>
      <c r="AA324" s="25">
        <f>AA323/B315</f>
        <v>0.6</v>
      </c>
      <c r="AB324" s="25">
        <f>AA323/AB323</f>
        <v>0.8571428571428571</v>
      </c>
      <c r="AC324" s="1" t="s">
        <v>67</v>
      </c>
      <c r="AJ324" s="40" t="s">
        <v>48</v>
      </c>
      <c r="AK324" s="1">
        <v>12</v>
      </c>
    </row>
    <row r="325" spans="1:37" ht="12.75" customHeight="1" x14ac:dyDescent="0.2">
      <c r="A325" s="28"/>
      <c r="O325" s="29"/>
      <c r="P325" s="29"/>
      <c r="Q325" s="29"/>
      <c r="R325" s="29"/>
      <c r="S325" s="2"/>
      <c r="T325" s="2"/>
      <c r="V325" s="2"/>
      <c r="W325" s="24"/>
      <c r="X325" s="25"/>
      <c r="Y325" s="2"/>
      <c r="Z325" s="1"/>
      <c r="AA325" s="1"/>
      <c r="AB325" s="1"/>
      <c r="AC325" s="1"/>
      <c r="AJ325" s="40"/>
      <c r="AK325" s="1"/>
    </row>
    <row r="326" spans="1:37" ht="12.75" customHeight="1" x14ac:dyDescent="0.2">
      <c r="R326" s="1">
        <f>SUM(R323)</f>
        <v>21</v>
      </c>
      <c r="S326" s="2">
        <f>R323/B315</f>
        <v>0.7</v>
      </c>
      <c r="T326" s="2">
        <f>R326/B315</f>
        <v>0.7</v>
      </c>
      <c r="U326" s="2">
        <f>T326-S326</f>
        <v>0</v>
      </c>
      <c r="V326" s="2"/>
    </row>
    <row r="327" spans="1:37" ht="12.75" customHeight="1" x14ac:dyDescent="0.2">
      <c r="S327" s="2"/>
      <c r="T327" s="2"/>
      <c r="V327" s="2"/>
      <c r="AA327" s="34"/>
    </row>
    <row r="328" spans="1:37" ht="12.75" customHeight="1" x14ac:dyDescent="0.2">
      <c r="S328" s="2"/>
      <c r="T328" s="2"/>
      <c r="V328" s="2"/>
      <c r="AA328" s="34"/>
    </row>
    <row r="329" spans="1:37" ht="26.25" customHeight="1" x14ac:dyDescent="0.4">
      <c r="B329" s="199" t="s">
        <v>78</v>
      </c>
      <c r="C329" s="200"/>
      <c r="D329" s="200"/>
      <c r="E329" s="200"/>
      <c r="F329" s="200"/>
      <c r="G329" s="200"/>
      <c r="H329" s="200"/>
      <c r="I329" s="200"/>
      <c r="J329" s="200"/>
      <c r="K329" s="147" t="s">
        <v>53</v>
      </c>
      <c r="S329" s="2"/>
      <c r="T329" s="2"/>
      <c r="V329" s="2"/>
      <c r="AA329" s="34"/>
    </row>
    <row r="330" spans="1:37" ht="20.25" customHeight="1" x14ac:dyDescent="0.2">
      <c r="A330" s="201" t="s">
        <v>9</v>
      </c>
      <c r="B330" s="202" t="s">
        <v>79</v>
      </c>
      <c r="C330" s="203"/>
      <c r="D330" s="203"/>
      <c r="E330" s="203"/>
      <c r="F330" s="203"/>
      <c r="G330" s="203"/>
      <c r="H330" s="203"/>
      <c r="I330" s="203"/>
      <c r="J330" s="204"/>
      <c r="K330" s="212" t="s">
        <v>10</v>
      </c>
      <c r="L330" s="1"/>
      <c r="M330" s="1"/>
      <c r="N330" s="1"/>
      <c r="O330" s="1"/>
      <c r="P330" s="1"/>
      <c r="Q330" s="1"/>
      <c r="R330" s="1"/>
      <c r="S330" s="197" t="s">
        <v>2</v>
      </c>
      <c r="T330" s="197" t="s">
        <v>3</v>
      </c>
      <c r="U330" s="214" t="s">
        <v>4</v>
      </c>
      <c r="V330" s="197" t="s">
        <v>5</v>
      </c>
      <c r="W330" s="195" t="s">
        <v>6</v>
      </c>
      <c r="X330" s="195" t="s">
        <v>7</v>
      </c>
      <c r="Y330" s="197" t="s">
        <v>8</v>
      </c>
      <c r="AA330" s="34"/>
    </row>
    <row r="331" spans="1:37" ht="15.75" customHeight="1" x14ac:dyDescent="0.25">
      <c r="A331" s="196"/>
      <c r="B331" s="42" t="s">
        <v>80</v>
      </c>
      <c r="C331" s="42" t="s">
        <v>81</v>
      </c>
      <c r="D331" s="42" t="s">
        <v>82</v>
      </c>
      <c r="E331" s="42" t="s">
        <v>83</v>
      </c>
      <c r="F331" s="42" t="s">
        <v>84</v>
      </c>
      <c r="G331" s="42" t="s">
        <v>85</v>
      </c>
      <c r="H331" s="42" t="s">
        <v>86</v>
      </c>
      <c r="I331" s="42" t="s">
        <v>87</v>
      </c>
      <c r="J331" s="42" t="s">
        <v>88</v>
      </c>
      <c r="K331" s="213"/>
      <c r="L331" s="1"/>
      <c r="M331" s="1"/>
      <c r="N331" s="1"/>
      <c r="O331" s="1"/>
      <c r="P331" s="1"/>
      <c r="Q331" s="1"/>
      <c r="R331" s="1"/>
      <c r="S331" s="196"/>
      <c r="T331" s="196"/>
      <c r="U331" s="196"/>
      <c r="V331" s="196"/>
      <c r="W331" s="196"/>
      <c r="X331" s="196"/>
      <c r="Y331" s="196"/>
      <c r="AA331" s="34"/>
    </row>
    <row r="332" spans="1:37" ht="15.75" customHeight="1" x14ac:dyDescent="0.25">
      <c r="A332" s="42">
        <v>1001</v>
      </c>
      <c r="B332" s="43">
        <v>11</v>
      </c>
      <c r="C332" s="43"/>
      <c r="D332" s="43"/>
      <c r="E332" s="43"/>
      <c r="F332" s="43"/>
      <c r="G332" s="43"/>
      <c r="H332" s="43"/>
      <c r="I332" s="43"/>
      <c r="J332" s="43"/>
      <c r="K332" s="83"/>
      <c r="L332" s="155"/>
      <c r="M332" s="155"/>
      <c r="N332" s="155"/>
      <c r="O332" s="155"/>
      <c r="P332" s="155"/>
      <c r="Q332" s="155"/>
      <c r="R332" s="155"/>
      <c r="S332" s="150"/>
      <c r="T332" s="151"/>
      <c r="U332" s="152"/>
      <c r="V332" s="159"/>
      <c r="W332" s="84">
        <f>B332</f>
        <v>11</v>
      </c>
      <c r="X332" s="43"/>
      <c r="Y332" s="43"/>
      <c r="AA332" s="34"/>
    </row>
    <row r="333" spans="1:37" ht="15.75" customHeight="1" x14ac:dyDescent="0.25">
      <c r="A333" s="42">
        <v>1002</v>
      </c>
      <c r="B333" s="43"/>
      <c r="C333" s="43">
        <v>8</v>
      </c>
      <c r="D333" s="43"/>
      <c r="E333" s="43"/>
      <c r="F333" s="43"/>
      <c r="G333" s="43"/>
      <c r="H333" s="43"/>
      <c r="I333" s="43"/>
      <c r="J333" s="43"/>
      <c r="K333" s="83"/>
      <c r="L333" s="155"/>
      <c r="M333" s="155"/>
      <c r="N333" s="155"/>
      <c r="O333" s="155"/>
      <c r="P333" s="155"/>
      <c r="Q333" s="155"/>
      <c r="R333" s="155"/>
      <c r="S333" s="153"/>
      <c r="T333" s="68"/>
      <c r="U333" s="155"/>
      <c r="V333" s="47">
        <f>IF(C333=0,"",C333/B332)</f>
        <v>0.72727272727272729</v>
      </c>
      <c r="W333" s="46">
        <v>8</v>
      </c>
      <c r="X333" s="161">
        <f t="shared" ref="X333:X340" si="70">IF(W333=0,"",W333/W332)</f>
        <v>0.72727272727272729</v>
      </c>
      <c r="Y333" s="159">
        <f t="shared" ref="Y333:Y340" si="71">IF(W333=0,"",100%-X333)</f>
        <v>0.27272727272727271</v>
      </c>
      <c r="AA333" s="34"/>
    </row>
    <row r="334" spans="1:37" ht="15.75" customHeight="1" x14ac:dyDescent="0.25">
      <c r="A334" s="42">
        <v>1101</v>
      </c>
      <c r="B334" s="43"/>
      <c r="C334" s="43"/>
      <c r="D334" s="43">
        <v>7</v>
      </c>
      <c r="E334" s="43"/>
      <c r="F334" s="43"/>
      <c r="G334" s="43"/>
      <c r="H334" s="43"/>
      <c r="I334" s="43"/>
      <c r="J334" s="43"/>
      <c r="K334" s="83"/>
      <c r="L334" s="155"/>
      <c r="M334" s="155"/>
      <c r="N334" s="155"/>
      <c r="O334" s="155"/>
      <c r="P334" s="155"/>
      <c r="Q334" s="155"/>
      <c r="R334" s="155"/>
      <c r="S334" s="153"/>
      <c r="T334" s="68"/>
      <c r="U334" s="155"/>
      <c r="V334" s="47">
        <f>IF(D334=0,"",D334/C333)</f>
        <v>0.875</v>
      </c>
      <c r="W334" s="46">
        <v>7</v>
      </c>
      <c r="X334" s="161">
        <f t="shared" si="70"/>
        <v>0.875</v>
      </c>
      <c r="Y334" s="159">
        <f t="shared" si="71"/>
        <v>0.125</v>
      </c>
      <c r="Z334" s="8">
        <f>W334/W332</f>
        <v>0.63636363636363635</v>
      </c>
      <c r="AA334" s="34"/>
    </row>
    <row r="335" spans="1:37" ht="15.75" customHeight="1" x14ac:dyDescent="0.25">
      <c r="A335" s="42">
        <v>1102</v>
      </c>
      <c r="B335" s="43"/>
      <c r="C335" s="43"/>
      <c r="D335" s="43"/>
      <c r="E335" s="43">
        <v>7</v>
      </c>
      <c r="F335" s="43"/>
      <c r="G335" s="43"/>
      <c r="H335" s="43"/>
      <c r="I335" s="43"/>
      <c r="J335" s="43"/>
      <c r="K335" s="83"/>
      <c r="L335" s="155"/>
      <c r="M335" s="155"/>
      <c r="N335" s="155"/>
      <c r="O335" s="155"/>
      <c r="P335" s="155"/>
      <c r="Q335" s="155"/>
      <c r="R335" s="155"/>
      <c r="S335" s="153"/>
      <c r="T335" s="68"/>
      <c r="U335" s="154"/>
      <c r="V335" s="45">
        <f>IF(E335=0,"",E335/D334)</f>
        <v>1</v>
      </c>
      <c r="W335" s="46">
        <v>7</v>
      </c>
      <c r="X335" s="161">
        <f t="shared" si="70"/>
        <v>1</v>
      </c>
      <c r="Y335" s="161">
        <f t="shared" si="71"/>
        <v>0</v>
      </c>
      <c r="AA335" s="34"/>
    </row>
    <row r="336" spans="1:37" ht="15.75" customHeight="1" x14ac:dyDescent="0.25">
      <c r="A336" s="42">
        <v>1201</v>
      </c>
      <c r="B336" s="43"/>
      <c r="C336" s="43"/>
      <c r="D336" s="43"/>
      <c r="E336" s="43"/>
      <c r="F336" s="43">
        <v>7</v>
      </c>
      <c r="G336" s="43"/>
      <c r="H336" s="43"/>
      <c r="I336" s="43"/>
      <c r="J336" s="43"/>
      <c r="K336" s="83"/>
      <c r="L336" s="155"/>
      <c r="M336" s="155"/>
      <c r="N336" s="155"/>
      <c r="O336" s="155"/>
      <c r="P336" s="155"/>
      <c r="Q336" s="155"/>
      <c r="R336" s="155"/>
      <c r="S336" s="153"/>
      <c r="T336" s="68"/>
      <c r="U336" s="154"/>
      <c r="V336" s="45">
        <f>IF(F336=0,"",F336/E335)</f>
        <v>1</v>
      </c>
      <c r="W336" s="46">
        <v>7</v>
      </c>
      <c r="X336" s="161">
        <f t="shared" si="70"/>
        <v>1</v>
      </c>
      <c r="Y336" s="161">
        <f t="shared" si="71"/>
        <v>0</v>
      </c>
      <c r="AA336" s="34"/>
    </row>
    <row r="337" spans="1:27" ht="15.75" customHeight="1" x14ac:dyDescent="0.25">
      <c r="A337" s="42">
        <v>1202</v>
      </c>
      <c r="B337" s="43"/>
      <c r="C337" s="43"/>
      <c r="D337" s="43"/>
      <c r="E337" s="43"/>
      <c r="F337" s="43"/>
      <c r="G337" s="43">
        <v>7</v>
      </c>
      <c r="H337" s="43"/>
      <c r="I337" s="43"/>
      <c r="J337" s="43"/>
      <c r="K337" s="83"/>
      <c r="L337" s="155"/>
      <c r="M337" s="155"/>
      <c r="N337" s="155"/>
      <c r="O337" s="155"/>
      <c r="P337" s="155"/>
      <c r="Q337" s="155"/>
      <c r="R337" s="155"/>
      <c r="S337" s="153"/>
      <c r="T337" s="68"/>
      <c r="U337" s="154"/>
      <c r="V337" s="45">
        <f>IF(G337=0,"",G337/F336)</f>
        <v>1</v>
      </c>
      <c r="W337" s="46">
        <v>7</v>
      </c>
      <c r="X337" s="161">
        <f t="shared" si="70"/>
        <v>1</v>
      </c>
      <c r="Y337" s="161">
        <f t="shared" si="71"/>
        <v>0</v>
      </c>
      <c r="AA337" s="34"/>
    </row>
    <row r="338" spans="1:27" ht="15.75" customHeight="1" x14ac:dyDescent="0.25">
      <c r="A338" s="42">
        <v>1301</v>
      </c>
      <c r="B338" s="43"/>
      <c r="C338" s="43"/>
      <c r="D338" s="43"/>
      <c r="E338" s="43"/>
      <c r="F338" s="43"/>
      <c r="G338" s="43"/>
      <c r="H338" s="43">
        <v>7</v>
      </c>
      <c r="I338" s="43"/>
      <c r="J338" s="43"/>
      <c r="K338" s="83"/>
      <c r="L338" s="155"/>
      <c r="M338" s="155"/>
      <c r="N338" s="155"/>
      <c r="O338" s="155"/>
      <c r="P338" s="155"/>
      <c r="Q338" s="155"/>
      <c r="R338" s="155"/>
      <c r="S338" s="153"/>
      <c r="T338" s="68"/>
      <c r="U338" s="154"/>
      <c r="V338" s="45">
        <f>IF(H338=0,"",H338/G337)</f>
        <v>1</v>
      </c>
      <c r="W338" s="46">
        <v>7</v>
      </c>
      <c r="X338" s="161">
        <f t="shared" si="70"/>
        <v>1</v>
      </c>
      <c r="Y338" s="161">
        <f t="shared" si="71"/>
        <v>0</v>
      </c>
      <c r="AA338" s="34"/>
    </row>
    <row r="339" spans="1:27" ht="15.75" customHeight="1" x14ac:dyDescent="0.25">
      <c r="A339" s="42">
        <v>1302</v>
      </c>
      <c r="B339" s="43"/>
      <c r="C339" s="43"/>
      <c r="D339" s="43"/>
      <c r="E339" s="43"/>
      <c r="F339" s="43"/>
      <c r="G339" s="43"/>
      <c r="H339" s="43"/>
      <c r="I339" s="43">
        <v>7</v>
      </c>
      <c r="J339" s="43"/>
      <c r="K339" s="83"/>
      <c r="L339" s="155"/>
      <c r="M339" s="155"/>
      <c r="N339" s="155"/>
      <c r="O339" s="155"/>
      <c r="P339" s="155"/>
      <c r="Q339" s="155"/>
      <c r="R339" s="155"/>
      <c r="S339" s="153"/>
      <c r="T339" s="68"/>
      <c r="U339" s="154"/>
      <c r="V339" s="45">
        <f>IF(I339=0,"",I339/H338)</f>
        <v>1</v>
      </c>
      <c r="W339" s="46">
        <v>7</v>
      </c>
      <c r="X339" s="161">
        <f t="shared" si="70"/>
        <v>1</v>
      </c>
      <c r="Y339" s="161">
        <f t="shared" si="71"/>
        <v>0</v>
      </c>
      <c r="AA339" s="34"/>
    </row>
    <row r="340" spans="1:27" ht="15.75" customHeight="1" x14ac:dyDescent="0.25">
      <c r="A340" s="42">
        <v>1401</v>
      </c>
      <c r="B340" s="43"/>
      <c r="C340" s="43"/>
      <c r="D340" s="43"/>
      <c r="E340" s="43"/>
      <c r="F340" s="43"/>
      <c r="G340" s="43"/>
      <c r="H340" s="43"/>
      <c r="I340" s="43"/>
      <c r="J340" s="43">
        <v>7</v>
      </c>
      <c r="K340" s="87">
        <v>7</v>
      </c>
      <c r="L340" s="155"/>
      <c r="M340" s="155"/>
      <c r="N340" s="155"/>
      <c r="O340" s="155"/>
      <c r="P340" s="155"/>
      <c r="Q340" s="155"/>
      <c r="R340" s="155"/>
      <c r="S340" s="153"/>
      <c r="T340" s="68"/>
      <c r="U340" s="154"/>
      <c r="V340" s="45">
        <f>IF(J340=0,"",J340/I339)</f>
        <v>1</v>
      </c>
      <c r="W340" s="46">
        <v>7</v>
      </c>
      <c r="X340" s="161">
        <f t="shared" si="70"/>
        <v>1</v>
      </c>
      <c r="Y340" s="161">
        <f t="shared" si="71"/>
        <v>0</v>
      </c>
      <c r="AA340" s="34"/>
    </row>
    <row r="341" spans="1:27" ht="15.75" customHeight="1" x14ac:dyDescent="0.25">
      <c r="A341" s="42">
        <v>1402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83"/>
      <c r="L341" s="155"/>
      <c r="M341" s="155"/>
      <c r="N341" s="155"/>
      <c r="O341" s="155"/>
      <c r="P341" s="155"/>
      <c r="Q341" s="155"/>
      <c r="R341" s="155"/>
      <c r="S341" s="153"/>
      <c r="T341" s="68"/>
      <c r="U341" s="68"/>
      <c r="V341" s="163"/>
      <c r="W341" s="46"/>
      <c r="X341" s="164"/>
      <c r="Y341" s="163"/>
      <c r="AA341" s="34"/>
    </row>
    <row r="342" spans="1:27" ht="15.75" customHeight="1" x14ac:dyDescent="0.25">
      <c r="A342" s="42">
        <v>1501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83"/>
      <c r="L342" s="155"/>
      <c r="M342" s="155"/>
      <c r="N342" s="155"/>
      <c r="O342" s="155"/>
      <c r="P342" s="155"/>
      <c r="Q342" s="155"/>
      <c r="R342" s="155"/>
      <c r="S342" s="153"/>
      <c r="T342" s="68"/>
      <c r="U342" s="68"/>
      <c r="V342" s="163"/>
      <c r="W342" s="46"/>
      <c r="X342" s="164"/>
      <c r="Y342" s="163"/>
      <c r="AA342" s="34"/>
    </row>
    <row r="343" spans="1:27" ht="15.75" customHeight="1" x14ac:dyDescent="0.25">
      <c r="A343" s="42">
        <v>1502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83"/>
      <c r="L343" s="155"/>
      <c r="M343" s="155"/>
      <c r="N343" s="155"/>
      <c r="O343" s="155"/>
      <c r="P343" s="155"/>
      <c r="Q343" s="155"/>
      <c r="R343" s="155"/>
      <c r="S343" s="153"/>
      <c r="T343" s="68"/>
      <c r="U343" s="68"/>
      <c r="V343" s="163"/>
      <c r="W343" s="46"/>
      <c r="X343" s="164"/>
      <c r="Y343" s="163"/>
      <c r="AA343" s="34"/>
    </row>
    <row r="344" spans="1:27" ht="15.75" customHeight="1" x14ac:dyDescent="0.25">
      <c r="A344" s="42">
        <v>1601</v>
      </c>
      <c r="B344" s="43"/>
      <c r="C344" s="43"/>
      <c r="D344" s="43"/>
      <c r="E344" s="43"/>
      <c r="F344" s="43"/>
      <c r="G344" s="43"/>
      <c r="H344" s="43"/>
      <c r="I344" s="43"/>
      <c r="J344" s="43"/>
      <c r="K344" s="83"/>
      <c r="L344" s="155"/>
      <c r="M344" s="155"/>
      <c r="N344" s="155"/>
      <c r="O344" s="155"/>
      <c r="P344" s="155"/>
      <c r="Q344" s="155"/>
      <c r="R344" s="155"/>
      <c r="S344" s="153"/>
      <c r="T344" s="68"/>
      <c r="U344" s="68"/>
      <c r="V344" s="163"/>
      <c r="W344" s="69"/>
      <c r="X344" s="164"/>
      <c r="Y344" s="163"/>
      <c r="AA344" s="34"/>
    </row>
    <row r="345" spans="1:27" ht="15.75" customHeight="1" x14ac:dyDescent="0.25">
      <c r="A345" s="42">
        <v>1602</v>
      </c>
      <c r="B345" s="43"/>
      <c r="C345" s="43"/>
      <c r="D345" s="43"/>
      <c r="E345" s="43"/>
      <c r="F345" s="43"/>
      <c r="G345" s="43"/>
      <c r="H345" s="43"/>
      <c r="I345" s="43"/>
      <c r="J345" s="43"/>
      <c r="K345" s="83"/>
      <c r="L345" s="155"/>
      <c r="M345" s="155"/>
      <c r="N345" s="155"/>
      <c r="O345" s="155"/>
      <c r="P345" s="155"/>
      <c r="Q345" s="155"/>
      <c r="R345" s="155"/>
      <c r="S345" s="153"/>
      <c r="T345" s="68"/>
      <c r="U345" s="68"/>
      <c r="V345" s="68"/>
      <c r="W345" s="155"/>
      <c r="X345" s="165"/>
      <c r="Y345" s="163"/>
      <c r="AA345" s="34"/>
    </row>
    <row r="346" spans="1:27" ht="15.75" customHeight="1" x14ac:dyDescent="0.25">
      <c r="A346" s="42">
        <v>1702</v>
      </c>
      <c r="B346" s="43"/>
      <c r="C346" s="43"/>
      <c r="D346" s="43"/>
      <c r="E346" s="43"/>
      <c r="F346" s="43"/>
      <c r="G346" s="43"/>
      <c r="H346" s="43"/>
      <c r="I346" s="43"/>
      <c r="J346" s="43"/>
      <c r="K346" s="83"/>
      <c r="L346" s="155"/>
      <c r="M346" s="155"/>
      <c r="N346" s="155"/>
      <c r="O346" s="155"/>
      <c r="P346" s="155"/>
      <c r="Q346" s="155"/>
      <c r="R346" s="155"/>
      <c r="S346" s="153"/>
      <c r="T346" s="68"/>
      <c r="U346" s="155"/>
      <c r="V346" s="50" t="s">
        <v>64</v>
      </c>
      <c r="W346" s="51">
        <v>7</v>
      </c>
      <c r="X346" s="52">
        <f>IF(SUM(K334:K342)=0,"",SUM(K334:K342))</f>
        <v>7</v>
      </c>
      <c r="Y346" s="53" t="s">
        <v>10</v>
      </c>
      <c r="AA346" s="34"/>
    </row>
    <row r="347" spans="1:27" ht="15.75" customHeight="1" x14ac:dyDescent="0.25">
      <c r="A347" s="42">
        <v>1801</v>
      </c>
      <c r="B347" s="43"/>
      <c r="C347" s="43"/>
      <c r="D347" s="43"/>
      <c r="E347" s="43"/>
      <c r="F347" s="43"/>
      <c r="G347" s="43"/>
      <c r="H347" s="43"/>
      <c r="I347" s="43"/>
      <c r="J347" s="43"/>
      <c r="K347" s="83"/>
      <c r="L347" s="155"/>
      <c r="M347" s="155"/>
      <c r="N347" s="155"/>
      <c r="O347" s="155"/>
      <c r="P347" s="155"/>
      <c r="Q347" s="155"/>
      <c r="R347" s="155"/>
      <c r="S347" s="153"/>
      <c r="T347" s="68"/>
      <c r="U347" s="155"/>
      <c r="V347" s="54" t="s">
        <v>66</v>
      </c>
      <c r="W347" s="55">
        <f>IF(W346/B332=0,"",W346/B332)</f>
        <v>0.63636363636363635</v>
      </c>
      <c r="X347" s="56">
        <f>IF(W346/X346=0,"",W346/X346)</f>
        <v>1</v>
      </c>
      <c r="Y347" s="57" t="s">
        <v>67</v>
      </c>
      <c r="AA347" s="34"/>
    </row>
    <row r="348" spans="1:27" ht="15.75" customHeight="1" x14ac:dyDescent="0.25">
      <c r="A348" s="42">
        <v>1802</v>
      </c>
      <c r="B348" s="127"/>
      <c r="C348" s="127"/>
      <c r="D348" s="127"/>
      <c r="E348" s="127"/>
      <c r="F348" s="127"/>
      <c r="G348" s="127"/>
      <c r="H348" s="127"/>
      <c r="I348" s="127"/>
      <c r="J348" s="127"/>
      <c r="K348" s="83"/>
      <c r="L348" s="155"/>
      <c r="M348" s="155"/>
      <c r="N348" s="155"/>
      <c r="O348" s="155"/>
      <c r="P348" s="155"/>
      <c r="Q348" s="155"/>
      <c r="R348" s="155"/>
      <c r="S348" s="156"/>
      <c r="T348" s="157"/>
      <c r="U348" s="158"/>
      <c r="V348" s="58"/>
      <c r="W348" s="59"/>
      <c r="X348" s="59"/>
      <c r="Y348" s="60"/>
      <c r="AA348" s="34"/>
    </row>
    <row r="349" spans="1:27" ht="18" customHeight="1" x14ac:dyDescent="0.25">
      <c r="A349" s="28"/>
      <c r="B349" s="198" t="s">
        <v>89</v>
      </c>
      <c r="C349" s="198"/>
      <c r="D349" s="198"/>
      <c r="E349" s="198"/>
      <c r="F349" s="198"/>
      <c r="G349" s="198"/>
      <c r="H349" s="198"/>
      <c r="I349" s="198"/>
      <c r="J349" s="198"/>
      <c r="K349" s="149">
        <f>SUM(K332:K345)</f>
        <v>7</v>
      </c>
      <c r="L349" s="1"/>
      <c r="M349" s="1"/>
      <c r="N349" s="1"/>
      <c r="O349" s="1"/>
      <c r="P349" s="1"/>
      <c r="Q349" s="1"/>
      <c r="R349" s="1"/>
      <c r="S349" s="62">
        <f>IF(K340=0,"",K340/B332)</f>
        <v>0.63636363636363635</v>
      </c>
      <c r="T349" s="62">
        <f>IF(K349=0,"",K349/B332)</f>
        <v>0.63636363636363635</v>
      </c>
      <c r="U349" s="62">
        <f>IF(K340=0,"",T349-S349)</f>
        <v>0</v>
      </c>
      <c r="V349" s="2"/>
      <c r="W349" s="1"/>
      <c r="X349" s="25"/>
      <c r="Y349" s="2"/>
      <c r="AA349" s="34"/>
    </row>
    <row r="350" spans="1:27" ht="12.75" customHeight="1" x14ac:dyDescent="0.2">
      <c r="S350" s="2"/>
      <c r="T350" s="2"/>
      <c r="V350" s="2"/>
      <c r="AA350" s="34"/>
    </row>
    <row r="351" spans="1:27" ht="12.75" customHeight="1" x14ac:dyDescent="0.2">
      <c r="S351" s="2"/>
      <c r="T351" s="2"/>
      <c r="V351" s="2"/>
    </row>
    <row r="352" spans="1:27" ht="26.25" customHeight="1" x14ac:dyDescent="0.4">
      <c r="B352" s="199" t="s">
        <v>78</v>
      </c>
      <c r="C352" s="200"/>
      <c r="D352" s="200"/>
      <c r="E352" s="200"/>
      <c r="F352" s="200"/>
      <c r="G352" s="200"/>
      <c r="H352" s="200"/>
      <c r="I352" s="200"/>
      <c r="J352" s="200"/>
      <c r="K352" s="147" t="s">
        <v>54</v>
      </c>
      <c r="S352" s="2"/>
      <c r="T352" s="2"/>
      <c r="V352" s="2"/>
    </row>
    <row r="353" spans="1:26" ht="20.25" customHeight="1" x14ac:dyDescent="0.2">
      <c r="A353" s="201" t="s">
        <v>9</v>
      </c>
      <c r="B353" s="202" t="s">
        <v>79</v>
      </c>
      <c r="C353" s="203"/>
      <c r="D353" s="203"/>
      <c r="E353" s="203"/>
      <c r="F353" s="203"/>
      <c r="G353" s="203"/>
      <c r="H353" s="203"/>
      <c r="I353" s="203"/>
      <c r="J353" s="204"/>
      <c r="K353" s="212" t="s">
        <v>10</v>
      </c>
      <c r="L353" s="1"/>
      <c r="M353" s="1"/>
      <c r="N353" s="1"/>
      <c r="O353" s="1"/>
      <c r="P353" s="1"/>
      <c r="Q353" s="1"/>
      <c r="R353" s="1"/>
      <c r="S353" s="197" t="s">
        <v>2</v>
      </c>
      <c r="T353" s="197" t="s">
        <v>3</v>
      </c>
      <c r="U353" s="214" t="s">
        <v>4</v>
      </c>
      <c r="V353" s="197" t="s">
        <v>5</v>
      </c>
      <c r="W353" s="195" t="s">
        <v>6</v>
      </c>
      <c r="X353" s="195" t="s">
        <v>7</v>
      </c>
      <c r="Y353" s="197" t="s">
        <v>8</v>
      </c>
    </row>
    <row r="354" spans="1:26" ht="15.75" customHeight="1" x14ac:dyDescent="0.25">
      <c r="A354" s="196"/>
      <c r="B354" s="42" t="s">
        <v>80</v>
      </c>
      <c r="C354" s="42" t="s">
        <v>81</v>
      </c>
      <c r="D354" s="42" t="s">
        <v>82</v>
      </c>
      <c r="E354" s="42" t="s">
        <v>83</v>
      </c>
      <c r="F354" s="42" t="s">
        <v>84</v>
      </c>
      <c r="G354" s="42" t="s">
        <v>85</v>
      </c>
      <c r="H354" s="42" t="s">
        <v>86</v>
      </c>
      <c r="I354" s="42" t="s">
        <v>87</v>
      </c>
      <c r="J354" s="42" t="s">
        <v>88</v>
      </c>
      <c r="K354" s="213"/>
      <c r="L354" s="1"/>
      <c r="M354" s="1"/>
      <c r="N354" s="1"/>
      <c r="O354" s="1"/>
      <c r="P354" s="1"/>
      <c r="Q354" s="1"/>
      <c r="R354" s="1"/>
      <c r="S354" s="196"/>
      <c r="T354" s="196"/>
      <c r="U354" s="196"/>
      <c r="V354" s="196"/>
      <c r="W354" s="196"/>
      <c r="X354" s="196"/>
      <c r="Y354" s="196"/>
    </row>
    <row r="355" spans="1:26" ht="15.75" customHeight="1" x14ac:dyDescent="0.25">
      <c r="A355" s="42">
        <v>1002</v>
      </c>
      <c r="B355" s="43">
        <v>22</v>
      </c>
      <c r="C355" s="43"/>
      <c r="D355" s="43"/>
      <c r="E355" s="43"/>
      <c r="F355" s="43"/>
      <c r="G355" s="43"/>
      <c r="H355" s="43"/>
      <c r="I355" s="43"/>
      <c r="J355" s="43"/>
      <c r="K355" s="83"/>
      <c r="L355" s="155"/>
      <c r="M355" s="155"/>
      <c r="N355" s="155"/>
      <c r="O355" s="155"/>
      <c r="P355" s="155"/>
      <c r="Q355" s="155"/>
      <c r="R355" s="155"/>
      <c r="S355" s="150"/>
      <c r="T355" s="151"/>
      <c r="U355" s="152"/>
      <c r="V355" s="159"/>
      <c r="W355" s="84">
        <f>B355</f>
        <v>22</v>
      </c>
      <c r="X355" s="43"/>
      <c r="Y355" s="43"/>
    </row>
    <row r="356" spans="1:26" ht="15.75" customHeight="1" x14ac:dyDescent="0.25">
      <c r="A356" s="42">
        <v>1101</v>
      </c>
      <c r="B356" s="84"/>
      <c r="C356" s="43">
        <v>16</v>
      </c>
      <c r="D356" s="84"/>
      <c r="E356" s="84"/>
      <c r="F356" s="84"/>
      <c r="G356" s="84"/>
      <c r="H356" s="84"/>
      <c r="I356" s="84"/>
      <c r="J356" s="84"/>
      <c r="K356" s="87"/>
      <c r="L356" s="155"/>
      <c r="M356" s="155"/>
      <c r="N356" s="155"/>
      <c r="O356" s="155"/>
      <c r="P356" s="155"/>
      <c r="Q356" s="155"/>
      <c r="R356" s="155"/>
      <c r="S356" s="153"/>
      <c r="T356" s="68"/>
      <c r="U356" s="155"/>
      <c r="V356" s="47">
        <f>IF(C356=0,"",C356/B355)</f>
        <v>0.72727272727272729</v>
      </c>
      <c r="W356" s="46">
        <v>16</v>
      </c>
      <c r="X356" s="161">
        <f t="shared" ref="X356:X363" si="72">IF(W356=0,"",W356/W355)</f>
        <v>0.72727272727272729</v>
      </c>
      <c r="Y356" s="159">
        <f t="shared" ref="Y356:Y363" si="73">IF(W356=0,"",100%-X356)</f>
        <v>0.27272727272727271</v>
      </c>
    </row>
    <row r="357" spans="1:26" ht="15.75" customHeight="1" x14ac:dyDescent="0.25">
      <c r="A357" s="42">
        <v>1102</v>
      </c>
      <c r="B357" s="43"/>
      <c r="C357" s="43"/>
      <c r="D357" s="43">
        <v>12</v>
      </c>
      <c r="E357" s="43"/>
      <c r="F357" s="43"/>
      <c r="G357" s="43"/>
      <c r="H357" s="43"/>
      <c r="I357" s="43"/>
      <c r="J357" s="43"/>
      <c r="K357" s="87"/>
      <c r="L357" s="155"/>
      <c r="M357" s="155"/>
      <c r="N357" s="155"/>
      <c r="O357" s="155"/>
      <c r="P357" s="155"/>
      <c r="Q357" s="155"/>
      <c r="R357" s="155"/>
      <c r="S357" s="153"/>
      <c r="T357" s="68"/>
      <c r="U357" s="155"/>
      <c r="V357" s="47">
        <f>IF(D357=0,"",D357/C356)</f>
        <v>0.75</v>
      </c>
      <c r="W357" s="46">
        <v>12</v>
      </c>
      <c r="X357" s="161">
        <f t="shared" si="72"/>
        <v>0.75</v>
      </c>
      <c r="Y357" s="159">
        <f t="shared" si="73"/>
        <v>0.25</v>
      </c>
      <c r="Z357" s="8">
        <f>W357/W355</f>
        <v>0.54545454545454541</v>
      </c>
    </row>
    <row r="358" spans="1:26" ht="15.75" customHeight="1" x14ac:dyDescent="0.25">
      <c r="A358" s="42">
        <v>1201</v>
      </c>
      <c r="B358" s="43"/>
      <c r="C358" s="43"/>
      <c r="D358" s="43"/>
      <c r="E358" s="43">
        <v>11</v>
      </c>
      <c r="F358" s="43"/>
      <c r="G358" s="43"/>
      <c r="H358" s="43"/>
      <c r="I358" s="43"/>
      <c r="J358" s="43"/>
      <c r="K358" s="87"/>
      <c r="L358" s="155"/>
      <c r="M358" s="155"/>
      <c r="N358" s="155"/>
      <c r="O358" s="155"/>
      <c r="P358" s="155"/>
      <c r="Q358" s="155"/>
      <c r="R358" s="155"/>
      <c r="S358" s="153"/>
      <c r="T358" s="68"/>
      <c r="U358" s="154"/>
      <c r="V358" s="45">
        <f>IF(E358=0,"",E358/D357)</f>
        <v>0.91666666666666663</v>
      </c>
      <c r="W358" s="46">
        <v>12</v>
      </c>
      <c r="X358" s="161">
        <f t="shared" si="72"/>
        <v>1</v>
      </c>
      <c r="Y358" s="161">
        <f t="shared" si="73"/>
        <v>0</v>
      </c>
    </row>
    <row r="359" spans="1:26" ht="15.75" customHeight="1" x14ac:dyDescent="0.25">
      <c r="A359" s="42">
        <v>1202</v>
      </c>
      <c r="B359" s="43"/>
      <c r="C359" s="43"/>
      <c r="D359" s="43"/>
      <c r="E359" s="43"/>
      <c r="F359" s="43">
        <v>11</v>
      </c>
      <c r="G359" s="43"/>
      <c r="H359" s="43"/>
      <c r="I359" s="43"/>
      <c r="J359" s="43"/>
      <c r="K359" s="87"/>
      <c r="L359" s="155"/>
      <c r="M359" s="155"/>
      <c r="N359" s="155"/>
      <c r="O359" s="155"/>
      <c r="P359" s="155"/>
      <c r="Q359" s="155"/>
      <c r="R359" s="155"/>
      <c r="S359" s="153"/>
      <c r="T359" s="68"/>
      <c r="U359" s="154"/>
      <c r="V359" s="45">
        <f>IF(F359=0,"",F359/E358)</f>
        <v>1</v>
      </c>
      <c r="W359" s="46">
        <v>12</v>
      </c>
      <c r="X359" s="161">
        <f t="shared" si="72"/>
        <v>1</v>
      </c>
      <c r="Y359" s="161">
        <f t="shared" si="73"/>
        <v>0</v>
      </c>
    </row>
    <row r="360" spans="1:26" ht="15.75" customHeight="1" x14ac:dyDescent="0.25">
      <c r="A360" s="42">
        <v>1301</v>
      </c>
      <c r="B360" s="43"/>
      <c r="C360" s="43"/>
      <c r="D360" s="43"/>
      <c r="E360" s="43"/>
      <c r="F360" s="43"/>
      <c r="G360" s="43">
        <v>11</v>
      </c>
      <c r="H360" s="43"/>
      <c r="I360" s="43"/>
      <c r="J360" s="43"/>
      <c r="K360" s="87"/>
      <c r="L360" s="155"/>
      <c r="M360" s="155"/>
      <c r="N360" s="155"/>
      <c r="O360" s="155"/>
      <c r="P360" s="155"/>
      <c r="Q360" s="155"/>
      <c r="R360" s="155"/>
      <c r="S360" s="153"/>
      <c r="T360" s="68"/>
      <c r="U360" s="154"/>
      <c r="V360" s="45">
        <f>IF(G360=0,"",G360/F359)</f>
        <v>1</v>
      </c>
      <c r="W360" s="46">
        <v>12</v>
      </c>
      <c r="X360" s="161">
        <f t="shared" si="72"/>
        <v>1</v>
      </c>
      <c r="Y360" s="161">
        <f t="shared" si="73"/>
        <v>0</v>
      </c>
    </row>
    <row r="361" spans="1:26" ht="15.75" customHeight="1" x14ac:dyDescent="0.25">
      <c r="A361" s="42">
        <v>1302</v>
      </c>
      <c r="B361" s="43"/>
      <c r="C361" s="43"/>
      <c r="D361" s="43"/>
      <c r="E361" s="43"/>
      <c r="F361" s="43"/>
      <c r="G361" s="43"/>
      <c r="H361" s="43">
        <v>11</v>
      </c>
      <c r="I361" s="43"/>
      <c r="J361" s="43"/>
      <c r="K361" s="87"/>
      <c r="L361" s="155"/>
      <c r="M361" s="155"/>
      <c r="N361" s="155"/>
      <c r="O361" s="155"/>
      <c r="P361" s="155"/>
      <c r="Q361" s="155"/>
      <c r="R361" s="155"/>
      <c r="S361" s="153"/>
      <c r="T361" s="68"/>
      <c r="U361" s="154"/>
      <c r="V361" s="45">
        <f>IF(H361=0,"",H361/G360)</f>
        <v>1</v>
      </c>
      <c r="W361" s="46">
        <v>12</v>
      </c>
      <c r="X361" s="161">
        <f t="shared" si="72"/>
        <v>1</v>
      </c>
      <c r="Y361" s="161">
        <f t="shared" si="73"/>
        <v>0</v>
      </c>
    </row>
    <row r="362" spans="1:26" ht="15.75" customHeight="1" x14ac:dyDescent="0.25">
      <c r="A362" s="42">
        <v>1401</v>
      </c>
      <c r="B362" s="43"/>
      <c r="C362" s="43"/>
      <c r="D362" s="43"/>
      <c r="E362" s="43"/>
      <c r="F362" s="43"/>
      <c r="G362" s="43"/>
      <c r="H362" s="43"/>
      <c r="I362" s="43">
        <v>11</v>
      </c>
      <c r="J362" s="43"/>
      <c r="K362" s="87"/>
      <c r="L362" s="155"/>
      <c r="M362" s="155"/>
      <c r="N362" s="155"/>
      <c r="O362" s="155"/>
      <c r="P362" s="155"/>
      <c r="Q362" s="155"/>
      <c r="R362" s="155"/>
      <c r="S362" s="153"/>
      <c r="T362" s="68"/>
      <c r="U362" s="154"/>
      <c r="V362" s="45">
        <f>IF(I362=0,"",I362/H361)</f>
        <v>1</v>
      </c>
      <c r="W362" s="46">
        <v>11</v>
      </c>
      <c r="X362" s="161">
        <f t="shared" si="72"/>
        <v>0.91666666666666663</v>
      </c>
      <c r="Y362" s="161">
        <f t="shared" si="73"/>
        <v>8.333333333333337E-2</v>
      </c>
    </row>
    <row r="363" spans="1:26" ht="15.75" customHeight="1" x14ac:dyDescent="0.25">
      <c r="A363" s="42">
        <v>1402</v>
      </c>
      <c r="B363" s="43"/>
      <c r="C363" s="43"/>
      <c r="D363" s="43"/>
      <c r="E363" s="43"/>
      <c r="F363" s="43"/>
      <c r="G363" s="43"/>
      <c r="H363" s="43"/>
      <c r="I363" s="43"/>
      <c r="J363" s="43">
        <v>11</v>
      </c>
      <c r="K363" s="87">
        <v>11</v>
      </c>
      <c r="L363" s="155"/>
      <c r="M363" s="155"/>
      <c r="N363" s="155"/>
      <c r="O363" s="155"/>
      <c r="P363" s="155"/>
      <c r="Q363" s="155"/>
      <c r="R363" s="155"/>
      <c r="S363" s="153"/>
      <c r="T363" s="68"/>
      <c r="U363" s="154"/>
      <c r="V363" s="45">
        <f>IF(J363=0,"",J363/I362)</f>
        <v>1</v>
      </c>
      <c r="W363" s="46">
        <v>11</v>
      </c>
      <c r="X363" s="161">
        <f t="shared" si="72"/>
        <v>1</v>
      </c>
      <c r="Y363" s="161">
        <f t="shared" si="73"/>
        <v>0</v>
      </c>
    </row>
    <row r="364" spans="1:26" ht="15.75" customHeight="1" x14ac:dyDescent="0.25">
      <c r="A364" s="42">
        <v>1501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87"/>
      <c r="L364" s="155"/>
      <c r="M364" s="155"/>
      <c r="N364" s="155"/>
      <c r="O364" s="155"/>
      <c r="P364" s="155"/>
      <c r="Q364" s="155"/>
      <c r="R364" s="155"/>
      <c r="S364" s="153"/>
      <c r="T364" s="68"/>
      <c r="U364" s="68"/>
      <c r="V364" s="163"/>
      <c r="W364" s="46"/>
      <c r="X364" s="165"/>
      <c r="Y364" s="163"/>
    </row>
    <row r="365" spans="1:26" ht="15.75" customHeight="1" x14ac:dyDescent="0.25">
      <c r="A365" s="42">
        <v>1502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87"/>
      <c r="L365" s="155"/>
      <c r="M365" s="155"/>
      <c r="N365" s="155"/>
      <c r="O365" s="155"/>
      <c r="P365" s="155"/>
      <c r="Q365" s="155"/>
      <c r="R365" s="155"/>
      <c r="S365" s="153"/>
      <c r="T365" s="68"/>
      <c r="U365" s="68"/>
      <c r="V365" s="163"/>
      <c r="W365" s="46"/>
      <c r="X365" s="164"/>
      <c r="Y365" s="163"/>
    </row>
    <row r="366" spans="1:26" ht="15.75" customHeight="1" x14ac:dyDescent="0.25">
      <c r="A366" s="42">
        <v>1601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87"/>
      <c r="L366" s="155"/>
      <c r="M366" s="155"/>
      <c r="N366" s="155"/>
      <c r="O366" s="155"/>
      <c r="P366" s="155"/>
      <c r="Q366" s="155"/>
      <c r="R366" s="155"/>
      <c r="S366" s="153"/>
      <c r="T366" s="68"/>
      <c r="U366" s="68"/>
      <c r="V366" s="163"/>
      <c r="W366" s="46"/>
      <c r="X366" s="165"/>
      <c r="Y366" s="163"/>
    </row>
    <row r="367" spans="1:26" ht="15.75" customHeight="1" x14ac:dyDescent="0.25">
      <c r="A367" s="42">
        <v>1602</v>
      </c>
      <c r="B367" s="43"/>
      <c r="C367" s="43"/>
      <c r="D367" s="43"/>
      <c r="E367" s="43"/>
      <c r="F367" s="43"/>
      <c r="G367" s="43"/>
      <c r="H367" s="43"/>
      <c r="I367" s="43"/>
      <c r="J367" s="43"/>
      <c r="K367" s="87"/>
      <c r="L367" s="155"/>
      <c r="M367" s="155"/>
      <c r="N367" s="155"/>
      <c r="O367" s="155"/>
      <c r="P367" s="155"/>
      <c r="Q367" s="155"/>
      <c r="R367" s="155"/>
      <c r="S367" s="153"/>
      <c r="T367" s="68"/>
      <c r="U367" s="68"/>
      <c r="V367" s="163"/>
      <c r="W367" s="69"/>
      <c r="X367" s="164"/>
      <c r="Y367" s="163"/>
    </row>
    <row r="368" spans="1:26" ht="15.75" customHeight="1" x14ac:dyDescent="0.25">
      <c r="A368" s="42">
        <v>1702</v>
      </c>
      <c r="B368" s="43"/>
      <c r="C368" s="43"/>
      <c r="D368" s="43"/>
      <c r="E368" s="43"/>
      <c r="F368" s="43"/>
      <c r="G368" s="43"/>
      <c r="H368" s="43"/>
      <c r="I368" s="43"/>
      <c r="J368" s="43"/>
      <c r="K368" s="87"/>
      <c r="L368" s="155"/>
      <c r="M368" s="155"/>
      <c r="N368" s="155"/>
      <c r="O368" s="155"/>
      <c r="P368" s="155"/>
      <c r="Q368" s="155"/>
      <c r="R368" s="155"/>
      <c r="S368" s="153"/>
      <c r="T368" s="68"/>
      <c r="U368" s="68"/>
      <c r="V368" s="68"/>
      <c r="W368" s="155"/>
      <c r="X368" s="165"/>
      <c r="Y368" s="163"/>
    </row>
    <row r="369" spans="1:26" ht="15.75" customHeight="1" x14ac:dyDescent="0.25">
      <c r="A369" s="42">
        <v>1801</v>
      </c>
      <c r="B369" s="43"/>
      <c r="C369" s="43"/>
      <c r="D369" s="43"/>
      <c r="E369" s="43"/>
      <c r="F369" s="43"/>
      <c r="G369" s="43"/>
      <c r="H369" s="43"/>
      <c r="I369" s="43"/>
      <c r="J369" s="43"/>
      <c r="K369" s="87"/>
      <c r="L369" s="155"/>
      <c r="M369" s="155"/>
      <c r="N369" s="155"/>
      <c r="O369" s="155"/>
      <c r="P369" s="155"/>
      <c r="Q369" s="155"/>
      <c r="R369" s="155"/>
      <c r="S369" s="153"/>
      <c r="T369" s="68"/>
      <c r="U369" s="155"/>
      <c r="V369" s="50" t="s">
        <v>64</v>
      </c>
      <c r="W369" s="51">
        <v>10</v>
      </c>
      <c r="X369" s="52">
        <f>IF(SUM(K357:K365)=0,"",SUM(K357:K365))</f>
        <v>11</v>
      </c>
      <c r="Y369" s="53" t="s">
        <v>10</v>
      </c>
    </row>
    <row r="370" spans="1:26" ht="15.75" customHeight="1" x14ac:dyDescent="0.25">
      <c r="A370" s="42">
        <v>1802</v>
      </c>
      <c r="B370" s="43"/>
      <c r="C370" s="43"/>
      <c r="D370" s="43"/>
      <c r="E370" s="43"/>
      <c r="F370" s="43"/>
      <c r="G370" s="43"/>
      <c r="H370" s="43"/>
      <c r="I370" s="43"/>
      <c r="J370" s="43"/>
      <c r="K370" s="87"/>
      <c r="L370" s="155"/>
      <c r="M370" s="155"/>
      <c r="N370" s="155"/>
      <c r="O370" s="155"/>
      <c r="P370" s="155"/>
      <c r="Q370" s="155"/>
      <c r="R370" s="155"/>
      <c r="S370" s="153"/>
      <c r="T370" s="68"/>
      <c r="U370" s="155"/>
      <c r="V370" s="54" t="s">
        <v>66</v>
      </c>
      <c r="W370" s="55">
        <f>IF(W369/B355=0,"",W369/B355)</f>
        <v>0.45454545454545453</v>
      </c>
      <c r="X370" s="56">
        <f>IF(W369/X369=0,"",W369/X369)</f>
        <v>0.90909090909090906</v>
      </c>
      <c r="Y370" s="57" t="s">
        <v>67</v>
      </c>
    </row>
    <row r="371" spans="1:26" ht="15.75" customHeight="1" x14ac:dyDescent="0.25">
      <c r="A371" s="42">
        <v>1901</v>
      </c>
      <c r="B371" s="43"/>
      <c r="C371" s="43"/>
      <c r="D371" s="43"/>
      <c r="E371" s="43"/>
      <c r="F371" s="43"/>
      <c r="G371" s="43"/>
      <c r="H371" s="43"/>
      <c r="I371" s="43"/>
      <c r="J371" s="43"/>
      <c r="K371" s="87"/>
      <c r="L371" s="155"/>
      <c r="M371" s="155"/>
      <c r="N371" s="155"/>
      <c r="O371" s="155"/>
      <c r="P371" s="155"/>
      <c r="Q371" s="155"/>
      <c r="R371" s="155"/>
      <c r="S371" s="156"/>
      <c r="T371" s="157"/>
      <c r="U371" s="158"/>
      <c r="V371" s="58"/>
      <c r="W371" s="59"/>
      <c r="X371" s="59"/>
      <c r="Y371" s="60"/>
    </row>
    <row r="372" spans="1:26" ht="18" customHeight="1" x14ac:dyDescent="0.25">
      <c r="A372" s="28"/>
      <c r="B372" s="198" t="s">
        <v>89</v>
      </c>
      <c r="C372" s="198"/>
      <c r="D372" s="198"/>
      <c r="E372" s="198"/>
      <c r="F372" s="198"/>
      <c r="G372" s="198"/>
      <c r="H372" s="198"/>
      <c r="I372" s="198"/>
      <c r="J372" s="198"/>
      <c r="K372" s="61">
        <f>SUM(K355:K368)</f>
        <v>11</v>
      </c>
      <c r="L372" s="1"/>
      <c r="M372" s="1"/>
      <c r="N372" s="1"/>
      <c r="O372" s="1"/>
      <c r="P372" s="1"/>
      <c r="Q372" s="1"/>
      <c r="R372" s="1"/>
      <c r="S372" s="62">
        <f>IF(K363=0,"",K363/B355)</f>
        <v>0.5</v>
      </c>
      <c r="T372" s="62">
        <f>IF(K372=0,"",K372/B355)</f>
        <v>0.5</v>
      </c>
      <c r="U372" s="62">
        <f>IF(K363=0,"",T372-S372)</f>
        <v>0</v>
      </c>
      <c r="V372" s="2"/>
      <c r="W372" s="1"/>
      <c r="X372" s="25"/>
      <c r="Y372" s="2"/>
    </row>
    <row r="373" spans="1:26" ht="12.75" customHeight="1" x14ac:dyDescent="0.2">
      <c r="S373" s="2"/>
      <c r="T373" s="2"/>
      <c r="V373" s="2"/>
    </row>
    <row r="374" spans="1:26" ht="12.75" customHeight="1" x14ac:dyDescent="0.2">
      <c r="S374" s="2"/>
      <c r="T374" s="2"/>
      <c r="V374" s="2"/>
    </row>
    <row r="375" spans="1:26" ht="26.25" customHeight="1" x14ac:dyDescent="0.4">
      <c r="B375" s="199" t="s">
        <v>78</v>
      </c>
      <c r="C375" s="200"/>
      <c r="D375" s="200"/>
      <c r="E375" s="200"/>
      <c r="F375" s="200"/>
      <c r="G375" s="200"/>
      <c r="H375" s="200"/>
      <c r="I375" s="200"/>
      <c r="J375" s="200"/>
      <c r="K375" s="147" t="s">
        <v>60</v>
      </c>
      <c r="S375" s="2"/>
      <c r="T375" s="2"/>
      <c r="V375" s="2"/>
    </row>
    <row r="376" spans="1:26" ht="20.25" customHeight="1" x14ac:dyDescent="0.2">
      <c r="A376" s="201" t="s">
        <v>9</v>
      </c>
      <c r="B376" s="202" t="s">
        <v>79</v>
      </c>
      <c r="C376" s="203"/>
      <c r="D376" s="203"/>
      <c r="E376" s="203"/>
      <c r="F376" s="203"/>
      <c r="G376" s="203"/>
      <c r="H376" s="203"/>
      <c r="I376" s="203"/>
      <c r="J376" s="204"/>
      <c r="K376" s="212" t="s">
        <v>10</v>
      </c>
      <c r="L376" s="1"/>
      <c r="M376" s="1"/>
      <c r="N376" s="1"/>
      <c r="O376" s="1"/>
      <c r="P376" s="1"/>
      <c r="Q376" s="1"/>
      <c r="R376" s="1"/>
      <c r="S376" s="197" t="s">
        <v>2</v>
      </c>
      <c r="T376" s="197" t="s">
        <v>3</v>
      </c>
      <c r="U376" s="214" t="s">
        <v>4</v>
      </c>
      <c r="V376" s="197" t="s">
        <v>5</v>
      </c>
      <c r="W376" s="195" t="s">
        <v>6</v>
      </c>
      <c r="X376" s="195" t="s">
        <v>7</v>
      </c>
      <c r="Y376" s="197" t="s">
        <v>8</v>
      </c>
    </row>
    <row r="377" spans="1:26" ht="15.75" customHeight="1" x14ac:dyDescent="0.25">
      <c r="A377" s="196"/>
      <c r="B377" s="42" t="s">
        <v>80</v>
      </c>
      <c r="C377" s="42" t="s">
        <v>81</v>
      </c>
      <c r="D377" s="42" t="s">
        <v>82</v>
      </c>
      <c r="E377" s="42" t="s">
        <v>83</v>
      </c>
      <c r="F377" s="42" t="s">
        <v>84</v>
      </c>
      <c r="G377" s="42" t="s">
        <v>85</v>
      </c>
      <c r="H377" s="42" t="s">
        <v>86</v>
      </c>
      <c r="I377" s="42" t="s">
        <v>87</v>
      </c>
      <c r="J377" s="42" t="s">
        <v>88</v>
      </c>
      <c r="K377" s="213"/>
      <c r="L377" s="1"/>
      <c r="M377" s="1"/>
      <c r="N377" s="1"/>
      <c r="O377" s="1"/>
      <c r="P377" s="1"/>
      <c r="Q377" s="1"/>
      <c r="R377" s="1"/>
      <c r="S377" s="196"/>
      <c r="T377" s="196"/>
      <c r="U377" s="196"/>
      <c r="V377" s="196"/>
      <c r="W377" s="196"/>
      <c r="X377" s="196"/>
      <c r="Y377" s="196"/>
    </row>
    <row r="378" spans="1:26" ht="15.75" customHeight="1" x14ac:dyDescent="0.25">
      <c r="A378" s="42">
        <v>1101</v>
      </c>
      <c r="B378" s="43">
        <v>11</v>
      </c>
      <c r="C378" s="43"/>
      <c r="D378" s="43"/>
      <c r="E378" s="43"/>
      <c r="F378" s="43"/>
      <c r="G378" s="43"/>
      <c r="H378" s="43"/>
      <c r="I378" s="43"/>
      <c r="J378" s="43"/>
      <c r="K378" s="83"/>
      <c r="L378" s="155"/>
      <c r="M378" s="155"/>
      <c r="N378" s="155"/>
      <c r="O378" s="155"/>
      <c r="P378" s="155"/>
      <c r="Q378" s="155"/>
      <c r="R378" s="155"/>
      <c r="S378" s="150"/>
      <c r="T378" s="151"/>
      <c r="U378" s="152"/>
      <c r="V378" s="159"/>
      <c r="W378" s="84">
        <f>B378</f>
        <v>11</v>
      </c>
      <c r="X378" s="43"/>
      <c r="Y378" s="43"/>
    </row>
    <row r="379" spans="1:26" ht="15.75" customHeight="1" x14ac:dyDescent="0.25">
      <c r="A379" s="42">
        <v>1102</v>
      </c>
      <c r="B379" s="84"/>
      <c r="C379" s="43">
        <v>8</v>
      </c>
      <c r="D379" s="84"/>
      <c r="E379" s="84"/>
      <c r="F379" s="84"/>
      <c r="G379" s="84"/>
      <c r="H379" s="84"/>
      <c r="I379" s="84"/>
      <c r="J379" s="84"/>
      <c r="K379" s="87"/>
      <c r="L379" s="155"/>
      <c r="M379" s="155"/>
      <c r="N379" s="155"/>
      <c r="O379" s="155"/>
      <c r="P379" s="155"/>
      <c r="Q379" s="155"/>
      <c r="R379" s="155"/>
      <c r="S379" s="153"/>
      <c r="T379" s="68"/>
      <c r="U379" s="155"/>
      <c r="V379" s="47">
        <f>IF(C379=0,"",C379/B378)</f>
        <v>0.72727272727272729</v>
      </c>
      <c r="W379" s="46">
        <v>8</v>
      </c>
      <c r="X379" s="161">
        <f t="shared" ref="X379:X386" si="74">IF(W379=0,"",W379/W378)</f>
        <v>0.72727272727272729</v>
      </c>
      <c r="Y379" s="159">
        <f t="shared" ref="Y379:Y386" si="75">IF(W379=0,"",100%-X379)</f>
        <v>0.27272727272727271</v>
      </c>
    </row>
    <row r="380" spans="1:26" ht="15.75" customHeight="1" x14ac:dyDescent="0.25">
      <c r="A380" s="42">
        <v>1201</v>
      </c>
      <c r="B380" s="43"/>
      <c r="C380" s="43"/>
      <c r="D380" s="43">
        <v>8</v>
      </c>
      <c r="E380" s="43"/>
      <c r="F380" s="43"/>
      <c r="G380" s="43"/>
      <c r="H380" s="43"/>
      <c r="I380" s="43"/>
      <c r="J380" s="43"/>
      <c r="K380" s="87"/>
      <c r="L380" s="155"/>
      <c r="M380" s="155"/>
      <c r="N380" s="155"/>
      <c r="O380" s="155"/>
      <c r="P380" s="155"/>
      <c r="Q380" s="155"/>
      <c r="R380" s="155"/>
      <c r="S380" s="153"/>
      <c r="T380" s="68"/>
      <c r="U380" s="155"/>
      <c r="V380" s="47">
        <f>IF(D380=0,"",D380/C379)</f>
        <v>1</v>
      </c>
      <c r="W380" s="46">
        <v>8</v>
      </c>
      <c r="X380" s="161">
        <f t="shared" si="74"/>
        <v>1</v>
      </c>
      <c r="Y380" s="159">
        <f t="shared" si="75"/>
        <v>0</v>
      </c>
      <c r="Z380" s="8">
        <f>W380/W378</f>
        <v>0.72727272727272729</v>
      </c>
    </row>
    <row r="381" spans="1:26" ht="15.75" customHeight="1" x14ac:dyDescent="0.25">
      <c r="A381" s="42">
        <v>1202</v>
      </c>
      <c r="B381" s="43"/>
      <c r="C381" s="43"/>
      <c r="D381" s="43"/>
      <c r="E381" s="43">
        <v>6</v>
      </c>
      <c r="F381" s="43"/>
      <c r="G381" s="43"/>
      <c r="H381" s="43"/>
      <c r="I381" s="43"/>
      <c r="J381" s="43"/>
      <c r="K381" s="87"/>
      <c r="L381" s="155"/>
      <c r="M381" s="155"/>
      <c r="N381" s="155"/>
      <c r="O381" s="155"/>
      <c r="P381" s="155"/>
      <c r="Q381" s="155"/>
      <c r="R381" s="155"/>
      <c r="S381" s="153"/>
      <c r="T381" s="68"/>
      <c r="U381" s="154"/>
      <c r="V381" s="45">
        <f>IF(E381=0,"",E381/D380)</f>
        <v>0.75</v>
      </c>
      <c r="W381" s="46">
        <v>8</v>
      </c>
      <c r="X381" s="161">
        <f t="shared" si="74"/>
        <v>1</v>
      </c>
      <c r="Y381" s="161">
        <f t="shared" si="75"/>
        <v>0</v>
      </c>
    </row>
    <row r="382" spans="1:26" ht="15.75" customHeight="1" x14ac:dyDescent="0.25">
      <c r="A382" s="42">
        <v>1301</v>
      </c>
      <c r="B382" s="43"/>
      <c r="C382" s="43"/>
      <c r="D382" s="43"/>
      <c r="E382" s="43"/>
      <c r="F382" s="43">
        <v>6</v>
      </c>
      <c r="G382" s="43"/>
      <c r="H382" s="43"/>
      <c r="I382" s="43"/>
      <c r="J382" s="43"/>
      <c r="K382" s="87"/>
      <c r="L382" s="155"/>
      <c r="M382" s="155"/>
      <c r="N382" s="155"/>
      <c r="O382" s="155"/>
      <c r="P382" s="155"/>
      <c r="Q382" s="155"/>
      <c r="R382" s="155"/>
      <c r="S382" s="153"/>
      <c r="T382" s="68"/>
      <c r="U382" s="154"/>
      <c r="V382" s="45">
        <f>IF(F382=0,"",F382/E381)</f>
        <v>1</v>
      </c>
      <c r="W382" s="46">
        <v>7</v>
      </c>
      <c r="X382" s="161">
        <f t="shared" si="74"/>
        <v>0.875</v>
      </c>
      <c r="Y382" s="161">
        <f t="shared" si="75"/>
        <v>0.125</v>
      </c>
    </row>
    <row r="383" spans="1:26" ht="15.75" customHeight="1" x14ac:dyDescent="0.25">
      <c r="A383" s="42">
        <v>1302</v>
      </c>
      <c r="B383" s="43"/>
      <c r="C383" s="43"/>
      <c r="D383" s="43"/>
      <c r="E383" s="43"/>
      <c r="F383" s="43"/>
      <c r="G383" s="43">
        <v>6</v>
      </c>
      <c r="H383" s="43"/>
      <c r="I383" s="43"/>
      <c r="J383" s="43"/>
      <c r="K383" s="87"/>
      <c r="L383" s="155"/>
      <c r="M383" s="155"/>
      <c r="N383" s="155"/>
      <c r="O383" s="155"/>
      <c r="P383" s="155"/>
      <c r="Q383" s="155"/>
      <c r="R383" s="155"/>
      <c r="S383" s="153"/>
      <c r="T383" s="68"/>
      <c r="U383" s="154"/>
      <c r="V383" s="45">
        <f>IF(G383=0,"",G383/F382)</f>
        <v>1</v>
      </c>
      <c r="W383" s="46">
        <v>6</v>
      </c>
      <c r="X383" s="161">
        <f t="shared" si="74"/>
        <v>0.8571428571428571</v>
      </c>
      <c r="Y383" s="161">
        <f t="shared" si="75"/>
        <v>0.1428571428571429</v>
      </c>
    </row>
    <row r="384" spans="1:26" ht="15.75" customHeight="1" x14ac:dyDescent="0.25">
      <c r="A384" s="42">
        <v>1401</v>
      </c>
      <c r="B384" s="43"/>
      <c r="C384" s="43"/>
      <c r="D384" s="43"/>
      <c r="E384" s="43"/>
      <c r="F384" s="43"/>
      <c r="G384" s="43"/>
      <c r="H384" s="43">
        <v>4</v>
      </c>
      <c r="I384" s="43"/>
      <c r="J384" s="43"/>
      <c r="K384" s="87"/>
      <c r="L384" s="155"/>
      <c r="M384" s="155"/>
      <c r="N384" s="155"/>
      <c r="O384" s="155"/>
      <c r="P384" s="155"/>
      <c r="Q384" s="155"/>
      <c r="R384" s="155"/>
      <c r="S384" s="153"/>
      <c r="T384" s="68"/>
      <c r="U384" s="154"/>
      <c r="V384" s="45">
        <f>IF(H384=0,"",H384/G383)</f>
        <v>0.66666666666666663</v>
      </c>
      <c r="W384" s="46">
        <v>5</v>
      </c>
      <c r="X384" s="161">
        <f t="shared" si="74"/>
        <v>0.83333333333333337</v>
      </c>
      <c r="Y384" s="161">
        <f t="shared" si="75"/>
        <v>0.16666666666666663</v>
      </c>
    </row>
    <row r="385" spans="1:25" ht="15.75" customHeight="1" x14ac:dyDescent="0.25">
      <c r="A385" s="42">
        <v>1402</v>
      </c>
      <c r="B385" s="43"/>
      <c r="C385" s="43"/>
      <c r="D385" s="43"/>
      <c r="E385" s="43"/>
      <c r="F385" s="43"/>
      <c r="G385" s="43"/>
      <c r="H385" s="43"/>
      <c r="I385" s="43">
        <v>4</v>
      </c>
      <c r="J385" s="43"/>
      <c r="K385" s="87"/>
      <c r="L385" s="155"/>
      <c r="M385" s="155"/>
      <c r="N385" s="155"/>
      <c r="O385" s="155"/>
      <c r="P385" s="155"/>
      <c r="Q385" s="155"/>
      <c r="R385" s="155"/>
      <c r="S385" s="153"/>
      <c r="T385" s="68"/>
      <c r="U385" s="154"/>
      <c r="V385" s="45">
        <f>IF(I385=0,"",I385/H384)</f>
        <v>1</v>
      </c>
      <c r="W385" s="46">
        <v>4</v>
      </c>
      <c r="X385" s="161">
        <f t="shared" si="74"/>
        <v>0.8</v>
      </c>
      <c r="Y385" s="161">
        <f t="shared" si="75"/>
        <v>0.19999999999999996</v>
      </c>
    </row>
    <row r="386" spans="1:25" ht="15.75" customHeight="1" x14ac:dyDescent="0.25">
      <c r="A386" s="42">
        <v>1501</v>
      </c>
      <c r="B386" s="43"/>
      <c r="C386" s="43"/>
      <c r="D386" s="43"/>
      <c r="E386" s="43"/>
      <c r="F386" s="43"/>
      <c r="G386" s="43"/>
      <c r="H386" s="43"/>
      <c r="I386" s="43"/>
      <c r="J386" s="43">
        <v>4</v>
      </c>
      <c r="K386" s="87">
        <v>4</v>
      </c>
      <c r="L386" s="155"/>
      <c r="M386" s="155"/>
      <c r="N386" s="155"/>
      <c r="O386" s="155"/>
      <c r="P386" s="155"/>
      <c r="Q386" s="155"/>
      <c r="R386" s="155"/>
      <c r="S386" s="153"/>
      <c r="T386" s="68"/>
      <c r="U386" s="154"/>
      <c r="V386" s="45">
        <f>IF(J386=0,"",J386/I385)</f>
        <v>1</v>
      </c>
      <c r="W386" s="46">
        <v>4</v>
      </c>
      <c r="X386" s="161">
        <f t="shared" si="74"/>
        <v>1</v>
      </c>
      <c r="Y386" s="161">
        <f t="shared" si="75"/>
        <v>0</v>
      </c>
    </row>
    <row r="387" spans="1:25" ht="15.75" customHeight="1" x14ac:dyDescent="0.25">
      <c r="A387" s="42">
        <v>1502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87"/>
      <c r="L387" s="155"/>
      <c r="M387" s="155"/>
      <c r="N387" s="155"/>
      <c r="O387" s="155"/>
      <c r="P387" s="155"/>
      <c r="Q387" s="155"/>
      <c r="R387" s="155"/>
      <c r="S387" s="153"/>
      <c r="T387" s="68"/>
      <c r="U387" s="68"/>
      <c r="V387" s="163"/>
      <c r="W387" s="46"/>
      <c r="X387" s="164"/>
      <c r="Y387" s="163"/>
    </row>
    <row r="388" spans="1:25" ht="15.75" customHeight="1" x14ac:dyDescent="0.25">
      <c r="A388" s="42">
        <v>1601</v>
      </c>
      <c r="B388" s="43"/>
      <c r="C388" s="43"/>
      <c r="D388" s="43"/>
      <c r="E388" s="43"/>
      <c r="F388" s="43"/>
      <c r="G388" s="43"/>
      <c r="H388" s="43"/>
      <c r="I388" s="43"/>
      <c r="J388" s="43"/>
      <c r="K388" s="87"/>
      <c r="L388" s="155"/>
      <c r="M388" s="155"/>
      <c r="N388" s="155"/>
      <c r="O388" s="155"/>
      <c r="P388" s="155"/>
      <c r="Q388" s="155"/>
      <c r="R388" s="155"/>
      <c r="S388" s="153"/>
      <c r="T388" s="68"/>
      <c r="U388" s="68"/>
      <c r="V388" s="163"/>
      <c r="W388" s="46"/>
      <c r="X388" s="164"/>
      <c r="Y388" s="163"/>
    </row>
    <row r="389" spans="1:25" ht="15.75" customHeight="1" x14ac:dyDescent="0.25">
      <c r="A389" s="42">
        <v>1602</v>
      </c>
      <c r="B389" s="43"/>
      <c r="C389" s="43"/>
      <c r="D389" s="43"/>
      <c r="E389" s="43"/>
      <c r="F389" s="43"/>
      <c r="G389" s="43"/>
      <c r="H389" s="43"/>
      <c r="I389" s="43"/>
      <c r="J389" s="43"/>
      <c r="K389" s="87"/>
      <c r="L389" s="155"/>
      <c r="M389" s="155"/>
      <c r="N389" s="155"/>
      <c r="O389" s="155"/>
      <c r="P389" s="155"/>
      <c r="Q389" s="155"/>
      <c r="R389" s="155"/>
      <c r="S389" s="153"/>
      <c r="T389" s="68"/>
      <c r="U389" s="68"/>
      <c r="V389" s="163"/>
      <c r="W389" s="46"/>
      <c r="X389" s="164"/>
      <c r="Y389" s="163"/>
    </row>
    <row r="390" spans="1:25" ht="15.75" customHeight="1" x14ac:dyDescent="0.25">
      <c r="A390" s="42">
        <v>1702</v>
      </c>
      <c r="B390" s="43"/>
      <c r="C390" s="43"/>
      <c r="D390" s="43"/>
      <c r="E390" s="43"/>
      <c r="F390" s="43"/>
      <c r="G390" s="43"/>
      <c r="H390" s="43"/>
      <c r="I390" s="43"/>
      <c r="J390" s="43"/>
      <c r="K390" s="87"/>
      <c r="L390" s="155"/>
      <c r="M390" s="155"/>
      <c r="N390" s="155"/>
      <c r="O390" s="155"/>
      <c r="P390" s="155"/>
      <c r="Q390" s="155"/>
      <c r="R390" s="155"/>
      <c r="S390" s="153"/>
      <c r="T390" s="68"/>
      <c r="U390" s="68"/>
      <c r="V390" s="163"/>
      <c r="W390" s="69"/>
      <c r="X390" s="164"/>
      <c r="Y390" s="163"/>
    </row>
    <row r="391" spans="1:25" ht="15.75" customHeight="1" x14ac:dyDescent="0.25">
      <c r="A391" s="42">
        <v>1801</v>
      </c>
      <c r="B391" s="43"/>
      <c r="C391" s="43"/>
      <c r="D391" s="43"/>
      <c r="E391" s="43"/>
      <c r="F391" s="43"/>
      <c r="G391" s="43"/>
      <c r="H391" s="43"/>
      <c r="I391" s="43"/>
      <c r="J391" s="43"/>
      <c r="K391" s="87"/>
      <c r="L391" s="155"/>
      <c r="M391" s="155"/>
      <c r="N391" s="155"/>
      <c r="O391" s="155"/>
      <c r="P391" s="155"/>
      <c r="Q391" s="155"/>
      <c r="R391" s="155"/>
      <c r="S391" s="153"/>
      <c r="T391" s="68"/>
      <c r="U391" s="68"/>
      <c r="V391" s="68"/>
      <c r="W391" s="155"/>
      <c r="X391" s="165"/>
      <c r="Y391" s="163"/>
    </row>
    <row r="392" spans="1:25" ht="15.75" customHeight="1" x14ac:dyDescent="0.25">
      <c r="A392" s="42">
        <v>1802</v>
      </c>
      <c r="B392" s="43"/>
      <c r="C392" s="43"/>
      <c r="D392" s="43"/>
      <c r="E392" s="43"/>
      <c r="F392" s="43"/>
      <c r="G392" s="43"/>
      <c r="H392" s="43"/>
      <c r="I392" s="43"/>
      <c r="J392" s="43"/>
      <c r="K392" s="87"/>
      <c r="L392" s="155"/>
      <c r="M392" s="155"/>
      <c r="N392" s="155"/>
      <c r="O392" s="155"/>
      <c r="P392" s="155"/>
      <c r="Q392" s="155"/>
      <c r="R392" s="155"/>
      <c r="S392" s="153"/>
      <c r="T392" s="68"/>
      <c r="U392" s="155"/>
      <c r="V392" s="50" t="s">
        <v>64</v>
      </c>
      <c r="W392" s="51">
        <v>3</v>
      </c>
      <c r="X392" s="52">
        <f>IF(SUM(K380:K388)=0,"",SUM(K380:K388))</f>
        <v>4</v>
      </c>
      <c r="Y392" s="53" t="s">
        <v>10</v>
      </c>
    </row>
    <row r="393" spans="1:25" ht="15.75" customHeight="1" x14ac:dyDescent="0.25">
      <c r="A393" s="42">
        <v>1901</v>
      </c>
      <c r="B393" s="43"/>
      <c r="C393" s="43"/>
      <c r="D393" s="43"/>
      <c r="E393" s="43"/>
      <c r="F393" s="43"/>
      <c r="G393" s="43"/>
      <c r="H393" s="43"/>
      <c r="I393" s="43"/>
      <c r="J393" s="43"/>
      <c r="K393" s="87"/>
      <c r="L393" s="155"/>
      <c r="M393" s="155"/>
      <c r="N393" s="155"/>
      <c r="O393" s="155"/>
      <c r="P393" s="155"/>
      <c r="Q393" s="155"/>
      <c r="R393" s="155"/>
      <c r="S393" s="153"/>
      <c r="T393" s="68"/>
      <c r="U393" s="155"/>
      <c r="V393" s="54" t="s">
        <v>66</v>
      </c>
      <c r="W393" s="55">
        <f>IF(W392/B378=0,"",W392/B378)</f>
        <v>0.27272727272727271</v>
      </c>
      <c r="X393" s="56">
        <f>IF(W392/X392=0,"",W392/X392)</f>
        <v>0.75</v>
      </c>
      <c r="Y393" s="57" t="s">
        <v>67</v>
      </c>
    </row>
    <row r="394" spans="1:25" ht="15.75" customHeight="1" x14ac:dyDescent="0.25">
      <c r="A394" s="42">
        <v>1902</v>
      </c>
      <c r="B394" s="43"/>
      <c r="C394" s="43"/>
      <c r="D394" s="43"/>
      <c r="E394" s="43"/>
      <c r="F394" s="43"/>
      <c r="G394" s="43"/>
      <c r="H394" s="43"/>
      <c r="I394" s="43"/>
      <c r="J394" s="43"/>
      <c r="K394" s="87"/>
      <c r="L394" s="155"/>
      <c r="M394" s="155"/>
      <c r="N394" s="155"/>
      <c r="O394" s="155"/>
      <c r="P394" s="155"/>
      <c r="Q394" s="155"/>
      <c r="R394" s="155"/>
      <c r="S394" s="156"/>
      <c r="T394" s="157"/>
      <c r="U394" s="158"/>
      <c r="V394" s="58"/>
      <c r="W394" s="59"/>
      <c r="X394" s="59"/>
      <c r="Y394" s="60"/>
    </row>
    <row r="395" spans="1:25" ht="18" customHeight="1" x14ac:dyDescent="0.25">
      <c r="A395" s="28"/>
      <c r="B395" s="198" t="s">
        <v>89</v>
      </c>
      <c r="C395" s="198"/>
      <c r="D395" s="198"/>
      <c r="E395" s="198"/>
      <c r="F395" s="198"/>
      <c r="G395" s="198"/>
      <c r="H395" s="198"/>
      <c r="I395" s="198"/>
      <c r="J395" s="198"/>
      <c r="K395" s="61">
        <f>SUM(K378:K391)</f>
        <v>4</v>
      </c>
      <c r="L395" s="1"/>
      <c r="M395" s="1"/>
      <c r="N395" s="1"/>
      <c r="O395" s="1"/>
      <c r="P395" s="1"/>
      <c r="Q395" s="1"/>
      <c r="R395" s="1"/>
      <c r="S395" s="62">
        <f>IF(K386=0,"",K386/B378)</f>
        <v>0.36363636363636365</v>
      </c>
      <c r="T395" s="62">
        <f>IF(K395=0,"",K395/B378)</f>
        <v>0.36363636363636365</v>
      </c>
      <c r="U395" s="62">
        <f>IF(K386=0,"",T395-S395)</f>
        <v>0</v>
      </c>
      <c r="V395" s="2"/>
      <c r="W395" s="1"/>
      <c r="X395" s="25"/>
      <c r="Y395" s="2"/>
    </row>
    <row r="396" spans="1:25" ht="12.75" customHeight="1" x14ac:dyDescent="0.2">
      <c r="S396" s="2"/>
      <c r="T396" s="2"/>
      <c r="V396" s="2"/>
    </row>
    <row r="397" spans="1:25" ht="12.75" customHeight="1" x14ac:dyDescent="0.2">
      <c r="S397" s="2"/>
      <c r="T397" s="2"/>
      <c r="V397" s="2"/>
    </row>
    <row r="398" spans="1:25" ht="26.25" customHeight="1" x14ac:dyDescent="0.4">
      <c r="B398" s="199" t="s">
        <v>78</v>
      </c>
      <c r="C398" s="200"/>
      <c r="D398" s="200"/>
      <c r="E398" s="200"/>
      <c r="F398" s="200"/>
      <c r="G398" s="200"/>
      <c r="H398" s="200"/>
      <c r="I398" s="200"/>
      <c r="J398" s="200"/>
      <c r="K398" s="147" t="s">
        <v>61</v>
      </c>
      <c r="S398" s="2"/>
      <c r="T398" s="2"/>
      <c r="V398" s="2"/>
    </row>
    <row r="399" spans="1:25" ht="20.25" customHeight="1" x14ac:dyDescent="0.2">
      <c r="A399" s="201" t="s">
        <v>9</v>
      </c>
      <c r="B399" s="202" t="s">
        <v>79</v>
      </c>
      <c r="C399" s="203"/>
      <c r="D399" s="203"/>
      <c r="E399" s="203"/>
      <c r="F399" s="203"/>
      <c r="G399" s="203"/>
      <c r="H399" s="203"/>
      <c r="I399" s="203"/>
      <c r="J399" s="204"/>
      <c r="K399" s="212" t="s">
        <v>10</v>
      </c>
      <c r="L399" s="1"/>
      <c r="M399" s="1"/>
      <c r="N399" s="1"/>
      <c r="O399" s="1"/>
      <c r="P399" s="1"/>
      <c r="Q399" s="1"/>
      <c r="R399" s="1"/>
      <c r="S399" s="197" t="s">
        <v>2</v>
      </c>
      <c r="T399" s="197" t="s">
        <v>3</v>
      </c>
      <c r="U399" s="214" t="s">
        <v>4</v>
      </c>
      <c r="V399" s="197" t="s">
        <v>5</v>
      </c>
      <c r="W399" s="195" t="s">
        <v>6</v>
      </c>
      <c r="X399" s="195" t="s">
        <v>7</v>
      </c>
      <c r="Y399" s="197" t="s">
        <v>8</v>
      </c>
    </row>
    <row r="400" spans="1:25" ht="15.75" customHeight="1" x14ac:dyDescent="0.25">
      <c r="A400" s="196"/>
      <c r="B400" s="42" t="s">
        <v>80</v>
      </c>
      <c r="C400" s="42" t="s">
        <v>81</v>
      </c>
      <c r="D400" s="42" t="s">
        <v>82</v>
      </c>
      <c r="E400" s="42" t="s">
        <v>83</v>
      </c>
      <c r="F400" s="42" t="s">
        <v>84</v>
      </c>
      <c r="G400" s="42" t="s">
        <v>85</v>
      </c>
      <c r="H400" s="42" t="s">
        <v>86</v>
      </c>
      <c r="I400" s="42" t="s">
        <v>87</v>
      </c>
      <c r="J400" s="42" t="s">
        <v>88</v>
      </c>
      <c r="K400" s="213"/>
      <c r="L400" s="1"/>
      <c r="M400" s="1"/>
      <c r="N400" s="1"/>
      <c r="O400" s="1"/>
      <c r="P400" s="1"/>
      <c r="Q400" s="1"/>
      <c r="R400" s="1"/>
      <c r="S400" s="196"/>
      <c r="T400" s="196"/>
      <c r="U400" s="196"/>
      <c r="V400" s="196"/>
      <c r="W400" s="196"/>
      <c r="X400" s="196"/>
      <c r="Y400" s="196"/>
    </row>
    <row r="401" spans="1:26" ht="15.75" customHeight="1" x14ac:dyDescent="0.25">
      <c r="A401" s="42">
        <v>1102</v>
      </c>
      <c r="B401" s="43">
        <v>41</v>
      </c>
      <c r="C401" s="43"/>
      <c r="D401" s="43"/>
      <c r="E401" s="43"/>
      <c r="F401" s="43"/>
      <c r="G401" s="43"/>
      <c r="H401" s="43"/>
      <c r="I401" s="43"/>
      <c r="J401" s="43"/>
      <c r="K401" s="83"/>
      <c r="L401" s="155"/>
      <c r="M401" s="155"/>
      <c r="N401" s="155"/>
      <c r="O401" s="155"/>
      <c r="P401" s="155"/>
      <c r="Q401" s="155"/>
      <c r="R401" s="155"/>
      <c r="S401" s="150"/>
      <c r="T401" s="151"/>
      <c r="U401" s="152"/>
      <c r="V401" s="159"/>
      <c r="W401" s="84">
        <f>B401</f>
        <v>41</v>
      </c>
      <c r="X401" s="43"/>
      <c r="Y401" s="43"/>
    </row>
    <row r="402" spans="1:26" ht="15.75" customHeight="1" x14ac:dyDescent="0.25">
      <c r="A402" s="42">
        <v>1201</v>
      </c>
      <c r="B402" s="84"/>
      <c r="C402" s="43">
        <v>32</v>
      </c>
      <c r="D402" s="84"/>
      <c r="E402" s="84"/>
      <c r="F402" s="84"/>
      <c r="G402" s="84"/>
      <c r="H402" s="84"/>
      <c r="I402" s="84"/>
      <c r="J402" s="84"/>
      <c r="K402" s="87"/>
      <c r="L402" s="155"/>
      <c r="M402" s="155"/>
      <c r="N402" s="155"/>
      <c r="O402" s="155"/>
      <c r="P402" s="155"/>
      <c r="Q402" s="155"/>
      <c r="R402" s="155"/>
      <c r="S402" s="153"/>
      <c r="T402" s="68"/>
      <c r="U402" s="155"/>
      <c r="V402" s="47">
        <f>IF(C402=0,"",C402/B401)</f>
        <v>0.78048780487804881</v>
      </c>
      <c r="W402" s="46">
        <v>32</v>
      </c>
      <c r="X402" s="161">
        <f t="shared" ref="X402:X409" si="76">IF(W402=0,"",W402/W401)</f>
        <v>0.78048780487804881</v>
      </c>
      <c r="Y402" s="159">
        <f t="shared" ref="Y402:Y409" si="77">IF(W402=0,"",100%-X402)</f>
        <v>0.21951219512195119</v>
      </c>
    </row>
    <row r="403" spans="1:26" ht="15.75" customHeight="1" x14ac:dyDescent="0.25">
      <c r="A403" s="42">
        <v>1202</v>
      </c>
      <c r="B403" s="43"/>
      <c r="C403" s="43"/>
      <c r="D403" s="43">
        <v>29</v>
      </c>
      <c r="E403" s="43"/>
      <c r="F403" s="43"/>
      <c r="G403" s="43"/>
      <c r="H403" s="43"/>
      <c r="I403" s="43"/>
      <c r="J403" s="43"/>
      <c r="K403" s="87"/>
      <c r="L403" s="155"/>
      <c r="M403" s="155"/>
      <c r="N403" s="155"/>
      <c r="O403" s="155"/>
      <c r="P403" s="155"/>
      <c r="Q403" s="155"/>
      <c r="R403" s="155"/>
      <c r="S403" s="153"/>
      <c r="T403" s="68"/>
      <c r="U403" s="155"/>
      <c r="V403" s="47">
        <f>IF(D403=0,"",D403/C402)</f>
        <v>0.90625</v>
      </c>
      <c r="W403" s="46">
        <v>31</v>
      </c>
      <c r="X403" s="161">
        <f t="shared" si="76"/>
        <v>0.96875</v>
      </c>
      <c r="Y403" s="159">
        <f t="shared" si="77"/>
        <v>3.125E-2</v>
      </c>
      <c r="Z403" s="8">
        <f>W403/W401</f>
        <v>0.75609756097560976</v>
      </c>
    </row>
    <row r="404" spans="1:26" ht="15.75" customHeight="1" x14ac:dyDescent="0.25">
      <c r="A404" s="42">
        <v>1301</v>
      </c>
      <c r="B404" s="43"/>
      <c r="C404" s="43"/>
      <c r="D404" s="43"/>
      <c r="E404" s="43">
        <v>29</v>
      </c>
      <c r="F404" s="43"/>
      <c r="G404" s="43"/>
      <c r="H404" s="43"/>
      <c r="I404" s="43"/>
      <c r="J404" s="43"/>
      <c r="K404" s="87"/>
      <c r="L404" s="155"/>
      <c r="M404" s="155"/>
      <c r="N404" s="155"/>
      <c r="O404" s="155"/>
      <c r="P404" s="155"/>
      <c r="Q404" s="155"/>
      <c r="R404" s="155"/>
      <c r="S404" s="153"/>
      <c r="T404" s="68"/>
      <c r="U404" s="154"/>
      <c r="V404" s="45">
        <f>IF(E404=0,"",E404/D403)</f>
        <v>1</v>
      </c>
      <c r="W404" s="46">
        <v>30</v>
      </c>
      <c r="X404" s="161">
        <f t="shared" si="76"/>
        <v>0.967741935483871</v>
      </c>
      <c r="Y404" s="161">
        <f t="shared" si="77"/>
        <v>3.2258064516129004E-2</v>
      </c>
    </row>
    <row r="405" spans="1:26" ht="15.75" customHeight="1" x14ac:dyDescent="0.25">
      <c r="A405" s="42">
        <v>1302</v>
      </c>
      <c r="B405" s="43"/>
      <c r="C405" s="43"/>
      <c r="D405" s="43"/>
      <c r="E405" s="43"/>
      <c r="F405" s="43">
        <v>28</v>
      </c>
      <c r="G405" s="43"/>
      <c r="H405" s="43"/>
      <c r="I405" s="43"/>
      <c r="J405" s="43"/>
      <c r="K405" s="87"/>
      <c r="L405" s="155"/>
      <c r="M405" s="155"/>
      <c r="N405" s="155"/>
      <c r="O405" s="155"/>
      <c r="P405" s="155"/>
      <c r="Q405" s="155"/>
      <c r="R405" s="155"/>
      <c r="S405" s="153"/>
      <c r="T405" s="68"/>
      <c r="U405" s="154"/>
      <c r="V405" s="45">
        <f>IF(F405=0,"",F405/E404)</f>
        <v>0.96551724137931039</v>
      </c>
      <c r="W405" s="46">
        <v>29</v>
      </c>
      <c r="X405" s="161">
        <f t="shared" si="76"/>
        <v>0.96666666666666667</v>
      </c>
      <c r="Y405" s="161">
        <f t="shared" si="77"/>
        <v>3.3333333333333326E-2</v>
      </c>
    </row>
    <row r="406" spans="1:26" ht="15.75" customHeight="1" x14ac:dyDescent="0.25">
      <c r="A406" s="42">
        <v>1401</v>
      </c>
      <c r="B406" s="43"/>
      <c r="C406" s="43"/>
      <c r="D406" s="43"/>
      <c r="E406" s="43"/>
      <c r="F406" s="43"/>
      <c r="G406" s="43">
        <v>26</v>
      </c>
      <c r="H406" s="43"/>
      <c r="I406" s="43"/>
      <c r="J406" s="43"/>
      <c r="K406" s="87"/>
      <c r="L406" s="155"/>
      <c r="M406" s="155"/>
      <c r="N406" s="155"/>
      <c r="O406" s="155"/>
      <c r="P406" s="155"/>
      <c r="Q406" s="155"/>
      <c r="R406" s="155"/>
      <c r="S406" s="153"/>
      <c r="T406" s="68"/>
      <c r="U406" s="154"/>
      <c r="V406" s="45">
        <f>IF(G406=0,"",G406/F405)</f>
        <v>0.9285714285714286</v>
      </c>
      <c r="W406" s="46">
        <v>28</v>
      </c>
      <c r="X406" s="161">
        <f t="shared" si="76"/>
        <v>0.96551724137931039</v>
      </c>
      <c r="Y406" s="161">
        <f t="shared" si="77"/>
        <v>3.4482758620689613E-2</v>
      </c>
    </row>
    <row r="407" spans="1:26" ht="15.75" customHeight="1" x14ac:dyDescent="0.25">
      <c r="A407" s="42">
        <v>1402</v>
      </c>
      <c r="B407" s="43"/>
      <c r="C407" s="43"/>
      <c r="D407" s="43"/>
      <c r="E407" s="43"/>
      <c r="F407" s="43"/>
      <c r="G407" s="43"/>
      <c r="H407" s="43">
        <v>25</v>
      </c>
      <c r="I407" s="43"/>
      <c r="J407" s="43"/>
      <c r="K407" s="87"/>
      <c r="L407" s="155"/>
      <c r="M407" s="155"/>
      <c r="N407" s="155"/>
      <c r="O407" s="155"/>
      <c r="P407" s="155"/>
      <c r="Q407" s="155"/>
      <c r="R407" s="155"/>
      <c r="S407" s="153"/>
      <c r="T407" s="68"/>
      <c r="U407" s="154"/>
      <c r="V407" s="45">
        <f>IF(H407=0,"",H407/G406)</f>
        <v>0.96153846153846156</v>
      </c>
      <c r="W407" s="46">
        <v>28</v>
      </c>
      <c r="X407" s="161">
        <f t="shared" si="76"/>
        <v>1</v>
      </c>
      <c r="Y407" s="161">
        <f t="shared" si="77"/>
        <v>0</v>
      </c>
    </row>
    <row r="408" spans="1:26" ht="15.75" customHeight="1" x14ac:dyDescent="0.25">
      <c r="A408" s="42">
        <v>1501</v>
      </c>
      <c r="B408" s="43"/>
      <c r="C408" s="43"/>
      <c r="D408" s="43"/>
      <c r="E408" s="43"/>
      <c r="F408" s="43"/>
      <c r="G408" s="43"/>
      <c r="H408" s="43"/>
      <c r="I408" s="43">
        <v>23</v>
      </c>
      <c r="J408" s="43"/>
      <c r="K408" s="87"/>
      <c r="L408" s="155"/>
      <c r="M408" s="155"/>
      <c r="N408" s="155"/>
      <c r="O408" s="155"/>
      <c r="P408" s="155"/>
      <c r="Q408" s="155"/>
      <c r="R408" s="155"/>
      <c r="S408" s="153"/>
      <c r="T408" s="68"/>
      <c r="U408" s="154"/>
      <c r="V408" s="45">
        <f>IF(I408=0,"",I408/H407)</f>
        <v>0.92</v>
      </c>
      <c r="W408" s="46">
        <v>28</v>
      </c>
      <c r="X408" s="161">
        <f t="shared" si="76"/>
        <v>1</v>
      </c>
      <c r="Y408" s="161">
        <f t="shared" si="77"/>
        <v>0</v>
      </c>
    </row>
    <row r="409" spans="1:26" ht="15.75" customHeight="1" x14ac:dyDescent="0.25">
      <c r="A409" s="42">
        <v>1502</v>
      </c>
      <c r="B409" s="43"/>
      <c r="C409" s="43"/>
      <c r="D409" s="43"/>
      <c r="E409" s="43"/>
      <c r="F409" s="43"/>
      <c r="G409" s="43"/>
      <c r="H409" s="43"/>
      <c r="I409" s="43"/>
      <c r="J409" s="43">
        <v>23</v>
      </c>
      <c r="K409" s="87">
        <v>20</v>
      </c>
      <c r="L409" s="155">
        <v>8</v>
      </c>
      <c r="M409" s="155">
        <v>5</v>
      </c>
      <c r="N409" s="155">
        <v>10</v>
      </c>
      <c r="O409" s="155">
        <v>7</v>
      </c>
      <c r="P409" s="155">
        <v>3</v>
      </c>
      <c r="Q409" s="155">
        <v>10</v>
      </c>
      <c r="R409" s="155">
        <v>20</v>
      </c>
      <c r="S409" s="153"/>
      <c r="T409" s="68"/>
      <c r="U409" s="154"/>
      <c r="V409" s="45">
        <f>IF(J409=0,"",J409/I408)</f>
        <v>1</v>
      </c>
      <c r="W409" s="46">
        <v>28</v>
      </c>
      <c r="X409" s="161">
        <f t="shared" si="76"/>
        <v>1</v>
      </c>
      <c r="Y409" s="161">
        <f t="shared" si="77"/>
        <v>0</v>
      </c>
    </row>
    <row r="410" spans="1:26" ht="15.75" customHeight="1" x14ac:dyDescent="0.25">
      <c r="A410" s="42">
        <v>1601</v>
      </c>
      <c r="B410" s="43"/>
      <c r="C410" s="43"/>
      <c r="D410" s="43"/>
      <c r="E410" s="43"/>
      <c r="F410" s="43"/>
      <c r="G410" s="43"/>
      <c r="H410" s="43"/>
      <c r="I410" s="43"/>
      <c r="J410" s="43">
        <v>4</v>
      </c>
      <c r="K410" s="87">
        <v>4</v>
      </c>
      <c r="L410" s="155"/>
      <c r="M410" s="155"/>
      <c r="N410" s="155"/>
      <c r="O410" s="155"/>
      <c r="P410" s="155"/>
      <c r="Q410" s="155"/>
      <c r="R410" s="155">
        <v>4</v>
      </c>
      <c r="S410" s="153"/>
      <c r="T410" s="68"/>
      <c r="U410" s="68"/>
      <c r="V410" s="163"/>
      <c r="W410" s="46">
        <v>5</v>
      </c>
      <c r="X410" s="164"/>
      <c r="Y410" s="163"/>
    </row>
    <row r="411" spans="1:26" ht="15.75" customHeight="1" x14ac:dyDescent="0.25">
      <c r="A411" s="42">
        <v>1602</v>
      </c>
      <c r="B411" s="43"/>
      <c r="C411" s="43"/>
      <c r="D411" s="43"/>
      <c r="E411" s="43"/>
      <c r="F411" s="43"/>
      <c r="G411" s="43"/>
      <c r="H411" s="43"/>
      <c r="I411" s="43"/>
      <c r="J411" s="43"/>
      <c r="K411" s="87"/>
      <c r="L411" s="155"/>
      <c r="M411" s="155"/>
      <c r="N411" s="155"/>
      <c r="O411" s="155"/>
      <c r="P411" s="155"/>
      <c r="Q411" s="155"/>
      <c r="R411" s="155"/>
      <c r="S411" s="153"/>
      <c r="T411" s="68"/>
      <c r="U411" s="68"/>
      <c r="V411" s="163"/>
      <c r="W411" s="46"/>
      <c r="X411" s="164"/>
      <c r="Y411" s="163"/>
    </row>
    <row r="412" spans="1:26" ht="15.75" customHeight="1" x14ac:dyDescent="0.25">
      <c r="A412" s="42">
        <v>1702</v>
      </c>
      <c r="B412" s="43"/>
      <c r="C412" s="43"/>
      <c r="D412" s="43"/>
      <c r="E412" s="43"/>
      <c r="F412" s="43"/>
      <c r="G412" s="43"/>
      <c r="H412" s="43"/>
      <c r="I412" s="43"/>
      <c r="J412" s="43"/>
      <c r="K412" s="87"/>
      <c r="L412" s="155"/>
      <c r="M412" s="155"/>
      <c r="N412" s="155"/>
      <c r="O412" s="155"/>
      <c r="P412" s="155"/>
      <c r="Q412" s="155"/>
      <c r="R412" s="155"/>
      <c r="S412" s="153"/>
      <c r="T412" s="68"/>
      <c r="U412" s="68"/>
      <c r="V412" s="163"/>
      <c r="W412" s="46"/>
      <c r="X412" s="164"/>
      <c r="Y412" s="163"/>
    </row>
    <row r="413" spans="1:26" ht="15.75" customHeight="1" x14ac:dyDescent="0.25">
      <c r="A413" s="42">
        <v>1801</v>
      </c>
      <c r="B413" s="43"/>
      <c r="C413" s="43"/>
      <c r="D413" s="43"/>
      <c r="E413" s="43"/>
      <c r="F413" s="43"/>
      <c r="G413" s="43"/>
      <c r="H413" s="43"/>
      <c r="I413" s="43"/>
      <c r="J413" s="43"/>
      <c r="K413" s="87"/>
      <c r="L413" s="155"/>
      <c r="M413" s="155"/>
      <c r="N413" s="155"/>
      <c r="O413" s="155"/>
      <c r="P413" s="155"/>
      <c r="Q413" s="155"/>
      <c r="R413" s="155"/>
      <c r="S413" s="153"/>
      <c r="T413" s="68"/>
      <c r="U413" s="68"/>
      <c r="V413" s="163"/>
      <c r="W413" s="69"/>
      <c r="X413" s="164"/>
      <c r="Y413" s="163"/>
    </row>
    <row r="414" spans="1:26" ht="15.75" customHeight="1" x14ac:dyDescent="0.25">
      <c r="A414" s="42">
        <v>1802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87"/>
      <c r="L414" s="155"/>
      <c r="M414" s="155"/>
      <c r="N414" s="155"/>
      <c r="O414" s="155"/>
      <c r="P414" s="155"/>
      <c r="Q414" s="155"/>
      <c r="R414" s="155"/>
      <c r="S414" s="153"/>
      <c r="T414" s="68"/>
      <c r="U414" s="68"/>
      <c r="V414" s="68"/>
      <c r="W414" s="155"/>
      <c r="X414" s="165"/>
      <c r="Y414" s="163"/>
    </row>
    <row r="415" spans="1:26" ht="15.75" customHeight="1" x14ac:dyDescent="0.25">
      <c r="A415" s="42">
        <v>1901</v>
      </c>
      <c r="B415" s="43"/>
      <c r="C415" s="43"/>
      <c r="D415" s="43"/>
      <c r="E415" s="43"/>
      <c r="F415" s="43"/>
      <c r="G415" s="43"/>
      <c r="H415" s="43"/>
      <c r="I415" s="43"/>
      <c r="J415" s="43"/>
      <c r="K415" s="87"/>
      <c r="L415" s="155"/>
      <c r="M415" s="155"/>
      <c r="N415" s="155"/>
      <c r="O415" s="155"/>
      <c r="P415" s="155"/>
      <c r="Q415" s="155"/>
      <c r="R415" s="155"/>
      <c r="S415" s="153"/>
      <c r="T415" s="68"/>
      <c r="U415" s="155"/>
      <c r="V415" s="50" t="s">
        <v>64</v>
      </c>
      <c r="W415" s="51">
        <v>22</v>
      </c>
      <c r="X415" s="52">
        <f>IF(SUM(K403:K411)=0,"",SUM(K403:K411))</f>
        <v>24</v>
      </c>
      <c r="Y415" s="53" t="s">
        <v>10</v>
      </c>
    </row>
    <row r="416" spans="1:26" ht="15.75" customHeight="1" x14ac:dyDescent="0.25">
      <c r="A416" s="42">
        <v>1902</v>
      </c>
      <c r="B416" s="43"/>
      <c r="C416" s="43"/>
      <c r="D416" s="43"/>
      <c r="E416" s="43"/>
      <c r="F416" s="43"/>
      <c r="G416" s="43"/>
      <c r="H416" s="43"/>
      <c r="I416" s="43"/>
      <c r="J416" s="43"/>
      <c r="K416" s="87"/>
      <c r="L416" s="155"/>
      <c r="M416" s="155"/>
      <c r="N416" s="155"/>
      <c r="O416" s="155"/>
      <c r="P416" s="155"/>
      <c r="Q416" s="155"/>
      <c r="R416" s="155"/>
      <c r="S416" s="153"/>
      <c r="T416" s="68"/>
      <c r="U416" s="155"/>
      <c r="V416" s="54" t="s">
        <v>66</v>
      </c>
      <c r="W416" s="55">
        <f>IF(W415/B401=0,"",W415/B401)</f>
        <v>0.53658536585365857</v>
      </c>
      <c r="X416" s="56">
        <f>IF(W415/X415=0,"",W415/X415)</f>
        <v>0.91666666666666663</v>
      </c>
      <c r="Y416" s="57" t="s">
        <v>67</v>
      </c>
    </row>
    <row r="417" spans="1:26" ht="15.75" customHeight="1" x14ac:dyDescent="0.25">
      <c r="A417" s="42">
        <v>2001</v>
      </c>
      <c r="B417" s="43"/>
      <c r="C417" s="43"/>
      <c r="D417" s="43"/>
      <c r="E417" s="43"/>
      <c r="F417" s="43"/>
      <c r="G417" s="43"/>
      <c r="H417" s="43"/>
      <c r="I417" s="43"/>
      <c r="J417" s="43"/>
      <c r="K417" s="87"/>
      <c r="L417" s="155"/>
      <c r="M417" s="155"/>
      <c r="N417" s="155"/>
      <c r="O417" s="155"/>
      <c r="P417" s="155"/>
      <c r="Q417" s="155"/>
      <c r="R417" s="155"/>
      <c r="S417" s="156"/>
      <c r="T417" s="157"/>
      <c r="U417" s="158"/>
      <c r="V417" s="58"/>
      <c r="W417" s="59"/>
      <c r="X417" s="59"/>
      <c r="Y417" s="60"/>
    </row>
    <row r="418" spans="1:26" ht="18" customHeight="1" x14ac:dyDescent="0.25">
      <c r="A418" s="28"/>
      <c r="B418" s="198" t="s">
        <v>89</v>
      </c>
      <c r="C418" s="198"/>
      <c r="D418" s="198"/>
      <c r="E418" s="198"/>
      <c r="F418" s="198"/>
      <c r="G418" s="198"/>
      <c r="H418" s="198"/>
      <c r="I418" s="198"/>
      <c r="J418" s="198"/>
      <c r="K418" s="61">
        <f>SUM(K401:K414)</f>
        <v>24</v>
      </c>
      <c r="L418" s="1"/>
      <c r="M418" s="1"/>
      <c r="N418" s="1"/>
      <c r="O418" s="1"/>
      <c r="P418" s="1"/>
      <c r="Q418" s="1"/>
      <c r="R418" s="1"/>
      <c r="S418" s="62">
        <f>IF(K409=0,"",K409/B401)</f>
        <v>0.48780487804878048</v>
      </c>
      <c r="T418" s="62">
        <f>IF(K418=0,"",K418/B401)</f>
        <v>0.58536585365853655</v>
      </c>
      <c r="U418" s="62">
        <f>IF(K409=0,"",T418-S418)</f>
        <v>9.7560975609756073E-2</v>
      </c>
      <c r="V418" s="2"/>
      <c r="W418" s="1"/>
      <c r="X418" s="25"/>
      <c r="Y418" s="2"/>
    </row>
    <row r="419" spans="1:26" ht="12.75" customHeight="1" x14ac:dyDescent="0.2">
      <c r="S419" s="2"/>
      <c r="T419" s="2"/>
      <c r="V419" s="2"/>
    </row>
    <row r="420" spans="1:26" ht="12.75" customHeight="1" x14ac:dyDescent="0.2">
      <c r="S420" s="2"/>
      <c r="T420" s="2"/>
      <c r="V420" s="2"/>
    </row>
    <row r="421" spans="1:26" ht="26.25" customHeight="1" x14ac:dyDescent="0.4">
      <c r="B421" s="199" t="s">
        <v>78</v>
      </c>
      <c r="C421" s="200"/>
      <c r="D421" s="200"/>
      <c r="E421" s="200"/>
      <c r="F421" s="200"/>
      <c r="G421" s="200"/>
      <c r="H421" s="200"/>
      <c r="I421" s="200"/>
      <c r="J421" s="200"/>
      <c r="K421" s="147" t="s">
        <v>62</v>
      </c>
      <c r="S421" s="2"/>
      <c r="T421" s="2"/>
      <c r="V421" s="2"/>
    </row>
    <row r="422" spans="1:26" ht="20.25" customHeight="1" x14ac:dyDescent="0.2">
      <c r="A422" s="201" t="s">
        <v>9</v>
      </c>
      <c r="B422" s="202" t="s">
        <v>79</v>
      </c>
      <c r="C422" s="203"/>
      <c r="D422" s="203"/>
      <c r="E422" s="203"/>
      <c r="F422" s="203"/>
      <c r="G422" s="203"/>
      <c r="H422" s="203"/>
      <c r="I422" s="203"/>
      <c r="J422" s="204"/>
      <c r="K422" s="212" t="s">
        <v>10</v>
      </c>
      <c r="L422" s="1"/>
      <c r="M422" s="1"/>
      <c r="N422" s="1"/>
      <c r="O422" s="1"/>
      <c r="P422" s="1"/>
      <c r="Q422" s="1"/>
      <c r="R422" s="1"/>
      <c r="S422" s="197" t="s">
        <v>2</v>
      </c>
      <c r="T422" s="197" t="s">
        <v>3</v>
      </c>
      <c r="U422" s="214" t="s">
        <v>4</v>
      </c>
      <c r="V422" s="197" t="s">
        <v>5</v>
      </c>
      <c r="W422" s="195" t="s">
        <v>6</v>
      </c>
      <c r="X422" s="195" t="s">
        <v>7</v>
      </c>
      <c r="Y422" s="197" t="s">
        <v>8</v>
      </c>
    </row>
    <row r="423" spans="1:26" ht="15.75" customHeight="1" x14ac:dyDescent="0.25">
      <c r="A423" s="196"/>
      <c r="B423" s="42" t="s">
        <v>80</v>
      </c>
      <c r="C423" s="42" t="s">
        <v>81</v>
      </c>
      <c r="D423" s="42" t="s">
        <v>82</v>
      </c>
      <c r="E423" s="42" t="s">
        <v>83</v>
      </c>
      <c r="F423" s="42" t="s">
        <v>84</v>
      </c>
      <c r="G423" s="42" t="s">
        <v>85</v>
      </c>
      <c r="H423" s="42" t="s">
        <v>86</v>
      </c>
      <c r="I423" s="42" t="s">
        <v>87</v>
      </c>
      <c r="J423" s="42" t="s">
        <v>88</v>
      </c>
      <c r="K423" s="213"/>
      <c r="L423" s="1"/>
      <c r="M423" s="1"/>
      <c r="N423" s="1"/>
      <c r="O423" s="1"/>
      <c r="P423" s="1"/>
      <c r="Q423" s="1"/>
      <c r="R423" s="1"/>
      <c r="S423" s="196"/>
      <c r="T423" s="196"/>
      <c r="U423" s="196"/>
      <c r="V423" s="196"/>
      <c r="W423" s="196"/>
      <c r="X423" s="196"/>
      <c r="Y423" s="196"/>
    </row>
    <row r="424" spans="1:26" ht="15.75" customHeight="1" x14ac:dyDescent="0.25">
      <c r="A424" s="42">
        <v>1201</v>
      </c>
      <c r="B424" s="43">
        <v>14</v>
      </c>
      <c r="C424" s="43"/>
      <c r="D424" s="43"/>
      <c r="E424" s="43"/>
      <c r="F424" s="43"/>
      <c r="G424" s="43"/>
      <c r="H424" s="43"/>
      <c r="I424" s="43"/>
      <c r="J424" s="43"/>
      <c r="K424" s="83"/>
      <c r="L424" s="155"/>
      <c r="M424" s="155"/>
      <c r="N424" s="155"/>
      <c r="O424" s="155"/>
      <c r="P424" s="155"/>
      <c r="Q424" s="155"/>
      <c r="R424" s="155"/>
      <c r="S424" s="150"/>
      <c r="T424" s="151"/>
      <c r="U424" s="152"/>
      <c r="V424" s="159"/>
      <c r="W424" s="85">
        <f>B424</f>
        <v>14</v>
      </c>
      <c r="X424" s="43"/>
      <c r="Y424" s="43"/>
    </row>
    <row r="425" spans="1:26" ht="15.75" customHeight="1" x14ac:dyDescent="0.25">
      <c r="A425" s="42">
        <v>1202</v>
      </c>
      <c r="B425" s="84"/>
      <c r="C425" s="43">
        <v>12</v>
      </c>
      <c r="D425" s="84"/>
      <c r="E425" s="84"/>
      <c r="F425" s="84"/>
      <c r="G425" s="84"/>
      <c r="H425" s="84"/>
      <c r="I425" s="84"/>
      <c r="J425" s="84"/>
      <c r="K425" s="87"/>
      <c r="L425" s="155"/>
      <c r="M425" s="155"/>
      <c r="N425" s="155"/>
      <c r="O425" s="155"/>
      <c r="P425" s="155"/>
      <c r="Q425" s="155"/>
      <c r="R425" s="155"/>
      <c r="S425" s="153"/>
      <c r="T425" s="68"/>
      <c r="U425" s="155"/>
      <c r="V425" s="47">
        <f>IF(C425=0,"",C425/B424)</f>
        <v>0.8571428571428571</v>
      </c>
      <c r="W425" s="46">
        <v>12</v>
      </c>
      <c r="X425" s="161">
        <f t="shared" ref="X425:X432" si="78">IF(W425=0,"",W425/W424)</f>
        <v>0.8571428571428571</v>
      </c>
      <c r="Y425" s="159">
        <f t="shared" ref="Y425:Y432" si="79">IF(W425=0,"",100%-X425)</f>
        <v>0.1428571428571429</v>
      </c>
    </row>
    <row r="426" spans="1:26" ht="15.75" customHeight="1" x14ac:dyDescent="0.25">
      <c r="A426" s="42">
        <v>1301</v>
      </c>
      <c r="B426" s="43"/>
      <c r="C426" s="43"/>
      <c r="D426" s="43">
        <v>9</v>
      </c>
      <c r="E426" s="43"/>
      <c r="F426" s="43"/>
      <c r="G426" s="43"/>
      <c r="H426" s="43"/>
      <c r="I426" s="43"/>
      <c r="J426" s="43"/>
      <c r="K426" s="87"/>
      <c r="L426" s="155"/>
      <c r="M426" s="155"/>
      <c r="N426" s="155"/>
      <c r="O426" s="155"/>
      <c r="P426" s="155"/>
      <c r="Q426" s="155"/>
      <c r="R426" s="155"/>
      <c r="S426" s="153"/>
      <c r="T426" s="68"/>
      <c r="U426" s="155"/>
      <c r="V426" s="47">
        <f>IF(D426=0,"",D426/C425)</f>
        <v>0.75</v>
      </c>
      <c r="W426" s="46">
        <v>9</v>
      </c>
      <c r="X426" s="161">
        <f t="shared" si="78"/>
        <v>0.75</v>
      </c>
      <c r="Y426" s="159">
        <f t="shared" si="79"/>
        <v>0.25</v>
      </c>
      <c r="Z426" s="8">
        <f>W426/W424</f>
        <v>0.6428571428571429</v>
      </c>
    </row>
    <row r="427" spans="1:26" ht="15.75" customHeight="1" x14ac:dyDescent="0.25">
      <c r="A427" s="42">
        <v>1302</v>
      </c>
      <c r="B427" s="43"/>
      <c r="C427" s="43"/>
      <c r="D427" s="43"/>
      <c r="E427" s="43">
        <v>8</v>
      </c>
      <c r="F427" s="43"/>
      <c r="G427" s="43"/>
      <c r="H427" s="43"/>
      <c r="I427" s="43"/>
      <c r="J427" s="43"/>
      <c r="K427" s="87"/>
      <c r="L427" s="155"/>
      <c r="M427" s="155"/>
      <c r="N427" s="155"/>
      <c r="O427" s="155"/>
      <c r="P427" s="155"/>
      <c r="Q427" s="155"/>
      <c r="R427" s="155"/>
      <c r="S427" s="153"/>
      <c r="T427" s="68"/>
      <c r="U427" s="154"/>
      <c r="V427" s="45">
        <f>IF(E427=0,"",E427/D426)</f>
        <v>0.88888888888888884</v>
      </c>
      <c r="W427" s="46">
        <v>9</v>
      </c>
      <c r="X427" s="161">
        <f t="shared" si="78"/>
        <v>1</v>
      </c>
      <c r="Y427" s="161">
        <f t="shared" si="79"/>
        <v>0</v>
      </c>
    </row>
    <row r="428" spans="1:26" ht="15.75" customHeight="1" x14ac:dyDescent="0.25">
      <c r="A428" s="42">
        <v>1401</v>
      </c>
      <c r="B428" s="43"/>
      <c r="C428" s="43"/>
      <c r="D428" s="43"/>
      <c r="E428" s="43"/>
      <c r="F428" s="43">
        <v>7</v>
      </c>
      <c r="G428" s="43"/>
      <c r="H428" s="43"/>
      <c r="I428" s="43"/>
      <c r="J428" s="43"/>
      <c r="K428" s="87"/>
      <c r="L428" s="155"/>
      <c r="M428" s="155"/>
      <c r="N428" s="155"/>
      <c r="O428" s="155"/>
      <c r="P428" s="155"/>
      <c r="Q428" s="155"/>
      <c r="R428" s="155"/>
      <c r="S428" s="153"/>
      <c r="T428" s="68"/>
      <c r="U428" s="154"/>
      <c r="V428" s="45">
        <f>IF(F428=0,"",F428/E427)</f>
        <v>0.875</v>
      </c>
      <c r="W428" s="46">
        <v>8</v>
      </c>
      <c r="X428" s="161">
        <f t="shared" si="78"/>
        <v>0.88888888888888884</v>
      </c>
      <c r="Y428" s="161">
        <f t="shared" si="79"/>
        <v>0.11111111111111116</v>
      </c>
    </row>
    <row r="429" spans="1:26" ht="15.75" customHeight="1" x14ac:dyDescent="0.25">
      <c r="A429" s="42">
        <v>1402</v>
      </c>
      <c r="B429" s="43"/>
      <c r="C429" s="43"/>
      <c r="D429" s="43"/>
      <c r="E429" s="43"/>
      <c r="F429" s="43"/>
      <c r="G429" s="43">
        <v>6</v>
      </c>
      <c r="H429" s="43"/>
      <c r="I429" s="43"/>
      <c r="J429" s="43"/>
      <c r="K429" s="87"/>
      <c r="L429" s="155"/>
      <c r="M429" s="155"/>
      <c r="N429" s="155"/>
      <c r="O429" s="155"/>
      <c r="P429" s="155"/>
      <c r="Q429" s="155"/>
      <c r="R429" s="155"/>
      <c r="S429" s="153"/>
      <c r="T429" s="68"/>
      <c r="U429" s="154"/>
      <c r="V429" s="45">
        <f>IF(G429=0,"",G429/F428)</f>
        <v>0.8571428571428571</v>
      </c>
      <c r="W429" s="46">
        <v>6</v>
      </c>
      <c r="X429" s="161">
        <f t="shared" si="78"/>
        <v>0.75</v>
      </c>
      <c r="Y429" s="161">
        <f t="shared" si="79"/>
        <v>0.25</v>
      </c>
    </row>
    <row r="430" spans="1:26" ht="15.75" customHeight="1" x14ac:dyDescent="0.25">
      <c r="A430" s="42">
        <v>1501</v>
      </c>
      <c r="B430" s="43"/>
      <c r="C430" s="43"/>
      <c r="D430" s="43"/>
      <c r="E430" s="43"/>
      <c r="F430" s="43"/>
      <c r="G430" s="43"/>
      <c r="H430" s="43">
        <v>6</v>
      </c>
      <c r="I430" s="43"/>
      <c r="J430" s="43"/>
      <c r="K430" s="87"/>
      <c r="L430" s="155"/>
      <c r="M430" s="155"/>
      <c r="N430" s="155"/>
      <c r="O430" s="155"/>
      <c r="P430" s="155"/>
      <c r="Q430" s="155"/>
      <c r="R430" s="155"/>
      <c r="S430" s="153"/>
      <c r="T430" s="68"/>
      <c r="U430" s="154"/>
      <c r="V430" s="45">
        <f>IF(H430=0,"",H430/G429)</f>
        <v>1</v>
      </c>
      <c r="W430" s="46">
        <v>7</v>
      </c>
      <c r="X430" s="161">
        <f t="shared" si="78"/>
        <v>1.1666666666666667</v>
      </c>
      <c r="Y430" s="161">
        <f t="shared" si="79"/>
        <v>-0.16666666666666674</v>
      </c>
    </row>
    <row r="431" spans="1:26" ht="15.75" customHeight="1" x14ac:dyDescent="0.25">
      <c r="A431" s="42">
        <v>1502</v>
      </c>
      <c r="B431" s="43"/>
      <c r="C431" s="43"/>
      <c r="D431" s="43"/>
      <c r="E431" s="43"/>
      <c r="F431" s="43"/>
      <c r="G431" s="43"/>
      <c r="H431" s="43"/>
      <c r="I431" s="43">
        <v>6</v>
      </c>
      <c r="J431" s="43"/>
      <c r="K431" s="87"/>
      <c r="L431" s="155"/>
      <c r="M431" s="155"/>
      <c r="N431" s="155"/>
      <c r="O431" s="155"/>
      <c r="P431" s="155"/>
      <c r="Q431" s="155"/>
      <c r="R431" s="155"/>
      <c r="S431" s="153"/>
      <c r="T431" s="68"/>
      <c r="U431" s="154"/>
      <c r="V431" s="45">
        <f>IF(I431=0,"",I431/H430)</f>
        <v>1</v>
      </c>
      <c r="W431" s="46">
        <v>7</v>
      </c>
      <c r="X431" s="161">
        <f t="shared" si="78"/>
        <v>1</v>
      </c>
      <c r="Y431" s="161">
        <f t="shared" si="79"/>
        <v>0</v>
      </c>
    </row>
    <row r="432" spans="1:26" ht="15.75" customHeight="1" x14ac:dyDescent="0.25">
      <c r="A432" s="42">
        <v>1601</v>
      </c>
      <c r="B432" s="43"/>
      <c r="C432" s="43"/>
      <c r="D432" s="43"/>
      <c r="E432" s="43"/>
      <c r="F432" s="43"/>
      <c r="G432" s="43"/>
      <c r="H432" s="43"/>
      <c r="I432" s="43"/>
      <c r="J432" s="43">
        <v>6</v>
      </c>
      <c r="K432" s="87">
        <v>6</v>
      </c>
      <c r="L432" s="155"/>
      <c r="M432" s="155"/>
      <c r="N432" s="155"/>
      <c r="O432" s="155"/>
      <c r="P432" s="155"/>
      <c r="Q432" s="155"/>
      <c r="R432" s="155"/>
      <c r="S432" s="153"/>
      <c r="T432" s="68"/>
      <c r="U432" s="154"/>
      <c r="V432" s="45">
        <f>IF(J432=0,"",J432/I431)</f>
        <v>1</v>
      </c>
      <c r="W432" s="46">
        <v>7</v>
      </c>
      <c r="X432" s="161">
        <f t="shared" si="78"/>
        <v>1</v>
      </c>
      <c r="Y432" s="161">
        <f t="shared" si="79"/>
        <v>0</v>
      </c>
    </row>
    <row r="433" spans="1:25" ht="15.75" customHeight="1" x14ac:dyDescent="0.25">
      <c r="A433" s="42">
        <v>1602</v>
      </c>
      <c r="B433" s="43"/>
      <c r="C433" s="43"/>
      <c r="D433" s="43"/>
      <c r="E433" s="43"/>
      <c r="F433" s="43"/>
      <c r="G433" s="43"/>
      <c r="H433" s="43"/>
      <c r="I433" s="43"/>
      <c r="J433" s="43">
        <v>1</v>
      </c>
      <c r="K433" s="87">
        <v>1</v>
      </c>
      <c r="L433" s="155"/>
      <c r="M433" s="155"/>
      <c r="N433" s="155"/>
      <c r="O433" s="155"/>
      <c r="P433" s="155"/>
      <c r="Q433" s="155"/>
      <c r="R433" s="155"/>
      <c r="S433" s="153"/>
      <c r="T433" s="68"/>
      <c r="U433" s="68"/>
      <c r="V433" s="163"/>
      <c r="W433" s="46">
        <v>1</v>
      </c>
      <c r="X433" s="164"/>
      <c r="Y433" s="163"/>
    </row>
    <row r="434" spans="1:25" ht="15.75" customHeight="1" x14ac:dyDescent="0.25">
      <c r="A434" s="42">
        <v>1701</v>
      </c>
      <c r="B434" s="43"/>
      <c r="C434" s="43"/>
      <c r="D434" s="43"/>
      <c r="E434" s="43"/>
      <c r="F434" s="43"/>
      <c r="G434" s="43"/>
      <c r="H434" s="43"/>
      <c r="I434" s="43"/>
      <c r="J434" s="43"/>
      <c r="K434" s="87"/>
      <c r="L434" s="155"/>
      <c r="M434" s="155"/>
      <c r="N434" s="155"/>
      <c r="O434" s="155"/>
      <c r="P434" s="155"/>
      <c r="Q434" s="155"/>
      <c r="R434" s="155"/>
      <c r="S434" s="153"/>
      <c r="T434" s="68"/>
      <c r="U434" s="68"/>
      <c r="V434" s="163"/>
      <c r="W434" s="46"/>
      <c r="X434" s="164"/>
      <c r="Y434" s="163"/>
    </row>
    <row r="435" spans="1:25" ht="15.75" customHeight="1" x14ac:dyDescent="0.25">
      <c r="A435" s="42">
        <v>1702</v>
      </c>
      <c r="B435" s="43"/>
      <c r="C435" s="43"/>
      <c r="D435" s="43"/>
      <c r="E435" s="43"/>
      <c r="F435" s="43"/>
      <c r="G435" s="43"/>
      <c r="H435" s="43"/>
      <c r="I435" s="43"/>
      <c r="J435" s="43"/>
      <c r="K435" s="87"/>
      <c r="L435" s="155"/>
      <c r="M435" s="155"/>
      <c r="N435" s="155"/>
      <c r="O435" s="155"/>
      <c r="P435" s="155"/>
      <c r="Q435" s="155"/>
      <c r="R435" s="155"/>
      <c r="S435" s="153"/>
      <c r="T435" s="68"/>
      <c r="U435" s="68"/>
      <c r="V435" s="163"/>
      <c r="W435" s="46"/>
      <c r="X435" s="164"/>
      <c r="Y435" s="163"/>
    </row>
    <row r="436" spans="1:25" ht="15.75" customHeight="1" x14ac:dyDescent="0.25">
      <c r="A436" s="42">
        <v>1801</v>
      </c>
      <c r="B436" s="43"/>
      <c r="C436" s="43"/>
      <c r="D436" s="43"/>
      <c r="E436" s="43"/>
      <c r="F436" s="43"/>
      <c r="G436" s="43"/>
      <c r="H436" s="43"/>
      <c r="I436" s="43"/>
      <c r="J436" s="43"/>
      <c r="K436" s="87"/>
      <c r="L436" s="155"/>
      <c r="M436" s="155"/>
      <c r="N436" s="155"/>
      <c r="O436" s="155"/>
      <c r="P436" s="155"/>
      <c r="Q436" s="155"/>
      <c r="R436" s="155"/>
      <c r="S436" s="153"/>
      <c r="T436" s="68"/>
      <c r="U436" s="68"/>
      <c r="V436" s="163"/>
      <c r="W436" s="69"/>
      <c r="X436" s="164"/>
      <c r="Y436" s="163"/>
    </row>
    <row r="437" spans="1:25" ht="15.75" customHeight="1" x14ac:dyDescent="0.25">
      <c r="A437" s="42">
        <v>1802</v>
      </c>
      <c r="B437" s="43"/>
      <c r="C437" s="43"/>
      <c r="D437" s="43"/>
      <c r="E437" s="43"/>
      <c r="F437" s="43"/>
      <c r="G437" s="43"/>
      <c r="H437" s="43"/>
      <c r="I437" s="43"/>
      <c r="J437" s="43"/>
      <c r="K437" s="87"/>
      <c r="L437" s="155"/>
      <c r="M437" s="155"/>
      <c r="N437" s="155"/>
      <c r="O437" s="155"/>
      <c r="P437" s="155"/>
      <c r="Q437" s="155"/>
      <c r="R437" s="155"/>
      <c r="S437" s="153"/>
      <c r="T437" s="68"/>
      <c r="U437" s="155"/>
      <c r="V437" s="68"/>
      <c r="W437" s="155"/>
      <c r="X437" s="165"/>
      <c r="Y437" s="163"/>
    </row>
    <row r="438" spans="1:25" ht="15.75" customHeight="1" x14ac:dyDescent="0.25">
      <c r="A438" s="42">
        <v>1901</v>
      </c>
      <c r="B438" s="43"/>
      <c r="C438" s="43"/>
      <c r="D438" s="43"/>
      <c r="E438" s="43"/>
      <c r="F438" s="43"/>
      <c r="G438" s="43"/>
      <c r="H438" s="43"/>
      <c r="I438" s="43"/>
      <c r="J438" s="43"/>
      <c r="K438" s="87"/>
      <c r="L438" s="155"/>
      <c r="M438" s="155"/>
      <c r="N438" s="155"/>
      <c r="O438" s="155"/>
      <c r="P438" s="155"/>
      <c r="Q438" s="155"/>
      <c r="R438" s="155"/>
      <c r="S438" s="153"/>
      <c r="T438" s="68"/>
      <c r="U438" s="155"/>
      <c r="V438" s="50" t="s">
        <v>64</v>
      </c>
      <c r="W438" s="51">
        <v>7</v>
      </c>
      <c r="X438" s="52">
        <f>IF(SUM(K426:K434)=0,"",SUM(K426:K434))</f>
        <v>7</v>
      </c>
      <c r="Y438" s="53" t="s">
        <v>10</v>
      </c>
    </row>
    <row r="439" spans="1:25" ht="15.75" customHeight="1" x14ac:dyDescent="0.25">
      <c r="A439" s="42">
        <v>1902</v>
      </c>
      <c r="B439" s="43"/>
      <c r="C439" s="43"/>
      <c r="D439" s="43"/>
      <c r="E439" s="43"/>
      <c r="F439" s="43"/>
      <c r="G439" s="43"/>
      <c r="H439" s="43"/>
      <c r="I439" s="43"/>
      <c r="J439" s="43"/>
      <c r="K439" s="87"/>
      <c r="L439" s="155"/>
      <c r="M439" s="155"/>
      <c r="N439" s="155"/>
      <c r="O439" s="155"/>
      <c r="P439" s="155"/>
      <c r="Q439" s="155"/>
      <c r="R439" s="155"/>
      <c r="S439" s="153"/>
      <c r="T439" s="68"/>
      <c r="U439" s="155"/>
      <c r="V439" s="54" t="s">
        <v>66</v>
      </c>
      <c r="W439" s="55">
        <f>IF(W438/B424=0,"",W438/B424)</f>
        <v>0.5</v>
      </c>
      <c r="X439" s="56">
        <f>IF(W438/X438=0,"",W438/X438)</f>
        <v>1</v>
      </c>
      <c r="Y439" s="57" t="s">
        <v>67</v>
      </c>
    </row>
    <row r="440" spans="1:25" ht="15.75" customHeight="1" x14ac:dyDescent="0.25">
      <c r="A440" s="42">
        <v>2001</v>
      </c>
      <c r="B440" s="43"/>
      <c r="C440" s="43"/>
      <c r="D440" s="43"/>
      <c r="E440" s="43"/>
      <c r="F440" s="43"/>
      <c r="G440" s="43"/>
      <c r="H440" s="43"/>
      <c r="I440" s="43"/>
      <c r="J440" s="43"/>
      <c r="K440" s="87"/>
      <c r="L440" s="155"/>
      <c r="M440" s="155"/>
      <c r="N440" s="155"/>
      <c r="O440" s="155"/>
      <c r="P440" s="155"/>
      <c r="Q440" s="155"/>
      <c r="R440" s="155"/>
      <c r="S440" s="156"/>
      <c r="T440" s="157"/>
      <c r="U440" s="158"/>
      <c r="V440" s="58"/>
      <c r="W440" s="59"/>
      <c r="X440" s="59"/>
      <c r="Y440" s="60"/>
    </row>
    <row r="441" spans="1:25" ht="18" customHeight="1" x14ac:dyDescent="0.25">
      <c r="A441" s="28"/>
      <c r="B441" s="198" t="s">
        <v>89</v>
      </c>
      <c r="C441" s="198"/>
      <c r="D441" s="198"/>
      <c r="E441" s="198"/>
      <c r="F441" s="198"/>
      <c r="G441" s="198"/>
      <c r="H441" s="198"/>
      <c r="I441" s="198"/>
      <c r="J441" s="198"/>
      <c r="K441" s="61">
        <f>SUM(K424:K437)</f>
        <v>7</v>
      </c>
      <c r="L441" s="1"/>
      <c r="M441" s="1"/>
      <c r="N441" s="1"/>
      <c r="O441" s="1"/>
      <c r="P441" s="1"/>
      <c r="Q441" s="1"/>
      <c r="R441" s="1"/>
      <c r="S441" s="62">
        <f>IF(K432=0,"",K432/B424)</f>
        <v>0.42857142857142855</v>
      </c>
      <c r="T441" s="62">
        <f>IF(K441=0,"",K441/B424)</f>
        <v>0.5</v>
      </c>
      <c r="U441" s="62">
        <f>IF(K432=0,"",T441-S441)</f>
        <v>7.1428571428571452E-2</v>
      </c>
      <c r="V441" s="2"/>
      <c r="W441" s="1"/>
      <c r="X441" s="25"/>
      <c r="Y441" s="2"/>
    </row>
    <row r="442" spans="1:25" ht="12.75" customHeight="1" x14ac:dyDescent="0.2">
      <c r="S442" s="2"/>
      <c r="T442" s="2"/>
      <c r="V442" s="2"/>
    </row>
    <row r="443" spans="1:25" ht="12.75" customHeight="1" x14ac:dyDescent="0.2">
      <c r="S443" s="2"/>
      <c r="T443" s="2"/>
      <c r="V443" s="2"/>
    </row>
    <row r="444" spans="1:25" ht="26.25" customHeight="1" x14ac:dyDescent="0.4">
      <c r="B444" s="199" t="s">
        <v>78</v>
      </c>
      <c r="C444" s="200"/>
      <c r="D444" s="200"/>
      <c r="E444" s="200"/>
      <c r="F444" s="200"/>
      <c r="G444" s="200"/>
      <c r="H444" s="200"/>
      <c r="I444" s="200"/>
      <c r="J444" s="200"/>
      <c r="K444" s="147" t="s">
        <v>65</v>
      </c>
      <c r="S444" s="2"/>
      <c r="T444" s="2"/>
      <c r="V444" s="2"/>
    </row>
    <row r="445" spans="1:25" ht="20.25" customHeight="1" x14ac:dyDescent="0.2">
      <c r="A445" s="201" t="s">
        <v>9</v>
      </c>
      <c r="B445" s="202" t="s">
        <v>79</v>
      </c>
      <c r="C445" s="203"/>
      <c r="D445" s="203"/>
      <c r="E445" s="203"/>
      <c r="F445" s="203"/>
      <c r="G445" s="203"/>
      <c r="H445" s="203"/>
      <c r="I445" s="203"/>
      <c r="J445" s="204"/>
      <c r="K445" s="212" t="s">
        <v>10</v>
      </c>
      <c r="L445" s="1"/>
      <c r="M445" s="1"/>
      <c r="N445" s="1"/>
      <c r="O445" s="1"/>
      <c r="P445" s="1"/>
      <c r="Q445" s="1"/>
      <c r="R445" s="1"/>
      <c r="S445" s="197" t="s">
        <v>2</v>
      </c>
      <c r="T445" s="197" t="s">
        <v>3</v>
      </c>
      <c r="U445" s="214" t="s">
        <v>4</v>
      </c>
      <c r="V445" s="197" t="s">
        <v>5</v>
      </c>
      <c r="W445" s="195" t="s">
        <v>6</v>
      </c>
      <c r="X445" s="195" t="s">
        <v>7</v>
      </c>
      <c r="Y445" s="197" t="s">
        <v>8</v>
      </c>
    </row>
    <row r="446" spans="1:25" ht="15.75" customHeight="1" x14ac:dyDescent="0.25">
      <c r="A446" s="196"/>
      <c r="B446" s="42" t="s">
        <v>80</v>
      </c>
      <c r="C446" s="42" t="s">
        <v>81</v>
      </c>
      <c r="D446" s="42" t="s">
        <v>82</v>
      </c>
      <c r="E446" s="42" t="s">
        <v>83</v>
      </c>
      <c r="F446" s="42" t="s">
        <v>84</v>
      </c>
      <c r="G446" s="42" t="s">
        <v>85</v>
      </c>
      <c r="H446" s="42" t="s">
        <v>86</v>
      </c>
      <c r="I446" s="42" t="s">
        <v>87</v>
      </c>
      <c r="J446" s="42" t="s">
        <v>88</v>
      </c>
      <c r="K446" s="213"/>
      <c r="L446" s="1"/>
      <c r="M446" s="1"/>
      <c r="N446" s="1"/>
      <c r="O446" s="1"/>
      <c r="P446" s="1"/>
      <c r="Q446" s="1"/>
      <c r="R446" s="1"/>
      <c r="S446" s="196"/>
      <c r="T446" s="196"/>
      <c r="U446" s="196"/>
      <c r="V446" s="196"/>
      <c r="W446" s="196"/>
      <c r="X446" s="196"/>
      <c r="Y446" s="196"/>
    </row>
    <row r="447" spans="1:25" ht="15.75" customHeight="1" x14ac:dyDescent="0.25">
      <c r="A447" s="42">
        <v>1202</v>
      </c>
      <c r="B447" s="43">
        <v>29</v>
      </c>
      <c r="C447" s="43"/>
      <c r="D447" s="43"/>
      <c r="E447" s="43"/>
      <c r="F447" s="43"/>
      <c r="G447" s="43"/>
      <c r="H447" s="43"/>
      <c r="I447" s="43"/>
      <c r="J447" s="43"/>
      <c r="K447" s="83"/>
      <c r="L447" s="155"/>
      <c r="M447" s="155"/>
      <c r="N447" s="155"/>
      <c r="O447" s="155"/>
      <c r="P447" s="155"/>
      <c r="Q447" s="155"/>
      <c r="R447" s="155"/>
      <c r="S447" s="150"/>
      <c r="T447" s="151"/>
      <c r="U447" s="152"/>
      <c r="V447" s="159"/>
      <c r="W447" s="85">
        <f>B447</f>
        <v>29</v>
      </c>
      <c r="X447" s="43"/>
      <c r="Y447" s="43"/>
    </row>
    <row r="448" spans="1:25" ht="15.75" customHeight="1" x14ac:dyDescent="0.25">
      <c r="A448" s="42">
        <v>1301</v>
      </c>
      <c r="B448" s="84"/>
      <c r="C448" s="43">
        <v>23</v>
      </c>
      <c r="D448" s="84"/>
      <c r="E448" s="84"/>
      <c r="F448" s="84"/>
      <c r="G448" s="84"/>
      <c r="H448" s="84"/>
      <c r="I448" s="84"/>
      <c r="J448" s="84"/>
      <c r="K448" s="87"/>
      <c r="L448" s="155"/>
      <c r="M448" s="155"/>
      <c r="N448" s="155"/>
      <c r="O448" s="155"/>
      <c r="P448" s="155"/>
      <c r="Q448" s="155"/>
      <c r="R448" s="155"/>
      <c r="S448" s="153"/>
      <c r="T448" s="68"/>
      <c r="U448" s="155"/>
      <c r="V448" s="47">
        <f>IF(C448=0,"",C448/B447)</f>
        <v>0.7931034482758621</v>
      </c>
      <c r="W448" s="46">
        <v>23</v>
      </c>
      <c r="X448" s="161">
        <f t="shared" ref="X448:X455" si="80">IF(W448=0,"",W448/W447)</f>
        <v>0.7931034482758621</v>
      </c>
      <c r="Y448" s="159">
        <f t="shared" ref="Y448:Y455" si="81">IF(W448=0,"",100%-X448)</f>
        <v>0.2068965517241379</v>
      </c>
    </row>
    <row r="449" spans="1:26" ht="15.75" customHeight="1" x14ac:dyDescent="0.25">
      <c r="A449" s="42">
        <v>1302</v>
      </c>
      <c r="B449" s="43"/>
      <c r="C449" s="43"/>
      <c r="D449" s="43">
        <v>23</v>
      </c>
      <c r="E449" s="43"/>
      <c r="F449" s="43"/>
      <c r="G449" s="43"/>
      <c r="H449" s="43"/>
      <c r="I449" s="43"/>
      <c r="J449" s="43"/>
      <c r="K449" s="87"/>
      <c r="L449" s="155"/>
      <c r="M449" s="155"/>
      <c r="N449" s="155"/>
      <c r="O449" s="155"/>
      <c r="P449" s="155"/>
      <c r="Q449" s="155"/>
      <c r="R449" s="155"/>
      <c r="S449" s="153"/>
      <c r="T449" s="68"/>
      <c r="U449" s="155"/>
      <c r="V449" s="47">
        <f>IF(D449=0,"",D449/C448)</f>
        <v>1</v>
      </c>
      <c r="W449" s="46">
        <v>23</v>
      </c>
      <c r="X449" s="161">
        <f t="shared" si="80"/>
        <v>1</v>
      </c>
      <c r="Y449" s="159">
        <f t="shared" si="81"/>
        <v>0</v>
      </c>
      <c r="Z449" s="8">
        <f>W449/W447</f>
        <v>0.7931034482758621</v>
      </c>
    </row>
    <row r="450" spans="1:26" ht="15.75" customHeight="1" x14ac:dyDescent="0.25">
      <c r="A450" s="42">
        <v>1401</v>
      </c>
      <c r="B450" s="43"/>
      <c r="C450" s="43"/>
      <c r="D450" s="43"/>
      <c r="E450" s="43">
        <v>21</v>
      </c>
      <c r="F450" s="43"/>
      <c r="G450" s="43"/>
      <c r="H450" s="43"/>
      <c r="I450" s="43"/>
      <c r="J450" s="43"/>
      <c r="K450" s="87"/>
      <c r="L450" s="155"/>
      <c r="M450" s="155"/>
      <c r="N450" s="155"/>
      <c r="O450" s="155"/>
      <c r="P450" s="155"/>
      <c r="Q450" s="155"/>
      <c r="R450" s="155"/>
      <c r="S450" s="153"/>
      <c r="T450" s="68"/>
      <c r="U450" s="154"/>
      <c r="V450" s="45">
        <f>IF(E450=0,"",E450/D449)</f>
        <v>0.91304347826086951</v>
      </c>
      <c r="W450" s="46">
        <v>21</v>
      </c>
      <c r="X450" s="161">
        <f t="shared" si="80"/>
        <v>0.91304347826086951</v>
      </c>
      <c r="Y450" s="161">
        <f t="shared" si="81"/>
        <v>8.6956521739130488E-2</v>
      </c>
    </row>
    <row r="451" spans="1:26" ht="15.75" customHeight="1" x14ac:dyDescent="0.25">
      <c r="A451" s="42">
        <v>1402</v>
      </c>
      <c r="B451" s="43"/>
      <c r="C451" s="43"/>
      <c r="D451" s="43"/>
      <c r="E451" s="43"/>
      <c r="F451" s="43">
        <v>21</v>
      </c>
      <c r="G451" s="43"/>
      <c r="H451" s="43"/>
      <c r="I451" s="43"/>
      <c r="J451" s="43"/>
      <c r="K451" s="87"/>
      <c r="L451" s="155"/>
      <c r="M451" s="155"/>
      <c r="N451" s="155"/>
      <c r="O451" s="155"/>
      <c r="P451" s="155"/>
      <c r="Q451" s="155"/>
      <c r="R451" s="155"/>
      <c r="S451" s="153"/>
      <c r="T451" s="68"/>
      <c r="U451" s="154"/>
      <c r="V451" s="45">
        <f>IF(F451=0,"",F451/E450)</f>
        <v>1</v>
      </c>
      <c r="W451" s="46">
        <v>21</v>
      </c>
      <c r="X451" s="161">
        <f t="shared" si="80"/>
        <v>1</v>
      </c>
      <c r="Y451" s="161">
        <f t="shared" si="81"/>
        <v>0</v>
      </c>
    </row>
    <row r="452" spans="1:26" ht="15.75" customHeight="1" x14ac:dyDescent="0.25">
      <c r="A452" s="42">
        <v>1501</v>
      </c>
      <c r="B452" s="43"/>
      <c r="C452" s="43"/>
      <c r="D452" s="43"/>
      <c r="E452" s="43"/>
      <c r="F452" s="43"/>
      <c r="G452" s="43">
        <v>21</v>
      </c>
      <c r="H452" s="43"/>
      <c r="I452" s="43"/>
      <c r="J452" s="43"/>
      <c r="K452" s="87"/>
      <c r="L452" s="155"/>
      <c r="M452" s="155"/>
      <c r="N452" s="155"/>
      <c r="O452" s="155"/>
      <c r="P452" s="155"/>
      <c r="Q452" s="155"/>
      <c r="R452" s="155"/>
      <c r="S452" s="153"/>
      <c r="T452" s="68"/>
      <c r="U452" s="154"/>
      <c r="V452" s="45">
        <f>IF(G452=0,"",G452/F451)</f>
        <v>1</v>
      </c>
      <c r="W452" s="46">
        <v>21</v>
      </c>
      <c r="X452" s="161">
        <f t="shared" si="80"/>
        <v>1</v>
      </c>
      <c r="Y452" s="161">
        <f t="shared" si="81"/>
        <v>0</v>
      </c>
    </row>
    <row r="453" spans="1:26" ht="15.75" customHeight="1" x14ac:dyDescent="0.25">
      <c r="A453" s="42">
        <v>1502</v>
      </c>
      <c r="B453" s="43"/>
      <c r="C453" s="43"/>
      <c r="D453" s="43"/>
      <c r="E453" s="43"/>
      <c r="F453" s="43"/>
      <c r="G453" s="43"/>
      <c r="H453" s="43">
        <v>21</v>
      </c>
      <c r="I453" s="43"/>
      <c r="J453" s="43"/>
      <c r="K453" s="87"/>
      <c r="L453" s="155"/>
      <c r="M453" s="155"/>
      <c r="N453" s="155"/>
      <c r="O453" s="155"/>
      <c r="P453" s="155"/>
      <c r="Q453" s="155"/>
      <c r="R453" s="155"/>
      <c r="S453" s="153"/>
      <c r="T453" s="68"/>
      <c r="U453" s="154"/>
      <c r="V453" s="45">
        <f>IF(H453=0,"",H453/G452)</f>
        <v>1</v>
      </c>
      <c r="W453" s="46">
        <v>21</v>
      </c>
      <c r="X453" s="161">
        <f t="shared" si="80"/>
        <v>1</v>
      </c>
      <c r="Y453" s="161">
        <f t="shared" si="81"/>
        <v>0</v>
      </c>
    </row>
    <row r="454" spans="1:26" ht="15.75" customHeight="1" x14ac:dyDescent="0.25">
      <c r="A454" s="42">
        <v>1601</v>
      </c>
      <c r="B454" s="43"/>
      <c r="C454" s="43"/>
      <c r="D454" s="43"/>
      <c r="E454" s="43"/>
      <c r="F454" s="43"/>
      <c r="G454" s="43"/>
      <c r="H454" s="43"/>
      <c r="I454" s="43">
        <v>21</v>
      </c>
      <c r="J454" s="43"/>
      <c r="K454" s="87"/>
      <c r="L454" s="155"/>
      <c r="M454" s="155"/>
      <c r="N454" s="155"/>
      <c r="O454" s="155"/>
      <c r="P454" s="155"/>
      <c r="Q454" s="155"/>
      <c r="R454" s="155"/>
      <c r="S454" s="153"/>
      <c r="T454" s="68"/>
      <c r="U454" s="154"/>
      <c r="V454" s="45">
        <f>IF(I454=0,"",I454/H453)</f>
        <v>1</v>
      </c>
      <c r="W454" s="46">
        <v>21</v>
      </c>
      <c r="X454" s="161">
        <f t="shared" si="80"/>
        <v>1</v>
      </c>
      <c r="Y454" s="161">
        <f t="shared" si="81"/>
        <v>0</v>
      </c>
    </row>
    <row r="455" spans="1:26" ht="15.75" customHeight="1" x14ac:dyDescent="0.25">
      <c r="A455" s="42">
        <v>1602</v>
      </c>
      <c r="B455" s="43"/>
      <c r="C455" s="43"/>
      <c r="D455" s="43"/>
      <c r="E455" s="43"/>
      <c r="F455" s="43"/>
      <c r="G455" s="43"/>
      <c r="H455" s="43"/>
      <c r="I455" s="43"/>
      <c r="J455" s="43">
        <v>21</v>
      </c>
      <c r="K455" s="87">
        <v>20</v>
      </c>
      <c r="L455" s="155"/>
      <c r="M455" s="155"/>
      <c r="N455" s="155"/>
      <c r="O455" s="155"/>
      <c r="P455" s="155"/>
      <c r="Q455" s="155"/>
      <c r="R455" s="155"/>
      <c r="S455" s="153"/>
      <c r="T455" s="68"/>
      <c r="U455" s="154"/>
      <c r="V455" s="45">
        <f>IF(J455=0,"",J455/I454)</f>
        <v>1</v>
      </c>
      <c r="W455" s="46">
        <v>21</v>
      </c>
      <c r="X455" s="161">
        <f t="shared" si="80"/>
        <v>1</v>
      </c>
      <c r="Y455" s="161">
        <f t="shared" si="81"/>
        <v>0</v>
      </c>
    </row>
    <row r="456" spans="1:26" ht="15.75" customHeight="1" x14ac:dyDescent="0.25">
      <c r="A456" s="42">
        <v>1701</v>
      </c>
      <c r="B456" s="43"/>
      <c r="C456" s="43"/>
      <c r="D456" s="43"/>
      <c r="E456" s="43"/>
      <c r="F456" s="43"/>
      <c r="G456" s="43"/>
      <c r="H456" s="43"/>
      <c r="I456" s="43"/>
      <c r="J456" s="43"/>
      <c r="K456" s="87"/>
      <c r="L456" s="155"/>
      <c r="M456" s="155"/>
      <c r="N456" s="155"/>
      <c r="O456" s="155"/>
      <c r="P456" s="155"/>
      <c r="Q456" s="155"/>
      <c r="R456" s="155"/>
      <c r="S456" s="153"/>
      <c r="T456" s="68"/>
      <c r="U456" s="68"/>
      <c r="V456" s="163"/>
      <c r="W456" s="46"/>
      <c r="X456" s="164"/>
      <c r="Y456" s="163"/>
    </row>
    <row r="457" spans="1:26" ht="15.75" customHeight="1" x14ac:dyDescent="0.25">
      <c r="A457" s="42">
        <v>1702</v>
      </c>
      <c r="B457" s="43"/>
      <c r="C457" s="43"/>
      <c r="D457" s="43"/>
      <c r="E457" s="43"/>
      <c r="F457" s="43"/>
      <c r="G457" s="43"/>
      <c r="H457" s="43"/>
      <c r="I457" s="43"/>
      <c r="J457" s="43"/>
      <c r="K457" s="87"/>
      <c r="L457" s="155"/>
      <c r="M457" s="155"/>
      <c r="N457" s="155"/>
      <c r="O457" s="155"/>
      <c r="P457" s="155"/>
      <c r="Q457" s="155"/>
      <c r="R457" s="155"/>
      <c r="S457" s="153"/>
      <c r="T457" s="68"/>
      <c r="U457" s="68"/>
      <c r="V457" s="163"/>
      <c r="W457" s="46"/>
      <c r="X457" s="164"/>
      <c r="Y457" s="163"/>
    </row>
    <row r="458" spans="1:26" ht="15.75" customHeight="1" x14ac:dyDescent="0.25">
      <c r="A458" s="42">
        <v>1801</v>
      </c>
      <c r="B458" s="43"/>
      <c r="C458" s="43"/>
      <c r="D458" s="43"/>
      <c r="E458" s="43"/>
      <c r="F458" s="43"/>
      <c r="G458" s="43"/>
      <c r="H458" s="43"/>
      <c r="I458" s="43"/>
      <c r="J458" s="43"/>
      <c r="K458" s="87"/>
      <c r="L458" s="155"/>
      <c r="M458" s="155"/>
      <c r="N458" s="155"/>
      <c r="O458" s="155"/>
      <c r="P458" s="155"/>
      <c r="Q458" s="155"/>
      <c r="R458" s="155"/>
      <c r="S458" s="153"/>
      <c r="T458" s="68"/>
      <c r="U458" s="68"/>
      <c r="V458" s="163"/>
      <c r="W458" s="46"/>
      <c r="X458" s="164"/>
      <c r="Y458" s="163"/>
    </row>
    <row r="459" spans="1:26" ht="15.75" customHeight="1" x14ac:dyDescent="0.25">
      <c r="A459" s="42">
        <v>1802</v>
      </c>
      <c r="B459" s="43"/>
      <c r="C459" s="43"/>
      <c r="D459" s="43"/>
      <c r="E459" s="43"/>
      <c r="F459" s="43"/>
      <c r="G459" s="43"/>
      <c r="H459" s="43"/>
      <c r="I459" s="43"/>
      <c r="J459" s="43"/>
      <c r="K459" s="87"/>
      <c r="L459" s="155"/>
      <c r="M459" s="155"/>
      <c r="N459" s="155"/>
      <c r="O459" s="155"/>
      <c r="P459" s="155"/>
      <c r="Q459" s="155"/>
      <c r="R459" s="155"/>
      <c r="S459" s="153"/>
      <c r="T459" s="68"/>
      <c r="U459" s="68"/>
      <c r="V459" s="163"/>
      <c r="W459" s="69"/>
      <c r="X459" s="164"/>
      <c r="Y459" s="163"/>
    </row>
    <row r="460" spans="1:26" ht="15.75" customHeight="1" x14ac:dyDescent="0.25">
      <c r="A460" s="42">
        <v>1901</v>
      </c>
      <c r="B460" s="43"/>
      <c r="C460" s="43"/>
      <c r="D460" s="43"/>
      <c r="E460" s="43"/>
      <c r="F460" s="43"/>
      <c r="G460" s="43"/>
      <c r="H460" s="43"/>
      <c r="I460" s="43"/>
      <c r="J460" s="43"/>
      <c r="K460" s="87"/>
      <c r="L460" s="155"/>
      <c r="M460" s="155"/>
      <c r="N460" s="155"/>
      <c r="O460" s="155"/>
      <c r="P460" s="155"/>
      <c r="Q460" s="155"/>
      <c r="R460" s="155"/>
      <c r="S460" s="153"/>
      <c r="T460" s="68"/>
      <c r="U460" s="155"/>
      <c r="V460" s="68"/>
      <c r="W460" s="155"/>
      <c r="X460" s="165"/>
      <c r="Y460" s="163"/>
    </row>
    <row r="461" spans="1:26" ht="15.75" customHeight="1" x14ac:dyDescent="0.25">
      <c r="A461" s="42">
        <v>1902</v>
      </c>
      <c r="B461" s="43"/>
      <c r="C461" s="43"/>
      <c r="D461" s="43"/>
      <c r="E461" s="43"/>
      <c r="F461" s="43"/>
      <c r="G461" s="43"/>
      <c r="H461" s="43"/>
      <c r="I461" s="43"/>
      <c r="J461" s="43"/>
      <c r="K461" s="87"/>
      <c r="L461" s="155"/>
      <c r="M461" s="155"/>
      <c r="N461" s="155"/>
      <c r="O461" s="155"/>
      <c r="P461" s="155"/>
      <c r="Q461" s="155"/>
      <c r="R461" s="155"/>
      <c r="S461" s="153"/>
      <c r="T461" s="68"/>
      <c r="U461" s="155"/>
      <c r="V461" s="50" t="s">
        <v>64</v>
      </c>
      <c r="W461" s="51">
        <v>20</v>
      </c>
      <c r="X461" s="52">
        <f>IF(SUM(K449:K457)=0,"",SUM(K449:K457))</f>
        <v>20</v>
      </c>
      <c r="Y461" s="53" t="s">
        <v>10</v>
      </c>
    </row>
    <row r="462" spans="1:26" ht="15.75" customHeight="1" x14ac:dyDescent="0.25">
      <c r="A462" s="42">
        <v>2001</v>
      </c>
      <c r="B462" s="43"/>
      <c r="C462" s="43"/>
      <c r="D462" s="43"/>
      <c r="E462" s="43"/>
      <c r="F462" s="43"/>
      <c r="G462" s="43"/>
      <c r="H462" s="43"/>
      <c r="I462" s="43"/>
      <c r="J462" s="43"/>
      <c r="K462" s="87"/>
      <c r="L462" s="155"/>
      <c r="M462" s="155"/>
      <c r="N462" s="155"/>
      <c r="O462" s="155"/>
      <c r="P462" s="155"/>
      <c r="Q462" s="155"/>
      <c r="R462" s="155"/>
      <c r="S462" s="153"/>
      <c r="T462" s="68"/>
      <c r="U462" s="155"/>
      <c r="V462" s="54" t="s">
        <v>66</v>
      </c>
      <c r="W462" s="55">
        <f>IF(W461/B447=0,"",W461/B447)</f>
        <v>0.68965517241379315</v>
      </c>
      <c r="X462" s="56">
        <f>IF(W461/X461=0,"",W461/X461)</f>
        <v>1</v>
      </c>
      <c r="Y462" s="57" t="s">
        <v>67</v>
      </c>
    </row>
    <row r="463" spans="1:26" ht="15.75" customHeight="1" x14ac:dyDescent="0.25">
      <c r="A463" s="42">
        <v>2002</v>
      </c>
      <c r="B463" s="43"/>
      <c r="C463" s="43"/>
      <c r="D463" s="43"/>
      <c r="E463" s="43"/>
      <c r="F463" s="43"/>
      <c r="G463" s="43"/>
      <c r="H463" s="43"/>
      <c r="I463" s="43"/>
      <c r="J463" s="43"/>
      <c r="K463" s="87"/>
      <c r="L463" s="155"/>
      <c r="M463" s="155"/>
      <c r="N463" s="155"/>
      <c r="O463" s="155"/>
      <c r="P463" s="155"/>
      <c r="Q463" s="155"/>
      <c r="R463" s="155"/>
      <c r="S463" s="156"/>
      <c r="T463" s="157"/>
      <c r="U463" s="158"/>
      <c r="V463" s="58"/>
      <c r="W463" s="59"/>
      <c r="X463" s="59"/>
      <c r="Y463" s="60"/>
    </row>
    <row r="464" spans="1:26" ht="18" customHeight="1" x14ac:dyDescent="0.25">
      <c r="A464" s="28"/>
      <c r="B464" s="198" t="s">
        <v>89</v>
      </c>
      <c r="C464" s="198"/>
      <c r="D464" s="198"/>
      <c r="E464" s="198"/>
      <c r="F464" s="198"/>
      <c r="G464" s="198"/>
      <c r="H464" s="198"/>
      <c r="I464" s="198"/>
      <c r="J464" s="198"/>
      <c r="K464" s="61">
        <f>SUM(K447:K460)</f>
        <v>20</v>
      </c>
      <c r="L464" s="1"/>
      <c r="M464" s="1"/>
      <c r="N464" s="1"/>
      <c r="O464" s="1"/>
      <c r="P464" s="1"/>
      <c r="Q464" s="1"/>
      <c r="R464" s="1"/>
      <c r="S464" s="62">
        <f>IF(K455=0,"",K455/B447)</f>
        <v>0.68965517241379315</v>
      </c>
      <c r="T464" s="62">
        <f>IF(K464=0,"",K464/B447)</f>
        <v>0.68965517241379315</v>
      </c>
      <c r="U464" s="62">
        <f>IF(K455=0,"",T464-S464)</f>
        <v>0</v>
      </c>
      <c r="V464" s="2"/>
      <c r="W464" s="1"/>
      <c r="X464" s="25"/>
      <c r="Y464" s="2"/>
    </row>
    <row r="465" spans="1:36" ht="12.75" customHeight="1" x14ac:dyDescent="0.2">
      <c r="S465" s="2"/>
      <c r="T465" s="2"/>
      <c r="U465" s="2"/>
    </row>
    <row r="466" spans="1:36" ht="12.75" customHeight="1" x14ac:dyDescent="0.2">
      <c r="S466" s="2"/>
      <c r="T466" s="2"/>
      <c r="U466" s="2"/>
    </row>
    <row r="467" spans="1:36" ht="26.25" customHeight="1" x14ac:dyDescent="0.4">
      <c r="B467" s="199" t="s">
        <v>78</v>
      </c>
      <c r="C467" s="200"/>
      <c r="D467" s="200"/>
      <c r="E467" s="200"/>
      <c r="F467" s="200"/>
      <c r="G467" s="200"/>
      <c r="H467" s="200"/>
      <c r="I467" s="200"/>
      <c r="J467" s="200"/>
      <c r="K467" s="147" t="s">
        <v>70</v>
      </c>
      <c r="S467" s="2"/>
      <c r="T467" s="2"/>
      <c r="V467" s="2"/>
      <c r="AD467" s="2"/>
      <c r="AE467" s="2"/>
      <c r="AF467" s="1"/>
      <c r="AG467" s="2"/>
      <c r="AH467" s="1"/>
      <c r="AI467" s="1"/>
      <c r="AJ467" s="1"/>
    </row>
    <row r="468" spans="1:36" ht="20.25" customHeight="1" x14ac:dyDescent="0.2">
      <c r="A468" s="201" t="s">
        <v>9</v>
      </c>
      <c r="B468" s="202" t="s">
        <v>79</v>
      </c>
      <c r="C468" s="203"/>
      <c r="D468" s="203"/>
      <c r="E468" s="203"/>
      <c r="F468" s="203"/>
      <c r="G468" s="203"/>
      <c r="H468" s="203"/>
      <c r="I468" s="203"/>
      <c r="J468" s="204"/>
      <c r="K468" s="212" t="s">
        <v>10</v>
      </c>
      <c r="L468" s="1"/>
      <c r="M468" s="1"/>
      <c r="N468" s="1"/>
      <c r="O468" s="1"/>
      <c r="P468" s="1"/>
      <c r="Q468" s="1"/>
      <c r="R468" s="1"/>
      <c r="S468" s="197" t="s">
        <v>2</v>
      </c>
      <c r="T468" s="197" t="s">
        <v>3</v>
      </c>
      <c r="U468" s="214" t="s">
        <v>4</v>
      </c>
      <c r="V468" s="197" t="s">
        <v>5</v>
      </c>
      <c r="W468" s="195" t="s">
        <v>6</v>
      </c>
      <c r="X468" s="195" t="s">
        <v>7</v>
      </c>
      <c r="Y468" s="197" t="s">
        <v>8</v>
      </c>
    </row>
    <row r="469" spans="1:36" ht="15.75" customHeight="1" x14ac:dyDescent="0.25">
      <c r="A469" s="196"/>
      <c r="B469" s="42" t="s">
        <v>80</v>
      </c>
      <c r="C469" s="42" t="s">
        <v>81</v>
      </c>
      <c r="D469" s="42" t="s">
        <v>82</v>
      </c>
      <c r="E469" s="42" t="s">
        <v>83</v>
      </c>
      <c r="F469" s="42" t="s">
        <v>84</v>
      </c>
      <c r="G469" s="42" t="s">
        <v>85</v>
      </c>
      <c r="H469" s="42" t="s">
        <v>86</v>
      </c>
      <c r="I469" s="42" t="s">
        <v>87</v>
      </c>
      <c r="J469" s="42" t="s">
        <v>88</v>
      </c>
      <c r="K469" s="213"/>
      <c r="L469" s="1"/>
      <c r="M469" s="1"/>
      <c r="N469" s="1"/>
      <c r="O469" s="1"/>
      <c r="P469" s="1"/>
      <c r="Q469" s="1"/>
      <c r="R469" s="1"/>
      <c r="S469" s="196"/>
      <c r="T469" s="196"/>
      <c r="U469" s="196"/>
      <c r="V469" s="196"/>
      <c r="W469" s="196"/>
      <c r="X469" s="196"/>
      <c r="Y469" s="196"/>
    </row>
    <row r="470" spans="1:36" ht="14.25" customHeight="1" x14ac:dyDescent="0.25">
      <c r="A470" s="42">
        <v>1301</v>
      </c>
      <c r="B470" s="43">
        <v>13</v>
      </c>
      <c r="C470" s="43"/>
      <c r="D470" s="43"/>
      <c r="E470" s="43"/>
      <c r="F470" s="43"/>
      <c r="G470" s="43"/>
      <c r="H470" s="43"/>
      <c r="I470" s="43"/>
      <c r="J470" s="43"/>
      <c r="K470" s="83"/>
      <c r="L470" s="155"/>
      <c r="M470" s="155"/>
      <c r="N470" s="155"/>
      <c r="O470" s="155"/>
      <c r="P470" s="155"/>
      <c r="Q470" s="155"/>
      <c r="R470" s="155"/>
      <c r="S470" s="150"/>
      <c r="T470" s="151"/>
      <c r="U470" s="152"/>
      <c r="V470" s="159"/>
      <c r="W470" s="84">
        <f>B470</f>
        <v>13</v>
      </c>
      <c r="X470" s="43"/>
      <c r="Y470" s="43"/>
    </row>
    <row r="471" spans="1:36" ht="15.75" customHeight="1" x14ac:dyDescent="0.25">
      <c r="A471" s="42">
        <v>1302</v>
      </c>
      <c r="B471" s="84"/>
      <c r="C471" s="43">
        <v>9</v>
      </c>
      <c r="D471" s="84"/>
      <c r="E471" s="84"/>
      <c r="F471" s="84"/>
      <c r="G471" s="84"/>
      <c r="H471" s="84"/>
      <c r="I471" s="84"/>
      <c r="J471" s="84"/>
      <c r="K471" s="87"/>
      <c r="L471" s="155"/>
      <c r="M471" s="155"/>
      <c r="N471" s="155"/>
      <c r="O471" s="155"/>
      <c r="P471" s="155"/>
      <c r="Q471" s="155"/>
      <c r="R471" s="155"/>
      <c r="S471" s="153"/>
      <c r="T471" s="68"/>
      <c r="U471" s="155"/>
      <c r="V471" s="47">
        <f>IF(C471=0,"",C471/B470)</f>
        <v>0.69230769230769229</v>
      </c>
      <c r="W471" s="46">
        <v>9</v>
      </c>
      <c r="X471" s="161">
        <f t="shared" ref="X471:X478" si="82">IF(W471=0,"",W471/W470)</f>
        <v>0.69230769230769229</v>
      </c>
      <c r="Y471" s="159">
        <f t="shared" ref="Y471:Y478" si="83">IF(W471=0,"",100%-X471)</f>
        <v>0.30769230769230771</v>
      </c>
    </row>
    <row r="472" spans="1:36" ht="15.75" customHeight="1" x14ac:dyDescent="0.25">
      <c r="A472" s="42">
        <v>1401</v>
      </c>
      <c r="B472" s="43"/>
      <c r="C472" s="43"/>
      <c r="D472" s="43">
        <v>9</v>
      </c>
      <c r="E472" s="43"/>
      <c r="F472" s="43"/>
      <c r="G472" s="43"/>
      <c r="H472" s="43"/>
      <c r="I472" s="43"/>
      <c r="J472" s="43"/>
      <c r="K472" s="87"/>
      <c r="L472" s="155"/>
      <c r="M472" s="155"/>
      <c r="N472" s="155"/>
      <c r="O472" s="155"/>
      <c r="P472" s="155"/>
      <c r="Q472" s="155"/>
      <c r="R472" s="155"/>
      <c r="S472" s="153"/>
      <c r="T472" s="68"/>
      <c r="U472" s="155"/>
      <c r="V472" s="47">
        <f>IF(D472=0,"",D472/C471)</f>
        <v>1</v>
      </c>
      <c r="W472" s="46">
        <v>9</v>
      </c>
      <c r="X472" s="161">
        <f t="shared" si="82"/>
        <v>1</v>
      </c>
      <c r="Y472" s="159">
        <f t="shared" si="83"/>
        <v>0</v>
      </c>
      <c r="Z472" s="8">
        <f>W472/W470</f>
        <v>0.69230769230769229</v>
      </c>
    </row>
    <row r="473" spans="1:36" ht="15.75" customHeight="1" x14ac:dyDescent="0.25">
      <c r="A473" s="42">
        <v>1402</v>
      </c>
      <c r="B473" s="43"/>
      <c r="C473" s="43"/>
      <c r="D473" s="43"/>
      <c r="E473" s="43">
        <v>9</v>
      </c>
      <c r="F473" s="43"/>
      <c r="G473" s="43"/>
      <c r="H473" s="43"/>
      <c r="I473" s="43"/>
      <c r="J473" s="43"/>
      <c r="K473" s="87"/>
      <c r="L473" s="155"/>
      <c r="M473" s="155"/>
      <c r="N473" s="155"/>
      <c r="O473" s="155"/>
      <c r="P473" s="155"/>
      <c r="Q473" s="155"/>
      <c r="R473" s="155"/>
      <c r="S473" s="153"/>
      <c r="T473" s="68"/>
      <c r="U473" s="154"/>
      <c r="V473" s="45">
        <f>IF(E473=0,"",E473/D472)</f>
        <v>1</v>
      </c>
      <c r="W473" s="46">
        <v>9</v>
      </c>
      <c r="X473" s="161">
        <f t="shared" si="82"/>
        <v>1</v>
      </c>
      <c r="Y473" s="161">
        <f t="shared" si="83"/>
        <v>0</v>
      </c>
    </row>
    <row r="474" spans="1:36" ht="15.75" customHeight="1" x14ac:dyDescent="0.25">
      <c r="A474" s="42">
        <v>1501</v>
      </c>
      <c r="B474" s="43"/>
      <c r="C474" s="43"/>
      <c r="D474" s="43"/>
      <c r="E474" s="43"/>
      <c r="F474" s="43">
        <v>9</v>
      </c>
      <c r="G474" s="43"/>
      <c r="H474" s="43"/>
      <c r="I474" s="43"/>
      <c r="J474" s="43"/>
      <c r="K474" s="87"/>
      <c r="L474" s="155"/>
      <c r="M474" s="155"/>
      <c r="N474" s="155"/>
      <c r="O474" s="155"/>
      <c r="P474" s="155"/>
      <c r="Q474" s="155"/>
      <c r="R474" s="155"/>
      <c r="S474" s="153"/>
      <c r="T474" s="68"/>
      <c r="U474" s="154"/>
      <c r="V474" s="45">
        <f>IF(F474=0,"",F474/E473)</f>
        <v>1</v>
      </c>
      <c r="W474" s="46">
        <v>9</v>
      </c>
      <c r="X474" s="161">
        <f t="shared" si="82"/>
        <v>1</v>
      </c>
      <c r="Y474" s="161">
        <f t="shared" si="83"/>
        <v>0</v>
      </c>
    </row>
    <row r="475" spans="1:36" ht="15.75" customHeight="1" x14ac:dyDescent="0.25">
      <c r="A475" s="42">
        <v>1502</v>
      </c>
      <c r="B475" s="43"/>
      <c r="C475" s="43"/>
      <c r="D475" s="43"/>
      <c r="E475" s="43"/>
      <c r="F475" s="43"/>
      <c r="G475" s="43">
        <v>9</v>
      </c>
      <c r="H475" s="43"/>
      <c r="I475" s="43"/>
      <c r="J475" s="43"/>
      <c r="K475" s="87"/>
      <c r="L475" s="155"/>
      <c r="M475" s="155"/>
      <c r="N475" s="155"/>
      <c r="O475" s="155"/>
      <c r="P475" s="155"/>
      <c r="Q475" s="155"/>
      <c r="R475" s="155"/>
      <c r="S475" s="153"/>
      <c r="T475" s="68"/>
      <c r="U475" s="154"/>
      <c r="V475" s="45">
        <f>IF(G475=0,"",G475/F474)</f>
        <v>1</v>
      </c>
      <c r="W475" s="46">
        <v>9</v>
      </c>
      <c r="X475" s="161">
        <f t="shared" si="82"/>
        <v>1</v>
      </c>
      <c r="Y475" s="161">
        <f t="shared" si="83"/>
        <v>0</v>
      </c>
    </row>
    <row r="476" spans="1:36" ht="15.75" customHeight="1" x14ac:dyDescent="0.25">
      <c r="A476" s="42">
        <v>1601</v>
      </c>
      <c r="B476" s="43"/>
      <c r="C476" s="43"/>
      <c r="D476" s="43"/>
      <c r="E476" s="43"/>
      <c r="F476" s="43"/>
      <c r="G476" s="43"/>
      <c r="H476" s="43">
        <v>9</v>
      </c>
      <c r="I476" s="43"/>
      <c r="J476" s="43"/>
      <c r="K476" s="87"/>
      <c r="L476" s="155"/>
      <c r="M476" s="155"/>
      <c r="N476" s="155"/>
      <c r="O476" s="155"/>
      <c r="P476" s="155"/>
      <c r="Q476" s="155"/>
      <c r="R476" s="155"/>
      <c r="S476" s="153"/>
      <c r="T476" s="68"/>
      <c r="U476" s="154"/>
      <c r="V476" s="45">
        <f>IF(H476=0,"",H476/G475)</f>
        <v>1</v>
      </c>
      <c r="W476" s="46">
        <v>9</v>
      </c>
      <c r="X476" s="161">
        <f t="shared" si="82"/>
        <v>1</v>
      </c>
      <c r="Y476" s="161">
        <f t="shared" si="83"/>
        <v>0</v>
      </c>
    </row>
    <row r="477" spans="1:36" ht="15.75" customHeight="1" x14ac:dyDescent="0.25">
      <c r="A477" s="42">
        <v>1602</v>
      </c>
      <c r="B477" s="43"/>
      <c r="C477" s="43"/>
      <c r="D477" s="43"/>
      <c r="E477" s="43"/>
      <c r="F477" s="43"/>
      <c r="G477" s="43"/>
      <c r="H477" s="43"/>
      <c r="I477" s="43">
        <v>9</v>
      </c>
      <c r="J477" s="43"/>
      <c r="K477" s="87"/>
      <c r="L477" s="155"/>
      <c r="M477" s="155"/>
      <c r="N477" s="155"/>
      <c r="O477" s="155"/>
      <c r="P477" s="155"/>
      <c r="Q477" s="155"/>
      <c r="R477" s="155"/>
      <c r="S477" s="153"/>
      <c r="T477" s="68"/>
      <c r="U477" s="154"/>
      <c r="V477" s="45">
        <f>IF(I477=0,"",I477/H476)</f>
        <v>1</v>
      </c>
      <c r="W477" s="46">
        <v>9</v>
      </c>
      <c r="X477" s="161">
        <f t="shared" si="82"/>
        <v>1</v>
      </c>
      <c r="Y477" s="161">
        <f t="shared" si="83"/>
        <v>0</v>
      </c>
    </row>
    <row r="478" spans="1:36" ht="15.75" customHeight="1" x14ac:dyDescent="0.25">
      <c r="A478" s="42">
        <v>1701</v>
      </c>
      <c r="B478" s="43"/>
      <c r="C478" s="43"/>
      <c r="D478" s="43"/>
      <c r="E478" s="43"/>
      <c r="F478" s="43"/>
      <c r="G478" s="43"/>
      <c r="H478" s="43"/>
      <c r="I478" s="43"/>
      <c r="J478" s="43">
        <v>9</v>
      </c>
      <c r="K478" s="87">
        <v>7</v>
      </c>
      <c r="L478" s="155"/>
      <c r="M478" s="155"/>
      <c r="N478" s="155"/>
      <c r="O478" s="155"/>
      <c r="P478" s="155"/>
      <c r="Q478" s="155"/>
      <c r="R478" s="155"/>
      <c r="S478" s="153"/>
      <c r="T478" s="68"/>
      <c r="U478" s="154"/>
      <c r="V478" s="45">
        <f>IF(J478=0,"",J478/I477)</f>
        <v>1</v>
      </c>
      <c r="W478" s="46">
        <v>9</v>
      </c>
      <c r="X478" s="161">
        <f t="shared" si="82"/>
        <v>1</v>
      </c>
      <c r="Y478" s="161">
        <f t="shared" si="83"/>
        <v>0</v>
      </c>
    </row>
    <row r="479" spans="1:36" ht="15.75" customHeight="1" x14ac:dyDescent="0.25">
      <c r="A479" s="42">
        <v>1702</v>
      </c>
      <c r="B479" s="43"/>
      <c r="C479" s="43"/>
      <c r="D479" s="43"/>
      <c r="E479" s="43"/>
      <c r="F479" s="43"/>
      <c r="G479" s="43"/>
      <c r="H479" s="43"/>
      <c r="I479" s="43"/>
      <c r="J479" s="43">
        <v>1</v>
      </c>
      <c r="K479" s="87">
        <v>1</v>
      </c>
      <c r="L479" s="155"/>
      <c r="M479" s="155"/>
      <c r="N479" s="155"/>
      <c r="O479" s="155"/>
      <c r="P479" s="155"/>
      <c r="Q479" s="155"/>
      <c r="R479" s="155"/>
      <c r="S479" s="153"/>
      <c r="T479" s="68"/>
      <c r="U479" s="68"/>
      <c r="V479" s="163"/>
      <c r="W479" s="46">
        <v>2</v>
      </c>
      <c r="X479" s="164"/>
      <c r="Y479" s="163"/>
    </row>
    <row r="480" spans="1:36" ht="15.75" customHeight="1" x14ac:dyDescent="0.25">
      <c r="A480" s="42">
        <v>1801</v>
      </c>
      <c r="B480" s="43"/>
      <c r="C480" s="43"/>
      <c r="D480" s="43"/>
      <c r="E480" s="43"/>
      <c r="F480" s="43"/>
      <c r="G480" s="43"/>
      <c r="H480" s="43"/>
      <c r="I480" s="43"/>
      <c r="J480" s="43">
        <v>1</v>
      </c>
      <c r="K480" s="87">
        <v>1</v>
      </c>
      <c r="L480" s="155"/>
      <c r="M480" s="155"/>
      <c r="N480" s="155"/>
      <c r="O480" s="155"/>
      <c r="P480" s="155"/>
      <c r="Q480" s="155"/>
      <c r="R480" s="155"/>
      <c r="S480" s="153"/>
      <c r="T480" s="68"/>
      <c r="U480" s="68"/>
      <c r="V480" s="163"/>
      <c r="W480" s="46">
        <v>2</v>
      </c>
      <c r="X480" s="164"/>
      <c r="Y480" s="163"/>
    </row>
    <row r="481" spans="1:48" ht="15.75" customHeight="1" x14ac:dyDescent="0.25">
      <c r="A481" s="42">
        <v>1802</v>
      </c>
      <c r="B481" s="43"/>
      <c r="C481" s="43"/>
      <c r="D481" s="43"/>
      <c r="E481" s="43"/>
      <c r="F481" s="43"/>
      <c r="G481" s="43"/>
      <c r="H481" s="43"/>
      <c r="I481" s="43"/>
      <c r="J481" s="43">
        <v>1</v>
      </c>
      <c r="K481" s="87"/>
      <c r="L481" s="155"/>
      <c r="M481" s="155"/>
      <c r="N481" s="155"/>
      <c r="O481" s="155"/>
      <c r="P481" s="155"/>
      <c r="Q481" s="155"/>
      <c r="R481" s="155"/>
      <c r="S481" s="153"/>
      <c r="T481" s="68"/>
      <c r="U481" s="68"/>
      <c r="V481" s="163"/>
      <c r="W481" s="46">
        <v>1</v>
      </c>
      <c r="X481" s="164"/>
      <c r="Y481" s="163"/>
    </row>
    <row r="482" spans="1:48" ht="15.75" customHeight="1" x14ac:dyDescent="0.25">
      <c r="A482" s="42">
        <v>1901</v>
      </c>
      <c r="B482" s="43"/>
      <c r="C482" s="43"/>
      <c r="D482" s="43"/>
      <c r="E482" s="43"/>
      <c r="F482" s="43"/>
      <c r="G482" s="43"/>
      <c r="H482" s="43"/>
      <c r="I482" s="43"/>
      <c r="J482" s="43">
        <v>1</v>
      </c>
      <c r="K482" s="87">
        <v>1</v>
      </c>
      <c r="L482" s="155"/>
      <c r="M482" s="155"/>
      <c r="N482" s="155"/>
      <c r="O482" s="155"/>
      <c r="P482" s="155"/>
      <c r="Q482" s="155"/>
      <c r="R482" s="155"/>
      <c r="S482" s="153"/>
      <c r="T482" s="68"/>
      <c r="U482" s="68"/>
      <c r="V482" s="163"/>
      <c r="W482" s="69">
        <v>1</v>
      </c>
      <c r="X482" s="164"/>
      <c r="Y482" s="163"/>
    </row>
    <row r="483" spans="1:48" ht="15.75" customHeight="1" x14ac:dyDescent="0.25">
      <c r="A483" s="42">
        <v>1902</v>
      </c>
      <c r="B483" s="43"/>
      <c r="C483" s="43"/>
      <c r="D483" s="43"/>
      <c r="E483" s="43"/>
      <c r="F483" s="43"/>
      <c r="G483" s="43"/>
      <c r="H483" s="43"/>
      <c r="I483" s="43"/>
      <c r="J483" s="43"/>
      <c r="K483" s="87"/>
      <c r="L483" s="155"/>
      <c r="M483" s="155"/>
      <c r="N483" s="155"/>
      <c r="O483" s="155"/>
      <c r="P483" s="155"/>
      <c r="Q483" s="155"/>
      <c r="R483" s="155"/>
      <c r="S483" s="153"/>
      <c r="T483" s="68"/>
      <c r="U483" s="68"/>
      <c r="V483" s="68"/>
      <c r="W483" s="86">
        <v>1</v>
      </c>
      <c r="X483" s="165"/>
      <c r="Y483" s="163"/>
    </row>
    <row r="484" spans="1:48" ht="15.75" customHeight="1" x14ac:dyDescent="0.25">
      <c r="A484" s="42">
        <v>2001</v>
      </c>
      <c r="B484" s="43"/>
      <c r="C484" s="43"/>
      <c r="D484" s="43"/>
      <c r="E484" s="43"/>
      <c r="F484" s="43"/>
      <c r="G484" s="43"/>
      <c r="H484" s="43"/>
      <c r="I484" s="43"/>
      <c r="J484" s="43"/>
      <c r="K484" s="87"/>
      <c r="L484" s="155"/>
      <c r="M484" s="155"/>
      <c r="N484" s="155"/>
      <c r="O484" s="155"/>
      <c r="P484" s="155"/>
      <c r="Q484" s="155"/>
      <c r="R484" s="155"/>
      <c r="S484" s="153"/>
      <c r="T484" s="68"/>
      <c r="U484" s="155"/>
      <c r="V484" s="50" t="s">
        <v>64</v>
      </c>
      <c r="W484" s="51">
        <v>7</v>
      </c>
      <c r="X484" s="52">
        <f>IF(SUM(K472:K480)=0,"",SUM(K472:K480))</f>
        <v>9</v>
      </c>
      <c r="Y484" s="53" t="s">
        <v>10</v>
      </c>
    </row>
    <row r="485" spans="1:48" ht="15.75" customHeight="1" x14ac:dyDescent="0.25">
      <c r="A485" s="42">
        <v>2002</v>
      </c>
      <c r="B485" s="43"/>
      <c r="C485" s="43"/>
      <c r="D485" s="43"/>
      <c r="E485" s="43"/>
      <c r="F485" s="43"/>
      <c r="G485" s="43"/>
      <c r="H485" s="43"/>
      <c r="I485" s="43"/>
      <c r="J485" s="43"/>
      <c r="K485" s="87"/>
      <c r="L485" s="155"/>
      <c r="M485" s="155"/>
      <c r="N485" s="155"/>
      <c r="O485" s="155"/>
      <c r="P485" s="155"/>
      <c r="Q485" s="155"/>
      <c r="R485" s="155"/>
      <c r="S485" s="153"/>
      <c r="T485" s="68"/>
      <c r="U485" s="155"/>
      <c r="V485" s="54" t="s">
        <v>66</v>
      </c>
      <c r="W485" s="55">
        <f>IF(W484/B470=0,"",W484/B470)</f>
        <v>0.53846153846153844</v>
      </c>
      <c r="X485" s="56">
        <f>IF(W484/X484=0,"",W484/X484)</f>
        <v>0.77777777777777779</v>
      </c>
      <c r="Y485" s="57" t="s">
        <v>67</v>
      </c>
    </row>
    <row r="486" spans="1:48" ht="15.75" customHeight="1" x14ac:dyDescent="0.25">
      <c r="A486" s="42">
        <v>2101</v>
      </c>
      <c r="B486" s="43"/>
      <c r="C486" s="43"/>
      <c r="D486" s="43"/>
      <c r="E486" s="43"/>
      <c r="F486" s="43"/>
      <c r="G486" s="43"/>
      <c r="H486" s="43"/>
      <c r="I486" s="43"/>
      <c r="J486" s="43"/>
      <c r="K486" s="87"/>
      <c r="L486" s="155"/>
      <c r="M486" s="155"/>
      <c r="N486" s="155"/>
      <c r="O486" s="155"/>
      <c r="P486" s="155"/>
      <c r="Q486" s="155"/>
      <c r="R486" s="155"/>
      <c r="S486" s="156"/>
      <c r="T486" s="157"/>
      <c r="U486" s="158"/>
      <c r="V486" s="58"/>
      <c r="W486" s="59"/>
      <c r="X486" s="59"/>
      <c r="Y486" s="60"/>
    </row>
    <row r="487" spans="1:48" ht="18" customHeight="1" x14ac:dyDescent="0.25">
      <c r="A487" s="28"/>
      <c r="B487" s="198" t="s">
        <v>89</v>
      </c>
      <c r="C487" s="198"/>
      <c r="D487" s="198"/>
      <c r="E487" s="198"/>
      <c r="F487" s="198"/>
      <c r="G487" s="198"/>
      <c r="H487" s="198"/>
      <c r="I487" s="198"/>
      <c r="J487" s="198"/>
      <c r="K487" s="61">
        <f>SUM(K470:K483)</f>
        <v>10</v>
      </c>
      <c r="L487" s="1"/>
      <c r="M487" s="1"/>
      <c r="N487" s="1"/>
      <c r="O487" s="1"/>
      <c r="P487" s="1"/>
      <c r="Q487" s="1"/>
      <c r="R487" s="1"/>
      <c r="S487" s="62">
        <f>IF(K478=0,"",K478/B470)</f>
        <v>0.53846153846153844</v>
      </c>
      <c r="T487" s="62">
        <f>IF(K487=0,"",K487/B470)</f>
        <v>0.76923076923076927</v>
      </c>
      <c r="U487" s="62">
        <f>IF(K478=0,"",T487-S487)</f>
        <v>0.23076923076923084</v>
      </c>
      <c r="V487" s="2"/>
      <c r="W487" s="1"/>
      <c r="X487" s="25"/>
      <c r="Y487" s="2"/>
    </row>
    <row r="488" spans="1:48" ht="12.75" customHeight="1" x14ac:dyDescent="0.25">
      <c r="A488" s="28"/>
      <c r="B488" s="1"/>
      <c r="C488" s="1"/>
      <c r="D488" s="72"/>
      <c r="E488" s="72"/>
      <c r="F488" s="72"/>
      <c r="G488" s="72"/>
      <c r="H488" s="72"/>
      <c r="I488" s="72"/>
      <c r="J488" s="72"/>
      <c r="K488" s="73"/>
      <c r="L488" s="1"/>
      <c r="M488" s="1"/>
      <c r="N488" s="1"/>
      <c r="O488" s="1"/>
      <c r="P488" s="1"/>
      <c r="Q488" s="1"/>
      <c r="R488" s="1"/>
      <c r="S488" s="74"/>
      <c r="T488" s="74"/>
      <c r="U488" s="74"/>
      <c r="V488" s="2"/>
      <c r="W488" s="1"/>
      <c r="X488" s="25"/>
      <c r="Y488" s="2"/>
    </row>
    <row r="489" spans="1:48" ht="12.75" customHeight="1" x14ac:dyDescent="0.25">
      <c r="A489" s="28"/>
      <c r="B489" s="1"/>
      <c r="C489" s="1"/>
      <c r="D489" s="72"/>
      <c r="E489" s="72"/>
      <c r="F489" s="72"/>
      <c r="G489" s="72"/>
      <c r="H489" s="72"/>
      <c r="I489" s="72"/>
      <c r="J489" s="72"/>
      <c r="K489" s="73"/>
      <c r="L489" s="1"/>
      <c r="M489" s="1"/>
      <c r="N489" s="1"/>
      <c r="O489" s="1"/>
      <c r="P489" s="1"/>
      <c r="Q489" s="1"/>
      <c r="R489" s="1"/>
      <c r="S489" s="74"/>
      <c r="T489" s="74"/>
      <c r="U489" s="74"/>
      <c r="V489" s="2"/>
      <c r="W489" s="1"/>
      <c r="X489" s="25"/>
      <c r="Y489" s="2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26.25" x14ac:dyDescent="0.4">
      <c r="B490" s="199" t="s">
        <v>78</v>
      </c>
      <c r="C490" s="200"/>
      <c r="D490" s="200"/>
      <c r="E490" s="200"/>
      <c r="F490" s="200"/>
      <c r="G490" s="200"/>
      <c r="H490" s="200"/>
      <c r="I490" s="200"/>
      <c r="J490" s="200"/>
      <c r="K490" s="147" t="s">
        <v>72</v>
      </c>
      <c r="S490" s="2"/>
      <c r="T490" s="2"/>
      <c r="V490" s="2"/>
      <c r="AD490" s="2"/>
      <c r="AE490" s="2"/>
      <c r="AF490" s="1"/>
      <c r="AG490" s="2"/>
      <c r="AH490" s="1"/>
      <c r="AI490" s="1"/>
      <c r="AJ490" s="1"/>
    </row>
    <row r="491" spans="1:48" ht="20.25" x14ac:dyDescent="0.2">
      <c r="A491" s="201" t="s">
        <v>9</v>
      </c>
      <c r="B491" s="202" t="s">
        <v>79</v>
      </c>
      <c r="C491" s="203"/>
      <c r="D491" s="203"/>
      <c r="E491" s="203"/>
      <c r="F491" s="203"/>
      <c r="G491" s="203"/>
      <c r="H491" s="203"/>
      <c r="I491" s="203"/>
      <c r="J491" s="204"/>
      <c r="K491" s="212" t="s">
        <v>10</v>
      </c>
      <c r="L491" s="1"/>
      <c r="M491" s="1"/>
      <c r="N491" s="1"/>
      <c r="O491" s="1"/>
      <c r="P491" s="1"/>
      <c r="Q491" s="1"/>
      <c r="R491" s="1"/>
      <c r="S491" s="197" t="s">
        <v>2</v>
      </c>
      <c r="T491" s="197" t="s">
        <v>3</v>
      </c>
      <c r="U491" s="214" t="s">
        <v>4</v>
      </c>
      <c r="V491" s="197" t="s">
        <v>5</v>
      </c>
      <c r="W491" s="195" t="s">
        <v>6</v>
      </c>
      <c r="X491" s="195" t="s">
        <v>7</v>
      </c>
      <c r="Y491" s="197" t="s">
        <v>8</v>
      </c>
    </row>
    <row r="492" spans="1:48" ht="15.75" customHeight="1" x14ac:dyDescent="0.25">
      <c r="A492" s="196"/>
      <c r="B492" s="42" t="s">
        <v>80</v>
      </c>
      <c r="C492" s="42" t="s">
        <v>81</v>
      </c>
      <c r="D492" s="42" t="s">
        <v>82</v>
      </c>
      <c r="E492" s="42" t="s">
        <v>83</v>
      </c>
      <c r="F492" s="42" t="s">
        <v>84</v>
      </c>
      <c r="G492" s="42" t="s">
        <v>85</v>
      </c>
      <c r="H492" s="42" t="s">
        <v>86</v>
      </c>
      <c r="I492" s="42" t="s">
        <v>87</v>
      </c>
      <c r="J492" s="42" t="s">
        <v>88</v>
      </c>
      <c r="K492" s="213"/>
      <c r="L492" s="1"/>
      <c r="M492" s="1"/>
      <c r="N492" s="1"/>
      <c r="O492" s="1"/>
      <c r="P492" s="1"/>
      <c r="Q492" s="1"/>
      <c r="R492" s="1"/>
      <c r="S492" s="196"/>
      <c r="T492" s="196"/>
      <c r="U492" s="196"/>
      <c r="V492" s="196"/>
      <c r="W492" s="196"/>
      <c r="X492" s="196"/>
      <c r="Y492" s="196"/>
    </row>
    <row r="493" spans="1:48" ht="15.75" customHeight="1" x14ac:dyDescent="0.25">
      <c r="A493" s="42">
        <v>1302</v>
      </c>
      <c r="B493" s="43">
        <v>29</v>
      </c>
      <c r="C493" s="43"/>
      <c r="D493" s="43"/>
      <c r="E493" s="43"/>
      <c r="F493" s="43"/>
      <c r="G493" s="43"/>
      <c r="H493" s="43"/>
      <c r="I493" s="43"/>
      <c r="J493" s="43"/>
      <c r="K493" s="87"/>
      <c r="L493" s="155"/>
      <c r="M493" s="155"/>
      <c r="N493" s="155"/>
      <c r="O493" s="155"/>
      <c r="P493" s="155"/>
      <c r="Q493" s="155"/>
      <c r="R493" s="155"/>
      <c r="S493" s="150"/>
      <c r="T493" s="151"/>
      <c r="U493" s="152"/>
      <c r="V493" s="159"/>
      <c r="W493" s="44">
        <f>B493</f>
        <v>29</v>
      </c>
      <c r="X493" s="160"/>
      <c r="Y493" s="159"/>
    </row>
    <row r="494" spans="1:48" ht="15.75" customHeight="1" x14ac:dyDescent="0.25">
      <c r="A494" s="42">
        <v>1401</v>
      </c>
      <c r="B494" s="43"/>
      <c r="C494" s="43">
        <v>23</v>
      </c>
      <c r="D494" s="43"/>
      <c r="E494" s="43"/>
      <c r="F494" s="43"/>
      <c r="G494" s="43"/>
      <c r="H494" s="43"/>
      <c r="I494" s="43"/>
      <c r="J494" s="43"/>
      <c r="K494" s="87"/>
      <c r="L494" s="155"/>
      <c r="M494" s="155"/>
      <c r="N494" s="155"/>
      <c r="O494" s="155"/>
      <c r="P494" s="155"/>
      <c r="Q494" s="155"/>
      <c r="R494" s="155"/>
      <c r="S494" s="153"/>
      <c r="T494" s="68"/>
      <c r="U494" s="154"/>
      <c r="V494" s="45">
        <f>IF(C494=0,"",C494/B493)</f>
        <v>0.7931034482758621</v>
      </c>
      <c r="W494" s="46">
        <v>23</v>
      </c>
      <c r="X494" s="161">
        <f t="shared" ref="X494:X501" si="84">IF(W494=0,"",W494/W493)</f>
        <v>0.7931034482758621</v>
      </c>
      <c r="Y494" s="161">
        <f t="shared" ref="Y494:Y501" si="85">IF(W494=0,"",100%-X494)</f>
        <v>0.2068965517241379</v>
      </c>
    </row>
    <row r="495" spans="1:48" ht="15.75" customHeight="1" x14ac:dyDescent="0.25">
      <c r="A495" s="42">
        <v>1402</v>
      </c>
      <c r="B495" s="43"/>
      <c r="C495" s="43"/>
      <c r="D495" s="43">
        <v>19</v>
      </c>
      <c r="E495" s="43"/>
      <c r="F495" s="43"/>
      <c r="G495" s="43"/>
      <c r="H495" s="43"/>
      <c r="I495" s="43"/>
      <c r="J495" s="43"/>
      <c r="K495" s="87"/>
      <c r="L495" s="155"/>
      <c r="M495" s="155"/>
      <c r="N495" s="155"/>
      <c r="O495" s="155"/>
      <c r="P495" s="155"/>
      <c r="Q495" s="155"/>
      <c r="R495" s="155"/>
      <c r="S495" s="153"/>
      <c r="T495" s="68"/>
      <c r="U495" s="154"/>
      <c r="V495" s="45">
        <f>IF(D495=0,"",D495/C494)</f>
        <v>0.82608695652173914</v>
      </c>
      <c r="W495" s="46">
        <v>19</v>
      </c>
      <c r="X495" s="161">
        <f t="shared" si="84"/>
        <v>0.82608695652173914</v>
      </c>
      <c r="Y495" s="161">
        <f t="shared" si="85"/>
        <v>0.17391304347826086</v>
      </c>
      <c r="Z495" s="8">
        <f>W495/W493</f>
        <v>0.65517241379310343</v>
      </c>
    </row>
    <row r="496" spans="1:48" ht="15.75" customHeight="1" x14ac:dyDescent="0.25">
      <c r="A496" s="42">
        <v>1501</v>
      </c>
      <c r="B496" s="43"/>
      <c r="C496" s="43"/>
      <c r="D496" s="43"/>
      <c r="E496" s="43">
        <v>15</v>
      </c>
      <c r="F496" s="43"/>
      <c r="G496" s="43"/>
      <c r="H496" s="43"/>
      <c r="I496" s="43"/>
      <c r="J496" s="43"/>
      <c r="K496" s="87"/>
      <c r="L496" s="155"/>
      <c r="M496" s="155"/>
      <c r="N496" s="155"/>
      <c r="O496" s="155"/>
      <c r="P496" s="155"/>
      <c r="Q496" s="155"/>
      <c r="R496" s="155"/>
      <c r="S496" s="153"/>
      <c r="T496" s="68"/>
      <c r="U496" s="154"/>
      <c r="V496" s="45">
        <f>IF(E496=0,"",E496/D495)</f>
        <v>0.78947368421052633</v>
      </c>
      <c r="W496" s="46">
        <v>17</v>
      </c>
      <c r="X496" s="161">
        <f t="shared" si="84"/>
        <v>0.89473684210526316</v>
      </c>
      <c r="Y496" s="161">
        <f t="shared" si="85"/>
        <v>0.10526315789473684</v>
      </c>
    </row>
    <row r="497" spans="1:25" ht="15.75" customHeight="1" x14ac:dyDescent="0.25">
      <c r="A497" s="42">
        <v>1502</v>
      </c>
      <c r="B497" s="43"/>
      <c r="C497" s="43"/>
      <c r="D497" s="43"/>
      <c r="E497" s="43"/>
      <c r="F497" s="43">
        <v>15</v>
      </c>
      <c r="G497" s="43"/>
      <c r="H497" s="43"/>
      <c r="I497" s="43"/>
      <c r="J497" s="43"/>
      <c r="K497" s="87"/>
      <c r="L497" s="155"/>
      <c r="M497" s="155"/>
      <c r="N497" s="155"/>
      <c r="O497" s="155"/>
      <c r="P497" s="155"/>
      <c r="Q497" s="155"/>
      <c r="R497" s="155"/>
      <c r="S497" s="153"/>
      <c r="T497" s="68"/>
      <c r="U497" s="154"/>
      <c r="V497" s="45">
        <f>IF(F497=0,"",F497/E496)</f>
        <v>1</v>
      </c>
      <c r="W497" s="46">
        <v>16</v>
      </c>
      <c r="X497" s="161">
        <f t="shared" si="84"/>
        <v>0.94117647058823528</v>
      </c>
      <c r="Y497" s="161">
        <f t="shared" si="85"/>
        <v>5.8823529411764719E-2</v>
      </c>
    </row>
    <row r="498" spans="1:25" ht="15.75" customHeight="1" x14ac:dyDescent="0.25">
      <c r="A498" s="42">
        <v>1601</v>
      </c>
      <c r="B498" s="43"/>
      <c r="C498" s="43"/>
      <c r="D498" s="43"/>
      <c r="E498" s="43"/>
      <c r="F498" s="43"/>
      <c r="G498" s="43">
        <v>14</v>
      </c>
      <c r="H498" s="43"/>
      <c r="I498" s="43"/>
      <c r="J498" s="43"/>
      <c r="K498" s="87"/>
      <c r="L498" s="155"/>
      <c r="M498" s="155"/>
      <c r="N498" s="155"/>
      <c r="O498" s="155"/>
      <c r="P498" s="155"/>
      <c r="Q498" s="155"/>
      <c r="R498" s="155"/>
      <c r="S498" s="153"/>
      <c r="T498" s="68"/>
      <c r="U498" s="154"/>
      <c r="V498" s="45">
        <f>IF(G498=0,"",G498/F497)</f>
        <v>0.93333333333333335</v>
      </c>
      <c r="W498" s="46">
        <v>16</v>
      </c>
      <c r="X498" s="161">
        <f t="shared" si="84"/>
        <v>1</v>
      </c>
      <c r="Y498" s="161">
        <f t="shared" si="85"/>
        <v>0</v>
      </c>
    </row>
    <row r="499" spans="1:25" ht="15.75" customHeight="1" x14ac:dyDescent="0.25">
      <c r="A499" s="42">
        <v>1602</v>
      </c>
      <c r="B499" s="43"/>
      <c r="C499" s="43"/>
      <c r="D499" s="43"/>
      <c r="E499" s="43"/>
      <c r="F499" s="43"/>
      <c r="G499" s="43"/>
      <c r="H499" s="43">
        <v>14</v>
      </c>
      <c r="I499" s="43"/>
      <c r="J499" s="43"/>
      <c r="K499" s="87"/>
      <c r="L499" s="155"/>
      <c r="M499" s="155"/>
      <c r="N499" s="155"/>
      <c r="O499" s="155"/>
      <c r="P499" s="155"/>
      <c r="Q499" s="155"/>
      <c r="R499" s="155"/>
      <c r="S499" s="153"/>
      <c r="T499" s="68"/>
      <c r="U499" s="154"/>
      <c r="V499" s="45">
        <f>IF(H499=0,"",H499/G498)</f>
        <v>1</v>
      </c>
      <c r="W499" s="46">
        <v>16</v>
      </c>
      <c r="X499" s="161">
        <f t="shared" si="84"/>
        <v>1</v>
      </c>
      <c r="Y499" s="161">
        <f t="shared" si="85"/>
        <v>0</v>
      </c>
    </row>
    <row r="500" spans="1:25" ht="15.75" customHeight="1" x14ac:dyDescent="0.25">
      <c r="A500" s="42">
        <v>1701</v>
      </c>
      <c r="B500" s="43"/>
      <c r="C500" s="43"/>
      <c r="D500" s="43"/>
      <c r="E500" s="43"/>
      <c r="F500" s="43"/>
      <c r="G500" s="43"/>
      <c r="H500" s="43"/>
      <c r="I500" s="43">
        <v>14</v>
      </c>
      <c r="J500" s="43"/>
      <c r="K500" s="87"/>
      <c r="L500" s="155"/>
      <c r="M500" s="155"/>
      <c r="N500" s="155"/>
      <c r="O500" s="155"/>
      <c r="P500" s="155"/>
      <c r="Q500" s="155"/>
      <c r="R500" s="155"/>
      <c r="S500" s="153"/>
      <c r="T500" s="68"/>
      <c r="U500" s="154"/>
      <c r="V500" s="45">
        <f>IF(I500=0,"",I500/H499)</f>
        <v>1</v>
      </c>
      <c r="W500" s="46">
        <v>16</v>
      </c>
      <c r="X500" s="161">
        <f t="shared" si="84"/>
        <v>1</v>
      </c>
      <c r="Y500" s="161">
        <f t="shared" si="85"/>
        <v>0</v>
      </c>
    </row>
    <row r="501" spans="1:25" ht="15.75" customHeight="1" x14ac:dyDescent="0.25">
      <c r="A501" s="42">
        <v>1702</v>
      </c>
      <c r="B501" s="43"/>
      <c r="C501" s="43"/>
      <c r="D501" s="43"/>
      <c r="E501" s="43"/>
      <c r="F501" s="43"/>
      <c r="G501" s="43"/>
      <c r="H501" s="43"/>
      <c r="I501" s="43"/>
      <c r="J501" s="43">
        <v>14</v>
      </c>
      <c r="K501" s="87">
        <v>12</v>
      </c>
      <c r="L501" s="155"/>
      <c r="M501" s="155"/>
      <c r="N501" s="155"/>
      <c r="O501" s="155"/>
      <c r="P501" s="155"/>
      <c r="Q501" s="155"/>
      <c r="R501" s="155"/>
      <c r="S501" s="153"/>
      <c r="T501" s="68"/>
      <c r="U501" s="154"/>
      <c r="V501" s="47">
        <f>IF(J501=0,"",J501/I500)</f>
        <v>1</v>
      </c>
      <c r="W501" s="46">
        <v>16</v>
      </c>
      <c r="X501" s="47">
        <f t="shared" si="84"/>
        <v>1</v>
      </c>
      <c r="Y501" s="47">
        <f t="shared" si="85"/>
        <v>0</v>
      </c>
    </row>
    <row r="502" spans="1:25" ht="15.75" customHeight="1" x14ac:dyDescent="0.25">
      <c r="A502" s="42">
        <v>1801</v>
      </c>
      <c r="B502" s="43"/>
      <c r="C502" s="43"/>
      <c r="D502" s="43"/>
      <c r="E502" s="43"/>
      <c r="F502" s="43"/>
      <c r="G502" s="43"/>
      <c r="H502" s="43"/>
      <c r="I502" s="43"/>
      <c r="J502" s="43">
        <v>2</v>
      </c>
      <c r="K502" s="87">
        <v>2</v>
      </c>
      <c r="L502" s="155"/>
      <c r="M502" s="155"/>
      <c r="N502" s="155"/>
      <c r="O502" s="155"/>
      <c r="P502" s="155"/>
      <c r="Q502" s="155"/>
      <c r="R502" s="155"/>
      <c r="S502" s="153"/>
      <c r="T502" s="68"/>
      <c r="U502" s="155"/>
      <c r="V502" s="125"/>
      <c r="W502" s="46">
        <v>3</v>
      </c>
      <c r="X502" s="125"/>
      <c r="Y502" s="166"/>
    </row>
    <row r="503" spans="1:25" ht="15.75" customHeight="1" x14ac:dyDescent="0.25">
      <c r="A503" s="42">
        <v>1802</v>
      </c>
      <c r="B503" s="43"/>
      <c r="C503" s="43"/>
      <c r="D503" s="43"/>
      <c r="E503" s="43"/>
      <c r="F503" s="43"/>
      <c r="G503" s="43"/>
      <c r="H503" s="43"/>
      <c r="I503" s="43"/>
      <c r="J503" s="43">
        <v>1</v>
      </c>
      <c r="K503" s="87">
        <v>1</v>
      </c>
      <c r="L503" s="155"/>
      <c r="M503" s="155"/>
      <c r="N503" s="155"/>
      <c r="O503" s="155"/>
      <c r="P503" s="155"/>
      <c r="Q503" s="155"/>
      <c r="R503" s="155"/>
      <c r="S503" s="153"/>
      <c r="T503" s="68"/>
      <c r="U503" s="155"/>
      <c r="V503" s="163"/>
      <c r="W503" s="69">
        <v>1</v>
      </c>
      <c r="X503" s="164"/>
      <c r="Y503" s="163"/>
    </row>
    <row r="504" spans="1:25" ht="15.75" customHeight="1" x14ac:dyDescent="0.25">
      <c r="A504" s="42">
        <v>1901</v>
      </c>
      <c r="B504" s="43"/>
      <c r="C504" s="43"/>
      <c r="D504" s="43"/>
      <c r="E504" s="43"/>
      <c r="F504" s="43"/>
      <c r="G504" s="43"/>
      <c r="H504" s="43"/>
      <c r="I504" s="43"/>
      <c r="J504" s="43">
        <v>1</v>
      </c>
      <c r="K504" s="87"/>
      <c r="L504" s="155"/>
      <c r="M504" s="155"/>
      <c r="N504" s="155"/>
      <c r="O504" s="155"/>
      <c r="P504" s="155"/>
      <c r="Q504" s="155"/>
      <c r="R504" s="155"/>
      <c r="S504" s="153"/>
      <c r="T504" s="68"/>
      <c r="U504" s="155"/>
      <c r="V504" s="163"/>
      <c r="W504" s="69">
        <v>1</v>
      </c>
      <c r="X504" s="164"/>
      <c r="Y504" s="163"/>
    </row>
    <row r="505" spans="1:25" ht="15.75" customHeight="1" x14ac:dyDescent="0.25">
      <c r="A505" s="42">
        <v>1902</v>
      </c>
      <c r="B505" s="43"/>
      <c r="C505" s="43"/>
      <c r="D505" s="43"/>
      <c r="E505" s="43"/>
      <c r="F505" s="43"/>
      <c r="G505" s="43"/>
      <c r="H505" s="43"/>
      <c r="I505" s="43"/>
      <c r="J505" s="43">
        <v>1</v>
      </c>
      <c r="K505" s="87"/>
      <c r="L505" s="155"/>
      <c r="M505" s="155"/>
      <c r="N505" s="155"/>
      <c r="O505" s="155"/>
      <c r="P505" s="155"/>
      <c r="Q505" s="155"/>
      <c r="R505" s="155"/>
      <c r="S505" s="153"/>
      <c r="T505" s="68"/>
      <c r="U505" s="155"/>
      <c r="V505" s="163"/>
      <c r="W505" s="69">
        <v>1</v>
      </c>
      <c r="X505" s="164"/>
      <c r="Y505" s="163"/>
    </row>
    <row r="506" spans="1:25" ht="15.75" customHeight="1" x14ac:dyDescent="0.25">
      <c r="A506" s="42">
        <v>2001</v>
      </c>
      <c r="B506" s="43"/>
      <c r="C506" s="43"/>
      <c r="D506" s="43"/>
      <c r="E506" s="43"/>
      <c r="F506" s="43"/>
      <c r="G506" s="43"/>
      <c r="H506" s="43"/>
      <c r="I506" s="43"/>
      <c r="J506" s="43"/>
      <c r="K506" s="87"/>
      <c r="L506" s="155"/>
      <c r="M506" s="155"/>
      <c r="N506" s="155"/>
      <c r="O506" s="155"/>
      <c r="P506" s="155"/>
      <c r="Q506" s="155"/>
      <c r="R506" s="155"/>
      <c r="S506" s="153"/>
      <c r="T506" s="68"/>
      <c r="U506" s="155"/>
      <c r="V506" s="68"/>
      <c r="W506" s="155"/>
      <c r="X506" s="165"/>
      <c r="Y506" s="163"/>
    </row>
    <row r="507" spans="1:25" ht="15.75" customHeight="1" x14ac:dyDescent="0.25">
      <c r="A507" s="42">
        <v>2002</v>
      </c>
      <c r="B507" s="43"/>
      <c r="C507" s="43"/>
      <c r="D507" s="43"/>
      <c r="E507" s="43"/>
      <c r="F507" s="43"/>
      <c r="G507" s="43"/>
      <c r="H507" s="43"/>
      <c r="I507" s="43"/>
      <c r="J507" s="43"/>
      <c r="K507" s="87"/>
      <c r="L507" s="155"/>
      <c r="M507" s="155"/>
      <c r="N507" s="155"/>
      <c r="O507" s="155"/>
      <c r="P507" s="155"/>
      <c r="Q507" s="155"/>
      <c r="R507" s="155"/>
      <c r="S507" s="153"/>
      <c r="T507" s="68"/>
      <c r="U507" s="155"/>
      <c r="V507" s="50" t="s">
        <v>64</v>
      </c>
      <c r="W507" s="51">
        <v>7</v>
      </c>
      <c r="X507" s="52">
        <f>IF(SUM(K495:K503)=0,"",SUM(K495:K503))</f>
        <v>15</v>
      </c>
      <c r="Y507" s="53" t="s">
        <v>10</v>
      </c>
    </row>
    <row r="508" spans="1:25" ht="15.75" customHeight="1" x14ac:dyDescent="0.25">
      <c r="A508" s="42">
        <v>2101</v>
      </c>
      <c r="B508" s="43"/>
      <c r="C508" s="43"/>
      <c r="D508" s="43"/>
      <c r="E508" s="43"/>
      <c r="F508" s="43"/>
      <c r="G508" s="43"/>
      <c r="H508" s="43"/>
      <c r="I508" s="43"/>
      <c r="J508" s="43"/>
      <c r="K508" s="87"/>
      <c r="L508" s="155"/>
      <c r="M508" s="155"/>
      <c r="N508" s="155"/>
      <c r="O508" s="155"/>
      <c r="P508" s="155"/>
      <c r="Q508" s="155"/>
      <c r="R508" s="155"/>
      <c r="S508" s="153"/>
      <c r="T508" s="68"/>
      <c r="U508" s="155"/>
      <c r="V508" s="54" t="s">
        <v>66</v>
      </c>
      <c r="W508" s="55">
        <f>IF(W507/B493=0,"",W507/B493)</f>
        <v>0.2413793103448276</v>
      </c>
      <c r="X508" s="56">
        <f>IF(W507/X507=0,"",W507/X507)</f>
        <v>0.46666666666666667</v>
      </c>
      <c r="Y508" s="57" t="s">
        <v>67</v>
      </c>
    </row>
    <row r="509" spans="1:25" ht="15.75" x14ac:dyDescent="0.25">
      <c r="A509" s="42">
        <v>2102</v>
      </c>
      <c r="B509" s="43"/>
      <c r="C509" s="43"/>
      <c r="D509" s="43"/>
      <c r="E509" s="43"/>
      <c r="F509" s="43"/>
      <c r="G509" s="43"/>
      <c r="H509" s="43"/>
      <c r="I509" s="43"/>
      <c r="J509" s="43"/>
      <c r="K509" s="87"/>
      <c r="L509" s="155"/>
      <c r="M509" s="155"/>
      <c r="N509" s="155"/>
      <c r="O509" s="155"/>
      <c r="P509" s="155"/>
      <c r="Q509" s="155"/>
      <c r="R509" s="155"/>
      <c r="S509" s="156"/>
      <c r="T509" s="157"/>
      <c r="U509" s="158"/>
      <c r="V509" s="58"/>
      <c r="W509" s="59"/>
      <c r="X509" s="59"/>
      <c r="Y509" s="60"/>
    </row>
    <row r="510" spans="1:25" ht="18" customHeight="1" x14ac:dyDescent="0.25">
      <c r="A510" s="28"/>
      <c r="B510" s="198" t="s">
        <v>89</v>
      </c>
      <c r="C510" s="198"/>
      <c r="D510" s="198"/>
      <c r="E510" s="198"/>
      <c r="F510" s="198"/>
      <c r="G510" s="198"/>
      <c r="H510" s="198"/>
      <c r="I510" s="198"/>
      <c r="J510" s="198"/>
      <c r="K510" s="61">
        <f>SUM(K493:K506)</f>
        <v>15</v>
      </c>
      <c r="L510" s="1"/>
      <c r="M510" s="1"/>
      <c r="N510" s="1"/>
      <c r="O510" s="1"/>
      <c r="P510" s="1"/>
      <c r="Q510" s="1"/>
      <c r="R510" s="1"/>
      <c r="S510" s="62">
        <f>IF(K501=0,"",K501/B493)</f>
        <v>0.41379310344827586</v>
      </c>
      <c r="T510" s="62">
        <f>IF(K510=0,"",K510/B493)</f>
        <v>0.51724137931034486</v>
      </c>
      <c r="U510" s="62">
        <f>IF(K501=0,"",T510-S510)</f>
        <v>0.10344827586206901</v>
      </c>
      <c r="V510" s="2"/>
      <c r="W510" s="1"/>
      <c r="X510" s="25"/>
      <c r="Y510" s="2"/>
    </row>
    <row r="511" spans="1:25" ht="12.75" customHeight="1" x14ac:dyDescent="0.2">
      <c r="S511" s="2"/>
      <c r="T511" s="2"/>
      <c r="U511" s="2"/>
    </row>
    <row r="512" spans="1:25" ht="12.75" customHeight="1" x14ac:dyDescent="0.2">
      <c r="S512" s="2"/>
      <c r="T512" s="2"/>
      <c r="V512" s="2"/>
    </row>
    <row r="513" spans="1:26" ht="26.25" customHeight="1" x14ac:dyDescent="0.4">
      <c r="B513" s="199" t="s">
        <v>78</v>
      </c>
      <c r="C513" s="200"/>
      <c r="D513" s="200"/>
      <c r="E513" s="200"/>
      <c r="F513" s="200"/>
      <c r="G513" s="200"/>
      <c r="H513" s="200"/>
      <c r="I513" s="200"/>
      <c r="J513" s="200"/>
      <c r="K513" s="147" t="s">
        <v>73</v>
      </c>
      <c r="S513" s="2"/>
      <c r="T513" s="2"/>
      <c r="V513" s="2"/>
    </row>
    <row r="514" spans="1:26" ht="20.25" customHeight="1" x14ac:dyDescent="0.2">
      <c r="A514" s="201" t="s">
        <v>9</v>
      </c>
      <c r="B514" s="202" t="s">
        <v>79</v>
      </c>
      <c r="C514" s="203"/>
      <c r="D514" s="203"/>
      <c r="E514" s="203"/>
      <c r="F514" s="203"/>
      <c r="G514" s="203"/>
      <c r="H514" s="203"/>
      <c r="I514" s="203"/>
      <c r="J514" s="204"/>
      <c r="K514" s="212" t="s">
        <v>10</v>
      </c>
      <c r="L514" s="1"/>
      <c r="M514" s="1"/>
      <c r="N514" s="1"/>
      <c r="O514" s="1"/>
      <c r="P514" s="1"/>
      <c r="Q514" s="1"/>
      <c r="R514" s="1"/>
      <c r="S514" s="197" t="s">
        <v>2</v>
      </c>
      <c r="T514" s="197" t="s">
        <v>3</v>
      </c>
      <c r="U514" s="214" t="s">
        <v>4</v>
      </c>
      <c r="V514" s="197" t="s">
        <v>5</v>
      </c>
      <c r="W514" s="195" t="s">
        <v>6</v>
      </c>
      <c r="X514" s="195" t="s">
        <v>7</v>
      </c>
      <c r="Y514" s="197" t="s">
        <v>8</v>
      </c>
    </row>
    <row r="515" spans="1:26" ht="15.75" customHeight="1" x14ac:dyDescent="0.25">
      <c r="A515" s="196"/>
      <c r="B515" s="42" t="s">
        <v>80</v>
      </c>
      <c r="C515" s="42" t="s">
        <v>81</v>
      </c>
      <c r="D515" s="42" t="s">
        <v>82</v>
      </c>
      <c r="E515" s="42" t="s">
        <v>83</v>
      </c>
      <c r="F515" s="42" t="s">
        <v>84</v>
      </c>
      <c r="G515" s="42" t="s">
        <v>85</v>
      </c>
      <c r="H515" s="42" t="s">
        <v>86</v>
      </c>
      <c r="I515" s="42" t="s">
        <v>87</v>
      </c>
      <c r="J515" s="42" t="s">
        <v>88</v>
      </c>
      <c r="K515" s="213"/>
      <c r="L515" s="1"/>
      <c r="M515" s="1"/>
      <c r="N515" s="1"/>
      <c r="O515" s="1"/>
      <c r="P515" s="1"/>
      <c r="Q515" s="1"/>
      <c r="R515" s="1"/>
      <c r="S515" s="196"/>
      <c r="T515" s="196"/>
      <c r="U515" s="196"/>
      <c r="V515" s="196"/>
      <c r="W515" s="196"/>
      <c r="X515" s="196"/>
      <c r="Y515" s="196"/>
    </row>
    <row r="516" spans="1:26" ht="15.75" customHeight="1" x14ac:dyDescent="0.25">
      <c r="A516" s="42">
        <v>1401</v>
      </c>
      <c r="B516" s="43">
        <v>13</v>
      </c>
      <c r="C516" s="43"/>
      <c r="D516" s="43"/>
      <c r="E516" s="43"/>
      <c r="F516" s="43"/>
      <c r="G516" s="43"/>
      <c r="H516" s="43"/>
      <c r="I516" s="43"/>
      <c r="J516" s="43"/>
      <c r="K516" s="87"/>
      <c r="L516" s="155"/>
      <c r="M516" s="155"/>
      <c r="N516" s="155"/>
      <c r="O516" s="155"/>
      <c r="P516" s="155"/>
      <c r="Q516" s="155"/>
      <c r="R516" s="155"/>
      <c r="S516" s="150"/>
      <c r="T516" s="151"/>
      <c r="U516" s="152"/>
      <c r="V516" s="159"/>
      <c r="W516" s="44">
        <f>B516</f>
        <v>13</v>
      </c>
      <c r="X516" s="160"/>
      <c r="Y516" s="159"/>
    </row>
    <row r="517" spans="1:26" ht="15.75" customHeight="1" x14ac:dyDescent="0.25">
      <c r="A517" s="42">
        <v>1402</v>
      </c>
      <c r="B517" s="43"/>
      <c r="C517" s="43">
        <v>11</v>
      </c>
      <c r="D517" s="43"/>
      <c r="E517" s="43"/>
      <c r="F517" s="43"/>
      <c r="G517" s="43"/>
      <c r="H517" s="43"/>
      <c r="I517" s="43"/>
      <c r="J517" s="43"/>
      <c r="K517" s="87"/>
      <c r="L517" s="155"/>
      <c r="M517" s="155"/>
      <c r="N517" s="155"/>
      <c r="O517" s="155"/>
      <c r="P517" s="155"/>
      <c r="Q517" s="155"/>
      <c r="R517" s="155"/>
      <c r="S517" s="153"/>
      <c r="T517" s="68"/>
      <c r="U517" s="154"/>
      <c r="V517" s="45">
        <f>IF(C517=0,"",C517/B516)</f>
        <v>0.84615384615384615</v>
      </c>
      <c r="W517" s="46">
        <v>11</v>
      </c>
      <c r="X517" s="161">
        <f t="shared" ref="X517:X524" si="86">IF(W517=0,"",W517/W516)</f>
        <v>0.84615384615384615</v>
      </c>
      <c r="Y517" s="161">
        <f t="shared" ref="Y517:Y524" si="87">IF(W517=0,"",100%-X517)</f>
        <v>0.15384615384615385</v>
      </c>
    </row>
    <row r="518" spans="1:26" ht="15.75" customHeight="1" x14ac:dyDescent="0.25">
      <c r="A518" s="42">
        <v>1501</v>
      </c>
      <c r="B518" s="43"/>
      <c r="C518" s="43"/>
      <c r="D518" s="43">
        <v>10</v>
      </c>
      <c r="E518" s="43"/>
      <c r="F518" s="43"/>
      <c r="G518" s="43"/>
      <c r="H518" s="43"/>
      <c r="I518" s="43"/>
      <c r="J518" s="43"/>
      <c r="K518" s="87"/>
      <c r="L518" s="155"/>
      <c r="M518" s="155"/>
      <c r="N518" s="155"/>
      <c r="O518" s="155"/>
      <c r="P518" s="155"/>
      <c r="Q518" s="155"/>
      <c r="R518" s="155"/>
      <c r="S518" s="153"/>
      <c r="T518" s="68"/>
      <c r="U518" s="154"/>
      <c r="V518" s="45">
        <f>IF(D518=0,"",D518/C517)</f>
        <v>0.90909090909090906</v>
      </c>
      <c r="W518" s="46">
        <v>10</v>
      </c>
      <c r="X518" s="161">
        <f t="shared" si="86"/>
        <v>0.90909090909090906</v>
      </c>
      <c r="Y518" s="161">
        <f t="shared" si="87"/>
        <v>9.0909090909090939E-2</v>
      </c>
      <c r="Z518" s="8">
        <f>W518/W516</f>
        <v>0.76923076923076927</v>
      </c>
    </row>
    <row r="519" spans="1:26" ht="15.75" customHeight="1" x14ac:dyDescent="0.25">
      <c r="A519" s="42">
        <v>1502</v>
      </c>
      <c r="B519" s="43"/>
      <c r="C519" s="43"/>
      <c r="D519" s="43"/>
      <c r="E519" s="43">
        <v>10</v>
      </c>
      <c r="F519" s="43"/>
      <c r="G519" s="43"/>
      <c r="H519" s="43"/>
      <c r="I519" s="43"/>
      <c r="J519" s="43"/>
      <c r="K519" s="87"/>
      <c r="L519" s="155"/>
      <c r="M519" s="155"/>
      <c r="N519" s="155"/>
      <c r="O519" s="155"/>
      <c r="P519" s="155"/>
      <c r="Q519" s="155"/>
      <c r="R519" s="155"/>
      <c r="S519" s="153"/>
      <c r="T519" s="68"/>
      <c r="U519" s="154"/>
      <c r="V519" s="45">
        <f>IF(E519=0,"",E519/D518)</f>
        <v>1</v>
      </c>
      <c r="W519" s="46">
        <v>10</v>
      </c>
      <c r="X519" s="161">
        <f t="shared" si="86"/>
        <v>1</v>
      </c>
      <c r="Y519" s="161">
        <f t="shared" si="87"/>
        <v>0</v>
      </c>
    </row>
    <row r="520" spans="1:26" ht="15.75" customHeight="1" x14ac:dyDescent="0.25">
      <c r="A520" s="42">
        <v>1601</v>
      </c>
      <c r="B520" s="43"/>
      <c r="C520" s="43"/>
      <c r="D520" s="43"/>
      <c r="E520" s="43"/>
      <c r="F520" s="43">
        <v>10</v>
      </c>
      <c r="G520" s="43"/>
      <c r="H520" s="43"/>
      <c r="I520" s="43"/>
      <c r="J520" s="43"/>
      <c r="K520" s="87"/>
      <c r="L520" s="155"/>
      <c r="M520" s="155"/>
      <c r="N520" s="155"/>
      <c r="O520" s="155"/>
      <c r="P520" s="155"/>
      <c r="Q520" s="155"/>
      <c r="R520" s="155"/>
      <c r="S520" s="153"/>
      <c r="T520" s="68"/>
      <c r="U520" s="154"/>
      <c r="V520" s="45">
        <f>IF(F520=0,"",F520/E519)</f>
        <v>1</v>
      </c>
      <c r="W520" s="46">
        <v>10</v>
      </c>
      <c r="X520" s="161">
        <f t="shared" si="86"/>
        <v>1</v>
      </c>
      <c r="Y520" s="161">
        <f t="shared" si="87"/>
        <v>0</v>
      </c>
    </row>
    <row r="521" spans="1:26" ht="15.75" customHeight="1" x14ac:dyDescent="0.25">
      <c r="A521" s="42">
        <v>1602</v>
      </c>
      <c r="B521" s="43"/>
      <c r="C521" s="43"/>
      <c r="D521" s="43"/>
      <c r="E521" s="43"/>
      <c r="F521" s="43"/>
      <c r="G521" s="43">
        <v>8</v>
      </c>
      <c r="H521" s="43"/>
      <c r="I521" s="43"/>
      <c r="J521" s="43"/>
      <c r="K521" s="87"/>
      <c r="L521" s="155"/>
      <c r="M521" s="155"/>
      <c r="N521" s="155"/>
      <c r="O521" s="155"/>
      <c r="P521" s="155"/>
      <c r="Q521" s="155"/>
      <c r="R521" s="155"/>
      <c r="S521" s="153"/>
      <c r="T521" s="68"/>
      <c r="U521" s="154"/>
      <c r="V521" s="45">
        <f>IF(G521=0,"",G521/F520)</f>
        <v>0.8</v>
      </c>
      <c r="W521" s="46">
        <v>10</v>
      </c>
      <c r="X521" s="161">
        <f t="shared" si="86"/>
        <v>1</v>
      </c>
      <c r="Y521" s="161">
        <f t="shared" si="87"/>
        <v>0</v>
      </c>
    </row>
    <row r="522" spans="1:26" ht="15.75" customHeight="1" x14ac:dyDescent="0.25">
      <c r="A522" s="42">
        <v>1701</v>
      </c>
      <c r="B522" s="43"/>
      <c r="C522" s="43"/>
      <c r="D522" s="43"/>
      <c r="E522" s="43"/>
      <c r="F522" s="43"/>
      <c r="G522" s="43"/>
      <c r="H522" s="43">
        <v>8</v>
      </c>
      <c r="I522" s="43"/>
      <c r="J522" s="43"/>
      <c r="K522" s="87"/>
      <c r="L522" s="155"/>
      <c r="M522" s="155"/>
      <c r="N522" s="155"/>
      <c r="O522" s="155"/>
      <c r="P522" s="155"/>
      <c r="Q522" s="155"/>
      <c r="R522" s="155"/>
      <c r="S522" s="153"/>
      <c r="T522" s="68"/>
      <c r="U522" s="154"/>
      <c r="V522" s="45">
        <f>IF(H522=0,"",H522/G521)</f>
        <v>1</v>
      </c>
      <c r="W522" s="46">
        <v>10</v>
      </c>
      <c r="X522" s="161">
        <f t="shared" si="86"/>
        <v>1</v>
      </c>
      <c r="Y522" s="161">
        <f t="shared" si="87"/>
        <v>0</v>
      </c>
    </row>
    <row r="523" spans="1:26" ht="15.75" customHeight="1" x14ac:dyDescent="0.25">
      <c r="A523" s="42">
        <v>1702</v>
      </c>
      <c r="B523" s="43"/>
      <c r="C523" s="43"/>
      <c r="D523" s="43"/>
      <c r="E523" s="43"/>
      <c r="F523" s="43"/>
      <c r="G523" s="43"/>
      <c r="H523" s="43"/>
      <c r="I523" s="43">
        <v>8</v>
      </c>
      <c r="J523" s="43"/>
      <c r="K523" s="87"/>
      <c r="L523" s="155"/>
      <c r="M523" s="155"/>
      <c r="N523" s="155"/>
      <c r="O523" s="155"/>
      <c r="P523" s="155"/>
      <c r="Q523" s="155"/>
      <c r="R523" s="155"/>
      <c r="S523" s="153"/>
      <c r="T523" s="68"/>
      <c r="U523" s="154"/>
      <c r="V523" s="45">
        <f>IF(I523=0,"",I523/H522)</f>
        <v>1</v>
      </c>
      <c r="W523" s="46">
        <v>10</v>
      </c>
      <c r="X523" s="161">
        <f t="shared" si="86"/>
        <v>1</v>
      </c>
      <c r="Y523" s="161">
        <f t="shared" si="87"/>
        <v>0</v>
      </c>
    </row>
    <row r="524" spans="1:26" ht="15.75" customHeight="1" x14ac:dyDescent="0.25">
      <c r="A524" s="42">
        <v>1801</v>
      </c>
      <c r="B524" s="43"/>
      <c r="C524" s="43"/>
      <c r="D524" s="43"/>
      <c r="E524" s="43"/>
      <c r="F524" s="43"/>
      <c r="G524" s="43"/>
      <c r="H524" s="43"/>
      <c r="I524" s="43"/>
      <c r="J524" s="43">
        <v>7</v>
      </c>
      <c r="K524" s="87">
        <v>7</v>
      </c>
      <c r="L524" s="155"/>
      <c r="M524" s="155"/>
      <c r="N524" s="155"/>
      <c r="O524" s="155"/>
      <c r="P524" s="155"/>
      <c r="Q524" s="155"/>
      <c r="R524" s="155"/>
      <c r="S524" s="153"/>
      <c r="T524" s="68"/>
      <c r="U524" s="154"/>
      <c r="V524" s="47">
        <f>IF(J524=0,"",J524/I523)</f>
        <v>0.875</v>
      </c>
      <c r="W524" s="46">
        <v>10</v>
      </c>
      <c r="X524" s="47">
        <f t="shared" si="86"/>
        <v>1</v>
      </c>
      <c r="Y524" s="47">
        <f t="shared" si="87"/>
        <v>0</v>
      </c>
    </row>
    <row r="525" spans="1:26" ht="15.75" customHeight="1" x14ac:dyDescent="0.25">
      <c r="A525" s="42">
        <v>1802</v>
      </c>
      <c r="B525" s="43"/>
      <c r="C525" s="43"/>
      <c r="D525" s="43"/>
      <c r="E525" s="43"/>
      <c r="F525" s="43"/>
      <c r="G525" s="43"/>
      <c r="H525" s="43"/>
      <c r="I525" s="43"/>
      <c r="J525" s="43">
        <v>4</v>
      </c>
      <c r="K525" s="87">
        <v>4</v>
      </c>
      <c r="L525" s="155"/>
      <c r="M525" s="155"/>
      <c r="N525" s="155"/>
      <c r="O525" s="155"/>
      <c r="P525" s="155"/>
      <c r="Q525" s="155"/>
      <c r="R525" s="155"/>
      <c r="S525" s="153"/>
      <c r="T525" s="68"/>
      <c r="U525" s="155"/>
      <c r="V525" s="125"/>
      <c r="W525" s="46">
        <v>4</v>
      </c>
      <c r="X525" s="125"/>
      <c r="Y525" s="166"/>
    </row>
    <row r="526" spans="1:26" ht="15.75" customHeight="1" x14ac:dyDescent="0.25">
      <c r="A526" s="42">
        <v>1901</v>
      </c>
      <c r="B526" s="43"/>
      <c r="C526" s="43"/>
      <c r="D526" s="43"/>
      <c r="E526" s="43"/>
      <c r="F526" s="43"/>
      <c r="G526" s="43"/>
      <c r="H526" s="43"/>
      <c r="I526" s="43"/>
      <c r="J526" s="43"/>
      <c r="K526" s="87"/>
      <c r="L526" s="155"/>
      <c r="M526" s="155"/>
      <c r="N526" s="155"/>
      <c r="O526" s="155"/>
      <c r="P526" s="155"/>
      <c r="Q526" s="155"/>
      <c r="R526" s="155"/>
      <c r="S526" s="153"/>
      <c r="T526" s="68"/>
      <c r="U526" s="155"/>
      <c r="V526" s="163"/>
      <c r="W526" s="69"/>
      <c r="X526" s="164"/>
      <c r="Y526" s="163"/>
    </row>
    <row r="527" spans="1:26" ht="15.75" customHeight="1" x14ac:dyDescent="0.25">
      <c r="A527" s="42">
        <v>1902</v>
      </c>
      <c r="B527" s="43"/>
      <c r="C527" s="43"/>
      <c r="D527" s="43"/>
      <c r="E527" s="43"/>
      <c r="F527" s="43"/>
      <c r="G527" s="43"/>
      <c r="H527" s="43"/>
      <c r="I527" s="43"/>
      <c r="J527" s="43"/>
      <c r="K527" s="87"/>
      <c r="L527" s="155"/>
      <c r="M527" s="155"/>
      <c r="N527" s="155"/>
      <c r="O527" s="155"/>
      <c r="P527" s="155"/>
      <c r="Q527" s="155"/>
      <c r="R527" s="155"/>
      <c r="S527" s="153"/>
      <c r="T527" s="68"/>
      <c r="U527" s="155"/>
      <c r="V527" s="163"/>
      <c r="W527" s="69"/>
      <c r="X527" s="164"/>
      <c r="Y527" s="163"/>
    </row>
    <row r="528" spans="1:26" ht="15.75" customHeight="1" x14ac:dyDescent="0.25">
      <c r="A528" s="42">
        <v>2001</v>
      </c>
      <c r="B528" s="43"/>
      <c r="C528" s="43"/>
      <c r="D528" s="43"/>
      <c r="E528" s="43"/>
      <c r="F528" s="43"/>
      <c r="G528" s="43"/>
      <c r="H528" s="43"/>
      <c r="I528" s="43"/>
      <c r="J528" s="43"/>
      <c r="K528" s="87"/>
      <c r="L528" s="155"/>
      <c r="M528" s="155"/>
      <c r="N528" s="155"/>
      <c r="O528" s="155"/>
      <c r="P528" s="155"/>
      <c r="Q528" s="155"/>
      <c r="R528" s="155"/>
      <c r="S528" s="153"/>
      <c r="T528" s="68"/>
      <c r="U528" s="155"/>
      <c r="V528" s="163"/>
      <c r="W528" s="69"/>
      <c r="X528" s="164"/>
      <c r="Y528" s="163"/>
    </row>
    <row r="529" spans="1:26" ht="15.75" customHeight="1" x14ac:dyDescent="0.25">
      <c r="A529" s="42">
        <v>2002</v>
      </c>
      <c r="B529" s="43"/>
      <c r="C529" s="43"/>
      <c r="D529" s="43"/>
      <c r="E529" s="43"/>
      <c r="F529" s="43"/>
      <c r="G529" s="43"/>
      <c r="H529" s="43"/>
      <c r="I529" s="43"/>
      <c r="J529" s="43"/>
      <c r="K529" s="87"/>
      <c r="L529" s="155"/>
      <c r="M529" s="155"/>
      <c r="N529" s="155"/>
      <c r="O529" s="155"/>
      <c r="P529" s="155"/>
      <c r="Q529" s="155"/>
      <c r="R529" s="155"/>
      <c r="S529" s="153"/>
      <c r="T529" s="68"/>
      <c r="U529" s="155"/>
      <c r="V529" s="68"/>
      <c r="W529" s="155"/>
      <c r="X529" s="165"/>
      <c r="Y529" s="163"/>
    </row>
    <row r="530" spans="1:26" ht="15.75" customHeight="1" x14ac:dyDescent="0.25">
      <c r="A530" s="42">
        <v>2101</v>
      </c>
      <c r="B530" s="43"/>
      <c r="C530" s="43"/>
      <c r="D530" s="43"/>
      <c r="E530" s="43"/>
      <c r="F530" s="43"/>
      <c r="G530" s="43"/>
      <c r="H530" s="43"/>
      <c r="I530" s="43"/>
      <c r="J530" s="43"/>
      <c r="K530" s="87"/>
      <c r="L530" s="155"/>
      <c r="M530" s="155"/>
      <c r="N530" s="155"/>
      <c r="O530" s="155"/>
      <c r="P530" s="155"/>
      <c r="Q530" s="155"/>
      <c r="R530" s="155"/>
      <c r="S530" s="153"/>
      <c r="T530" s="68"/>
      <c r="U530" s="155"/>
      <c r="V530" s="50" t="s">
        <v>64</v>
      </c>
      <c r="W530" s="51">
        <v>7</v>
      </c>
      <c r="X530" s="52">
        <f>K533</f>
        <v>11</v>
      </c>
      <c r="Y530" s="53" t="s">
        <v>10</v>
      </c>
    </row>
    <row r="531" spans="1:26" ht="15.75" customHeight="1" x14ac:dyDescent="0.25">
      <c r="A531" s="42">
        <v>2102</v>
      </c>
      <c r="B531" s="43"/>
      <c r="C531" s="43"/>
      <c r="D531" s="43"/>
      <c r="E531" s="43"/>
      <c r="F531" s="43"/>
      <c r="G531" s="43"/>
      <c r="H531" s="43"/>
      <c r="I531" s="43"/>
      <c r="J531" s="43"/>
      <c r="K531" s="87"/>
      <c r="L531" s="155"/>
      <c r="M531" s="155"/>
      <c r="N531" s="155"/>
      <c r="O531" s="155"/>
      <c r="P531" s="155"/>
      <c r="Q531" s="155"/>
      <c r="R531" s="155"/>
      <c r="S531" s="153"/>
      <c r="T531" s="68"/>
      <c r="U531" s="155"/>
      <c r="V531" s="54" t="s">
        <v>66</v>
      </c>
      <c r="W531" s="55">
        <f>IF(W530/B516=0,"",W530/B516)</f>
        <v>0.53846153846153844</v>
      </c>
      <c r="X531" s="56">
        <f>IF(W530/X530=0,"",W530/X530)</f>
        <v>0.63636363636363635</v>
      </c>
      <c r="Y531" s="57" t="s">
        <v>67</v>
      </c>
    </row>
    <row r="532" spans="1:26" ht="15.75" customHeight="1" x14ac:dyDescent="0.25">
      <c r="A532" s="42">
        <v>2201</v>
      </c>
      <c r="B532" s="43"/>
      <c r="C532" s="43"/>
      <c r="D532" s="43"/>
      <c r="E532" s="43"/>
      <c r="F532" s="43"/>
      <c r="G532" s="43"/>
      <c r="H532" s="43"/>
      <c r="I532" s="43"/>
      <c r="J532" s="43"/>
      <c r="K532" s="87"/>
      <c r="L532" s="155"/>
      <c r="M532" s="155"/>
      <c r="N532" s="155"/>
      <c r="O532" s="155"/>
      <c r="P532" s="155"/>
      <c r="Q532" s="155"/>
      <c r="R532" s="155"/>
      <c r="S532" s="156"/>
      <c r="T532" s="157"/>
      <c r="U532" s="158"/>
      <c r="V532" s="58"/>
      <c r="W532" s="59"/>
      <c r="X532" s="59"/>
      <c r="Y532" s="60"/>
    </row>
    <row r="533" spans="1:26" ht="18" customHeight="1" x14ac:dyDescent="0.25">
      <c r="A533" s="28"/>
      <c r="B533" s="198" t="s">
        <v>89</v>
      </c>
      <c r="C533" s="198"/>
      <c r="D533" s="198"/>
      <c r="E533" s="198"/>
      <c r="F533" s="198"/>
      <c r="G533" s="198"/>
      <c r="H533" s="198"/>
      <c r="I533" s="198"/>
      <c r="J533" s="198"/>
      <c r="K533" s="61">
        <f>SUM(K516:K529)</f>
        <v>11</v>
      </c>
      <c r="L533" s="1"/>
      <c r="M533" s="1"/>
      <c r="N533" s="1"/>
      <c r="O533" s="1"/>
      <c r="P533" s="1"/>
      <c r="Q533" s="1"/>
      <c r="R533" s="1"/>
      <c r="S533" s="62">
        <f>IF(K524=0,"",K524/B516)</f>
        <v>0.53846153846153844</v>
      </c>
      <c r="T533" s="62">
        <f>IF(K533=0,"",K533/B516)</f>
        <v>0.84615384615384615</v>
      </c>
      <c r="U533" s="62">
        <f>IF(K524=0,"",T533-S533)</f>
        <v>0.30769230769230771</v>
      </c>
      <c r="V533" s="2"/>
      <c r="W533" s="1"/>
      <c r="X533" s="25"/>
      <c r="Y533" s="2"/>
    </row>
    <row r="534" spans="1:26" ht="12.75" customHeight="1" x14ac:dyDescent="0.2">
      <c r="S534" s="2"/>
      <c r="T534" s="2"/>
      <c r="V534" s="2"/>
    </row>
    <row r="535" spans="1:26" ht="12.75" customHeight="1" x14ac:dyDescent="0.2">
      <c r="S535" s="2"/>
      <c r="T535" s="2"/>
      <c r="V535" s="2"/>
    </row>
    <row r="536" spans="1:26" ht="26.25" customHeight="1" x14ac:dyDescent="0.4">
      <c r="B536" s="199" t="s">
        <v>78</v>
      </c>
      <c r="C536" s="200"/>
      <c r="D536" s="200"/>
      <c r="E536" s="200"/>
      <c r="F536" s="200"/>
      <c r="G536" s="200"/>
      <c r="H536" s="200"/>
      <c r="I536" s="200"/>
      <c r="J536" s="200"/>
      <c r="K536" s="147" t="s">
        <v>74</v>
      </c>
      <c r="S536" s="2"/>
      <c r="T536" s="2"/>
      <c r="V536" s="2"/>
    </row>
    <row r="537" spans="1:26" ht="20.25" customHeight="1" x14ac:dyDescent="0.2">
      <c r="A537" s="201" t="s">
        <v>9</v>
      </c>
      <c r="B537" s="202" t="s">
        <v>79</v>
      </c>
      <c r="C537" s="203"/>
      <c r="D537" s="203"/>
      <c r="E537" s="203"/>
      <c r="F537" s="203"/>
      <c r="G537" s="203"/>
      <c r="H537" s="203"/>
      <c r="I537" s="203"/>
      <c r="J537" s="204"/>
      <c r="K537" s="212" t="s">
        <v>10</v>
      </c>
      <c r="L537" s="1"/>
      <c r="M537" s="1"/>
      <c r="N537" s="1"/>
      <c r="O537" s="1"/>
      <c r="P537" s="1"/>
      <c r="Q537" s="1"/>
      <c r="R537" s="1"/>
      <c r="S537" s="197" t="s">
        <v>2</v>
      </c>
      <c r="T537" s="197" t="s">
        <v>3</v>
      </c>
      <c r="U537" s="214" t="s">
        <v>4</v>
      </c>
      <c r="V537" s="197" t="s">
        <v>5</v>
      </c>
      <c r="W537" s="195" t="s">
        <v>6</v>
      </c>
      <c r="X537" s="195" t="s">
        <v>7</v>
      </c>
      <c r="Y537" s="197" t="s">
        <v>8</v>
      </c>
    </row>
    <row r="538" spans="1:26" ht="15.75" customHeight="1" x14ac:dyDescent="0.25">
      <c r="A538" s="196"/>
      <c r="B538" s="42" t="s">
        <v>80</v>
      </c>
      <c r="C538" s="42" t="s">
        <v>81</v>
      </c>
      <c r="D538" s="42" t="s">
        <v>82</v>
      </c>
      <c r="E538" s="42" t="s">
        <v>83</v>
      </c>
      <c r="F538" s="42" t="s">
        <v>84</v>
      </c>
      <c r="G538" s="42" t="s">
        <v>85</v>
      </c>
      <c r="H538" s="42" t="s">
        <v>86</v>
      </c>
      <c r="I538" s="42" t="s">
        <v>87</v>
      </c>
      <c r="J538" s="42" t="s">
        <v>88</v>
      </c>
      <c r="K538" s="213"/>
      <c r="L538" s="1"/>
      <c r="M538" s="1"/>
      <c r="N538" s="1"/>
      <c r="O538" s="1"/>
      <c r="P538" s="1"/>
      <c r="Q538" s="1"/>
      <c r="R538" s="1"/>
      <c r="S538" s="196"/>
      <c r="T538" s="196"/>
      <c r="U538" s="196"/>
      <c r="V538" s="196"/>
      <c r="W538" s="196"/>
      <c r="X538" s="196"/>
      <c r="Y538" s="196"/>
    </row>
    <row r="539" spans="1:26" ht="15.75" customHeight="1" x14ac:dyDescent="0.25">
      <c r="A539" s="42">
        <v>1402</v>
      </c>
      <c r="B539" s="43">
        <v>26</v>
      </c>
      <c r="C539" s="43"/>
      <c r="D539" s="43"/>
      <c r="E539" s="43"/>
      <c r="F539" s="43"/>
      <c r="G539" s="43"/>
      <c r="H539" s="43"/>
      <c r="I539" s="43"/>
      <c r="J539" s="43"/>
      <c r="K539" s="87"/>
      <c r="L539" s="155"/>
      <c r="M539" s="155"/>
      <c r="N539" s="155"/>
      <c r="O539" s="155"/>
      <c r="P539" s="155"/>
      <c r="Q539" s="155"/>
      <c r="R539" s="155"/>
      <c r="S539" s="150"/>
      <c r="T539" s="151"/>
      <c r="U539" s="152"/>
      <c r="V539" s="159"/>
      <c r="W539" s="44">
        <f>B539</f>
        <v>26</v>
      </c>
      <c r="X539" s="160"/>
      <c r="Y539" s="159"/>
    </row>
    <row r="540" spans="1:26" ht="15.75" customHeight="1" x14ac:dyDescent="0.25">
      <c r="A540" s="42">
        <v>1501</v>
      </c>
      <c r="B540" s="43"/>
      <c r="C540" s="43">
        <v>24</v>
      </c>
      <c r="D540" s="43"/>
      <c r="E540" s="43"/>
      <c r="F540" s="43"/>
      <c r="G540" s="43"/>
      <c r="H540" s="43"/>
      <c r="I540" s="43"/>
      <c r="J540" s="43"/>
      <c r="K540" s="87"/>
      <c r="L540" s="155"/>
      <c r="M540" s="155"/>
      <c r="N540" s="155"/>
      <c r="O540" s="155"/>
      <c r="P540" s="155"/>
      <c r="Q540" s="155"/>
      <c r="R540" s="155"/>
      <c r="S540" s="153"/>
      <c r="T540" s="68"/>
      <c r="U540" s="154"/>
      <c r="V540" s="45">
        <f>IF(C540=0,"",C540/B539)</f>
        <v>0.92307692307692313</v>
      </c>
      <c r="W540" s="46">
        <v>24</v>
      </c>
      <c r="X540" s="161">
        <f t="shared" ref="X540:X547" si="88">IF(W540=0,"",W540/W539)</f>
        <v>0.92307692307692313</v>
      </c>
      <c r="Y540" s="161">
        <f t="shared" ref="Y540:Y547" si="89">IF(W540=0,"",100%-X540)</f>
        <v>7.6923076923076872E-2</v>
      </c>
    </row>
    <row r="541" spans="1:26" ht="15.75" customHeight="1" x14ac:dyDescent="0.25">
      <c r="A541" s="42">
        <v>1502</v>
      </c>
      <c r="B541" s="43"/>
      <c r="C541" s="43"/>
      <c r="D541" s="43">
        <v>20</v>
      </c>
      <c r="E541" s="43"/>
      <c r="F541" s="43"/>
      <c r="G541" s="43"/>
      <c r="H541" s="43"/>
      <c r="I541" s="43"/>
      <c r="J541" s="43"/>
      <c r="K541" s="87"/>
      <c r="L541" s="155"/>
      <c r="M541" s="155"/>
      <c r="N541" s="155"/>
      <c r="O541" s="155"/>
      <c r="P541" s="155"/>
      <c r="Q541" s="155"/>
      <c r="R541" s="155"/>
      <c r="S541" s="153"/>
      <c r="T541" s="68"/>
      <c r="U541" s="154"/>
      <c r="V541" s="45">
        <f>IF(D541=0,"",D541/C540)</f>
        <v>0.83333333333333337</v>
      </c>
      <c r="W541" s="46">
        <v>21</v>
      </c>
      <c r="X541" s="161">
        <f t="shared" si="88"/>
        <v>0.875</v>
      </c>
      <c r="Y541" s="161">
        <f t="shared" si="89"/>
        <v>0.125</v>
      </c>
      <c r="Z541" s="8">
        <f>W541/W539</f>
        <v>0.80769230769230771</v>
      </c>
    </row>
    <row r="542" spans="1:26" ht="15.75" customHeight="1" x14ac:dyDescent="0.25">
      <c r="A542" s="42">
        <v>1601</v>
      </c>
      <c r="B542" s="43"/>
      <c r="C542" s="43"/>
      <c r="D542" s="43"/>
      <c r="E542" s="43">
        <v>20</v>
      </c>
      <c r="F542" s="43"/>
      <c r="G542" s="43"/>
      <c r="H542" s="43"/>
      <c r="I542" s="43"/>
      <c r="J542" s="43"/>
      <c r="K542" s="87"/>
      <c r="L542" s="155"/>
      <c r="M542" s="155"/>
      <c r="N542" s="155"/>
      <c r="O542" s="155"/>
      <c r="P542" s="155"/>
      <c r="Q542" s="155"/>
      <c r="R542" s="155"/>
      <c r="S542" s="153"/>
      <c r="T542" s="68"/>
      <c r="U542" s="154"/>
      <c r="V542" s="45">
        <f>IF(E542=0,"",E542/D541)</f>
        <v>1</v>
      </c>
      <c r="W542" s="46">
        <v>21</v>
      </c>
      <c r="X542" s="161">
        <f t="shared" si="88"/>
        <v>1</v>
      </c>
      <c r="Y542" s="161">
        <f t="shared" si="89"/>
        <v>0</v>
      </c>
    </row>
    <row r="543" spans="1:26" ht="15.75" customHeight="1" x14ac:dyDescent="0.25">
      <c r="A543" s="42">
        <v>1602</v>
      </c>
      <c r="B543" s="43"/>
      <c r="C543" s="43"/>
      <c r="D543" s="43"/>
      <c r="E543" s="43"/>
      <c r="F543" s="43">
        <v>19</v>
      </c>
      <c r="G543" s="43"/>
      <c r="H543" s="43"/>
      <c r="I543" s="43"/>
      <c r="J543" s="43"/>
      <c r="K543" s="87"/>
      <c r="L543" s="155"/>
      <c r="M543" s="155"/>
      <c r="N543" s="155"/>
      <c r="O543" s="155"/>
      <c r="P543" s="155"/>
      <c r="Q543" s="155"/>
      <c r="R543" s="155"/>
      <c r="S543" s="153"/>
      <c r="T543" s="68"/>
      <c r="U543" s="154"/>
      <c r="V543" s="45">
        <f>IF(F543=0,"",F543/E542)</f>
        <v>0.95</v>
      </c>
      <c r="W543" s="46">
        <v>19</v>
      </c>
      <c r="X543" s="161">
        <f t="shared" si="88"/>
        <v>0.90476190476190477</v>
      </c>
      <c r="Y543" s="161">
        <f t="shared" si="89"/>
        <v>9.5238095238095233E-2</v>
      </c>
    </row>
    <row r="544" spans="1:26" ht="15.75" customHeight="1" x14ac:dyDescent="0.25">
      <c r="A544" s="42">
        <v>1701</v>
      </c>
      <c r="B544" s="43"/>
      <c r="C544" s="43"/>
      <c r="D544" s="43"/>
      <c r="E544" s="43"/>
      <c r="F544" s="43"/>
      <c r="G544" s="43">
        <v>19</v>
      </c>
      <c r="H544" s="43"/>
      <c r="I544" s="43"/>
      <c r="J544" s="43"/>
      <c r="K544" s="87"/>
      <c r="L544" s="155"/>
      <c r="M544" s="155"/>
      <c r="N544" s="155"/>
      <c r="O544" s="155"/>
      <c r="P544" s="155"/>
      <c r="Q544" s="155"/>
      <c r="R544" s="155"/>
      <c r="S544" s="153"/>
      <c r="T544" s="68"/>
      <c r="U544" s="154"/>
      <c r="V544" s="45">
        <f>IF(G544=0,"",G544/F543)</f>
        <v>1</v>
      </c>
      <c r="W544" s="46">
        <v>19</v>
      </c>
      <c r="X544" s="161">
        <f t="shared" si="88"/>
        <v>1</v>
      </c>
      <c r="Y544" s="161">
        <f t="shared" si="89"/>
        <v>0</v>
      </c>
    </row>
    <row r="545" spans="1:25" ht="15.75" customHeight="1" x14ac:dyDescent="0.25">
      <c r="A545" s="42">
        <v>1702</v>
      </c>
      <c r="B545" s="43"/>
      <c r="C545" s="43"/>
      <c r="D545" s="43"/>
      <c r="E545" s="43"/>
      <c r="F545" s="43"/>
      <c r="G545" s="43"/>
      <c r="H545" s="43">
        <v>18</v>
      </c>
      <c r="I545" s="43"/>
      <c r="J545" s="43"/>
      <c r="K545" s="87"/>
      <c r="L545" s="155"/>
      <c r="M545" s="155"/>
      <c r="N545" s="155"/>
      <c r="O545" s="155"/>
      <c r="P545" s="155"/>
      <c r="Q545" s="155"/>
      <c r="R545" s="155"/>
      <c r="S545" s="153"/>
      <c r="T545" s="68"/>
      <c r="U545" s="154"/>
      <c r="V545" s="45">
        <f>IF(H545=0,"",H545/G544)</f>
        <v>0.94736842105263153</v>
      </c>
      <c r="W545" s="46">
        <v>18</v>
      </c>
      <c r="X545" s="161">
        <f t="shared" si="88"/>
        <v>0.94736842105263153</v>
      </c>
      <c r="Y545" s="161">
        <f t="shared" si="89"/>
        <v>5.2631578947368474E-2</v>
      </c>
    </row>
    <row r="546" spans="1:25" ht="15.75" customHeight="1" x14ac:dyDescent="0.25">
      <c r="A546" s="42">
        <v>1801</v>
      </c>
      <c r="B546" s="43"/>
      <c r="C546" s="43"/>
      <c r="D546" s="43"/>
      <c r="E546" s="43"/>
      <c r="F546" s="43"/>
      <c r="G546" s="43"/>
      <c r="H546" s="43"/>
      <c r="I546" s="43">
        <v>18</v>
      </c>
      <c r="J546" s="43"/>
      <c r="K546" s="87"/>
      <c r="L546" s="155"/>
      <c r="M546" s="155"/>
      <c r="N546" s="155"/>
      <c r="O546" s="155"/>
      <c r="P546" s="155"/>
      <c r="Q546" s="155"/>
      <c r="R546" s="155"/>
      <c r="S546" s="153"/>
      <c r="T546" s="68"/>
      <c r="U546" s="154"/>
      <c r="V546" s="45">
        <f>IF(I546=0,"",I546/H545)</f>
        <v>1</v>
      </c>
      <c r="W546" s="46">
        <v>18</v>
      </c>
      <c r="X546" s="161">
        <f t="shared" si="88"/>
        <v>1</v>
      </c>
      <c r="Y546" s="161">
        <f t="shared" si="89"/>
        <v>0</v>
      </c>
    </row>
    <row r="547" spans="1:25" ht="15.75" customHeight="1" x14ac:dyDescent="0.25">
      <c r="A547" s="42">
        <v>1802</v>
      </c>
      <c r="B547" s="43"/>
      <c r="C547" s="43"/>
      <c r="D547" s="43"/>
      <c r="E547" s="43"/>
      <c r="F547" s="43"/>
      <c r="G547" s="43"/>
      <c r="H547" s="43"/>
      <c r="I547" s="43"/>
      <c r="J547" s="43">
        <v>18</v>
      </c>
      <c r="K547" s="87">
        <v>17</v>
      </c>
      <c r="L547" s="155"/>
      <c r="M547" s="155"/>
      <c r="N547" s="155"/>
      <c r="O547" s="155"/>
      <c r="P547" s="155"/>
      <c r="Q547" s="155"/>
      <c r="R547" s="155"/>
      <c r="S547" s="153"/>
      <c r="T547" s="68"/>
      <c r="U547" s="154"/>
      <c r="V547" s="47">
        <f>IF(J547=0,"",J547/I546)</f>
        <v>1</v>
      </c>
      <c r="W547" s="46">
        <v>18</v>
      </c>
      <c r="X547" s="47">
        <f t="shared" si="88"/>
        <v>1</v>
      </c>
      <c r="Y547" s="47">
        <f t="shared" si="89"/>
        <v>0</v>
      </c>
    </row>
    <row r="548" spans="1:25" ht="15.75" customHeight="1" x14ac:dyDescent="0.25">
      <c r="A548" s="42">
        <v>1901</v>
      </c>
      <c r="B548" s="43"/>
      <c r="C548" s="43"/>
      <c r="D548" s="43"/>
      <c r="E548" s="43"/>
      <c r="F548" s="43"/>
      <c r="G548" s="43"/>
      <c r="H548" s="43"/>
      <c r="I548" s="43"/>
      <c r="J548" s="43">
        <v>1</v>
      </c>
      <c r="K548" s="87"/>
      <c r="L548" s="155"/>
      <c r="M548" s="155"/>
      <c r="N548" s="155"/>
      <c r="O548" s="155"/>
      <c r="P548" s="155"/>
      <c r="Q548" s="155"/>
      <c r="R548" s="155"/>
      <c r="S548" s="153"/>
      <c r="T548" s="68"/>
      <c r="U548" s="155"/>
      <c r="V548" s="125"/>
      <c r="W548" s="46">
        <v>1</v>
      </c>
      <c r="X548" s="125"/>
      <c r="Y548" s="166"/>
    </row>
    <row r="549" spans="1:25" ht="15.75" x14ac:dyDescent="0.25">
      <c r="A549" s="42">
        <v>1902</v>
      </c>
      <c r="B549" s="43"/>
      <c r="C549" s="43"/>
      <c r="D549" s="43"/>
      <c r="E549" s="43"/>
      <c r="F549" s="43"/>
      <c r="G549" s="43"/>
      <c r="H549" s="43"/>
      <c r="I549" s="43"/>
      <c r="J549" s="43">
        <v>1</v>
      </c>
      <c r="K549" s="87"/>
      <c r="L549" s="155"/>
      <c r="M549" s="155"/>
      <c r="N549" s="155"/>
      <c r="O549" s="155"/>
      <c r="P549" s="155"/>
      <c r="Q549" s="155"/>
      <c r="R549" s="155"/>
      <c r="S549" s="153"/>
      <c r="T549" s="68"/>
      <c r="U549" s="155"/>
      <c r="V549" s="163"/>
      <c r="W549" s="46">
        <v>1</v>
      </c>
      <c r="X549" s="164"/>
      <c r="Y549" s="163"/>
    </row>
    <row r="550" spans="1:25" ht="15.75" customHeight="1" x14ac:dyDescent="0.25">
      <c r="A550" s="42">
        <v>2001</v>
      </c>
      <c r="B550" s="43"/>
      <c r="C550" s="43"/>
      <c r="D550" s="43"/>
      <c r="E550" s="43"/>
      <c r="F550" s="43"/>
      <c r="G550" s="43"/>
      <c r="H550" s="43"/>
      <c r="I550" s="43"/>
      <c r="J550" s="43">
        <v>1</v>
      </c>
      <c r="K550" s="87"/>
      <c r="L550" s="155"/>
      <c r="M550" s="155"/>
      <c r="N550" s="155"/>
      <c r="O550" s="155"/>
      <c r="P550" s="155"/>
      <c r="Q550" s="155"/>
      <c r="R550" s="155"/>
      <c r="S550" s="153"/>
      <c r="T550" s="68"/>
      <c r="U550" s="155"/>
      <c r="V550" s="163"/>
      <c r="W550" s="46">
        <v>1</v>
      </c>
      <c r="X550" s="164"/>
      <c r="Y550" s="163"/>
    </row>
    <row r="551" spans="1:25" ht="15.75" customHeight="1" x14ac:dyDescent="0.25">
      <c r="A551" s="42">
        <v>2002</v>
      </c>
      <c r="B551" s="43"/>
      <c r="C551" s="43"/>
      <c r="D551" s="43"/>
      <c r="E551" s="43"/>
      <c r="F551" s="43"/>
      <c r="G551" s="43"/>
      <c r="H551" s="43"/>
      <c r="I551" s="43"/>
      <c r="J551" s="43">
        <v>1</v>
      </c>
      <c r="K551" s="87"/>
      <c r="L551" s="155"/>
      <c r="M551" s="155"/>
      <c r="N551" s="155"/>
      <c r="O551" s="155"/>
      <c r="P551" s="155"/>
      <c r="Q551" s="155"/>
      <c r="R551" s="155"/>
      <c r="S551" s="153"/>
      <c r="T551" s="68"/>
      <c r="U551" s="155"/>
      <c r="V551" s="163"/>
      <c r="W551" s="46">
        <v>1</v>
      </c>
      <c r="X551" s="164"/>
      <c r="Y551" s="163"/>
    </row>
    <row r="552" spans="1:25" ht="15.75" customHeight="1" x14ac:dyDescent="0.25">
      <c r="A552" s="42">
        <v>2101</v>
      </c>
      <c r="B552" s="43"/>
      <c r="C552" s="43"/>
      <c r="D552" s="43"/>
      <c r="E552" s="43"/>
      <c r="F552" s="43"/>
      <c r="G552" s="43"/>
      <c r="H552" s="43"/>
      <c r="I552" s="43"/>
      <c r="J552" s="43">
        <v>1</v>
      </c>
      <c r="K552" s="87"/>
      <c r="L552" s="155"/>
      <c r="M552" s="155"/>
      <c r="N552" s="155"/>
      <c r="O552" s="155"/>
      <c r="P552" s="155"/>
      <c r="Q552" s="155"/>
      <c r="R552" s="155"/>
      <c r="S552" s="153"/>
      <c r="T552" s="68"/>
      <c r="U552" s="155"/>
      <c r="V552" s="68"/>
      <c r="W552" s="46">
        <v>1</v>
      </c>
      <c r="X552" s="165"/>
      <c r="Y552" s="163"/>
    </row>
    <row r="553" spans="1:25" ht="15.75" customHeight="1" x14ac:dyDescent="0.25">
      <c r="A553" s="42">
        <v>2102</v>
      </c>
      <c r="B553" s="43"/>
      <c r="C553" s="43"/>
      <c r="D553" s="43"/>
      <c r="E553" s="43"/>
      <c r="F553" s="43"/>
      <c r="G553" s="43"/>
      <c r="H553" s="43"/>
      <c r="I553" s="43"/>
      <c r="J553" s="43">
        <v>1</v>
      </c>
      <c r="K553" s="87">
        <v>1</v>
      </c>
      <c r="L553" s="155"/>
      <c r="M553" s="155"/>
      <c r="N553" s="155"/>
      <c r="O553" s="155"/>
      <c r="P553" s="155"/>
      <c r="Q553" s="155"/>
      <c r="R553" s="155"/>
      <c r="S553" s="153"/>
      <c r="T553" s="68"/>
      <c r="U553" s="155"/>
      <c r="V553" s="68"/>
      <c r="W553" s="46">
        <v>1</v>
      </c>
      <c r="X553" s="165"/>
      <c r="Y553" s="163"/>
    </row>
    <row r="554" spans="1:25" ht="15.75" x14ac:dyDescent="0.25">
      <c r="A554" s="42">
        <v>2201</v>
      </c>
      <c r="B554" s="43"/>
      <c r="C554" s="43"/>
      <c r="D554" s="43"/>
      <c r="E554" s="43"/>
      <c r="F554" s="43"/>
      <c r="G554" s="43"/>
      <c r="H554" s="43"/>
      <c r="I554" s="43"/>
      <c r="J554" s="43"/>
      <c r="K554" s="87"/>
      <c r="L554" s="155"/>
      <c r="M554" s="155"/>
      <c r="N554" s="155"/>
      <c r="O554" s="155"/>
      <c r="P554" s="155"/>
      <c r="Q554" s="155"/>
      <c r="R554" s="155"/>
      <c r="S554" s="153"/>
      <c r="T554" s="68"/>
      <c r="U554" s="155"/>
      <c r="V554" s="68"/>
      <c r="W554" s="155"/>
      <c r="X554" s="165"/>
      <c r="Y554" s="163"/>
    </row>
    <row r="555" spans="1:25" ht="15.75" x14ac:dyDescent="0.25">
      <c r="A555" s="42">
        <v>2202</v>
      </c>
      <c r="B555" s="43"/>
      <c r="C555" s="43"/>
      <c r="D555" s="43"/>
      <c r="E555" s="43"/>
      <c r="F555" s="43"/>
      <c r="G555" s="43"/>
      <c r="H555" s="43"/>
      <c r="I555" s="43"/>
      <c r="J555" s="43"/>
      <c r="K555" s="87"/>
      <c r="L555" s="155"/>
      <c r="M555" s="155"/>
      <c r="N555" s="155"/>
      <c r="O555" s="155"/>
      <c r="P555" s="155"/>
      <c r="Q555" s="155"/>
      <c r="R555" s="155"/>
      <c r="S555" s="153"/>
      <c r="T555" s="68"/>
      <c r="U555" s="155"/>
      <c r="V555" s="50" t="s">
        <v>64</v>
      </c>
      <c r="W555" s="51">
        <v>15</v>
      </c>
      <c r="X555" s="52">
        <f>K558</f>
        <v>17</v>
      </c>
      <c r="Y555" s="53" t="s">
        <v>10</v>
      </c>
    </row>
    <row r="556" spans="1:25" ht="15.75" x14ac:dyDescent="0.25">
      <c r="A556" s="42">
        <v>2301</v>
      </c>
      <c r="B556" s="43"/>
      <c r="C556" s="43"/>
      <c r="D556" s="43"/>
      <c r="E556" s="43"/>
      <c r="F556" s="43"/>
      <c r="G556" s="43"/>
      <c r="H556" s="43"/>
      <c r="I556" s="43"/>
      <c r="J556" s="43"/>
      <c r="K556" s="87"/>
      <c r="L556" s="155"/>
      <c r="M556" s="155"/>
      <c r="N556" s="155"/>
      <c r="O556" s="155"/>
      <c r="P556" s="155"/>
      <c r="Q556" s="155"/>
      <c r="R556" s="155"/>
      <c r="S556" s="153"/>
      <c r="T556" s="68"/>
      <c r="U556" s="155"/>
      <c r="V556" s="54" t="s">
        <v>66</v>
      </c>
      <c r="W556" s="55">
        <f>IF(W555/B539=0,"",W555/B539)</f>
        <v>0.57692307692307687</v>
      </c>
      <c r="X556" s="56">
        <f>IF(W555/X555=0,"",W555/X555)</f>
        <v>0.88235294117647056</v>
      </c>
      <c r="Y556" s="57" t="s">
        <v>67</v>
      </c>
    </row>
    <row r="557" spans="1:25" ht="15.75" x14ac:dyDescent="0.25">
      <c r="A557" s="42">
        <v>2302</v>
      </c>
      <c r="B557" s="43"/>
      <c r="C557" s="43"/>
      <c r="D557" s="43"/>
      <c r="E557" s="43"/>
      <c r="F557" s="43"/>
      <c r="G557" s="43"/>
      <c r="H557" s="43"/>
      <c r="I557" s="43"/>
      <c r="J557" s="43"/>
      <c r="K557" s="87"/>
      <c r="L557" s="155"/>
      <c r="M557" s="155"/>
      <c r="N557" s="155"/>
      <c r="O557" s="155"/>
      <c r="P557" s="155"/>
      <c r="Q557" s="155"/>
      <c r="R557" s="155"/>
      <c r="S557" s="156"/>
      <c r="T557" s="157"/>
      <c r="U557" s="158"/>
      <c r="V557" s="58"/>
      <c r="W557" s="59"/>
      <c r="X557" s="59"/>
      <c r="Y557" s="60"/>
    </row>
    <row r="558" spans="1:25" ht="18" customHeight="1" x14ac:dyDescent="0.25">
      <c r="A558" s="28"/>
      <c r="B558" s="198" t="s">
        <v>89</v>
      </c>
      <c r="C558" s="198"/>
      <c r="D558" s="198"/>
      <c r="E558" s="198"/>
      <c r="F558" s="198"/>
      <c r="G558" s="198"/>
      <c r="H558" s="198"/>
      <c r="I558" s="198"/>
      <c r="J558" s="198"/>
      <c r="K558" s="61">
        <f>SUM(K539:K552)</f>
        <v>17</v>
      </c>
      <c r="L558" s="1"/>
      <c r="M558" s="1"/>
      <c r="N558" s="1"/>
      <c r="O558" s="1"/>
      <c r="P558" s="1"/>
      <c r="Q558" s="1"/>
      <c r="R558" s="1"/>
      <c r="S558" s="62">
        <f>IF(K547=0,"",K547/B539)</f>
        <v>0.65384615384615385</v>
      </c>
      <c r="T558" s="62">
        <f>IF(K558=0,"",K558/B539)</f>
        <v>0.65384615384615385</v>
      </c>
      <c r="U558" s="62">
        <f>IF(K547=0,"",T558-S558)</f>
        <v>0</v>
      </c>
      <c r="V558" s="2"/>
      <c r="W558" s="1"/>
      <c r="X558" s="25"/>
      <c r="Y558" s="2"/>
    </row>
    <row r="559" spans="1:25" ht="12.75" customHeight="1" x14ac:dyDescent="0.2">
      <c r="S559" s="2"/>
      <c r="T559" s="2"/>
      <c r="V559" s="2"/>
    </row>
    <row r="560" spans="1:25" ht="12.75" customHeight="1" x14ac:dyDescent="0.2">
      <c r="S560" s="2"/>
      <c r="T560" s="2"/>
      <c r="V560" s="2"/>
    </row>
    <row r="561" spans="1:26" ht="26.25" customHeight="1" x14ac:dyDescent="0.4">
      <c r="B561" s="199" t="s">
        <v>78</v>
      </c>
      <c r="C561" s="200"/>
      <c r="D561" s="200"/>
      <c r="E561" s="200"/>
      <c r="F561" s="200"/>
      <c r="G561" s="200"/>
      <c r="H561" s="200"/>
      <c r="I561" s="200"/>
      <c r="J561" s="200"/>
      <c r="K561" s="147" t="s">
        <v>90</v>
      </c>
      <c r="S561" s="2"/>
      <c r="T561" s="2"/>
      <c r="V561" s="2"/>
    </row>
    <row r="562" spans="1:26" ht="20.25" customHeight="1" x14ac:dyDescent="0.2">
      <c r="A562" s="201" t="s">
        <v>9</v>
      </c>
      <c r="B562" s="202" t="s">
        <v>79</v>
      </c>
      <c r="C562" s="203"/>
      <c r="D562" s="203"/>
      <c r="E562" s="203"/>
      <c r="F562" s="203"/>
      <c r="G562" s="203"/>
      <c r="H562" s="203"/>
      <c r="I562" s="203"/>
      <c r="J562" s="204"/>
      <c r="K562" s="212" t="s">
        <v>10</v>
      </c>
      <c r="L562" s="1"/>
      <c r="M562" s="1"/>
      <c r="N562" s="1"/>
      <c r="O562" s="1"/>
      <c r="P562" s="1"/>
      <c r="Q562" s="1"/>
      <c r="R562" s="1"/>
      <c r="S562" s="197" t="s">
        <v>2</v>
      </c>
      <c r="T562" s="197" t="s">
        <v>3</v>
      </c>
      <c r="U562" s="214" t="s">
        <v>4</v>
      </c>
      <c r="V562" s="197" t="s">
        <v>5</v>
      </c>
      <c r="W562" s="195" t="s">
        <v>6</v>
      </c>
      <c r="X562" s="195" t="s">
        <v>7</v>
      </c>
      <c r="Y562" s="197" t="s">
        <v>8</v>
      </c>
    </row>
    <row r="563" spans="1:26" ht="15.75" customHeight="1" x14ac:dyDescent="0.25">
      <c r="A563" s="196"/>
      <c r="B563" s="42" t="s">
        <v>80</v>
      </c>
      <c r="C563" s="42" t="s">
        <v>81</v>
      </c>
      <c r="D563" s="42" t="s">
        <v>82</v>
      </c>
      <c r="E563" s="42" t="s">
        <v>83</v>
      </c>
      <c r="F563" s="42" t="s">
        <v>84</v>
      </c>
      <c r="G563" s="42" t="s">
        <v>85</v>
      </c>
      <c r="H563" s="42" t="s">
        <v>86</v>
      </c>
      <c r="I563" s="42" t="s">
        <v>87</v>
      </c>
      <c r="J563" s="42" t="s">
        <v>88</v>
      </c>
      <c r="K563" s="213"/>
      <c r="L563" s="1"/>
      <c r="M563" s="1"/>
      <c r="N563" s="1"/>
      <c r="O563" s="1"/>
      <c r="P563" s="1"/>
      <c r="Q563" s="1"/>
      <c r="R563" s="1"/>
      <c r="S563" s="196"/>
      <c r="T563" s="196"/>
      <c r="U563" s="196"/>
      <c r="V563" s="196"/>
      <c r="W563" s="196"/>
      <c r="X563" s="196"/>
      <c r="Y563" s="196"/>
    </row>
    <row r="564" spans="1:26" ht="15.75" customHeight="1" x14ac:dyDescent="0.25">
      <c r="A564" s="42">
        <v>1501</v>
      </c>
      <c r="B564" s="43">
        <v>11</v>
      </c>
      <c r="C564" s="43"/>
      <c r="D564" s="43"/>
      <c r="E564" s="43"/>
      <c r="F564" s="43"/>
      <c r="G564" s="43"/>
      <c r="H564" s="43"/>
      <c r="I564" s="43"/>
      <c r="J564" s="43"/>
      <c r="K564" s="87"/>
      <c r="L564" s="155"/>
      <c r="M564" s="155"/>
      <c r="N564" s="155"/>
      <c r="O564" s="155"/>
      <c r="P564" s="155"/>
      <c r="Q564" s="155"/>
      <c r="R564" s="155"/>
      <c r="S564" s="150"/>
      <c r="T564" s="151"/>
      <c r="U564" s="152"/>
      <c r="V564" s="159"/>
      <c r="W564" s="44">
        <f>B564</f>
        <v>11</v>
      </c>
      <c r="X564" s="160"/>
      <c r="Y564" s="159"/>
    </row>
    <row r="565" spans="1:26" ht="15.75" customHeight="1" x14ac:dyDescent="0.25">
      <c r="A565" s="42">
        <v>1502</v>
      </c>
      <c r="B565" s="43"/>
      <c r="C565" s="43">
        <v>9</v>
      </c>
      <c r="D565" s="43"/>
      <c r="E565" s="43"/>
      <c r="F565" s="43"/>
      <c r="G565" s="43"/>
      <c r="H565" s="43"/>
      <c r="I565" s="43"/>
      <c r="J565" s="43"/>
      <c r="K565" s="87"/>
      <c r="L565" s="155"/>
      <c r="M565" s="155"/>
      <c r="N565" s="155"/>
      <c r="O565" s="155"/>
      <c r="P565" s="155"/>
      <c r="Q565" s="155"/>
      <c r="R565" s="155"/>
      <c r="S565" s="153"/>
      <c r="T565" s="68"/>
      <c r="U565" s="154"/>
      <c r="V565" s="45">
        <f>IF(C565=0,"",C565/B564)</f>
        <v>0.81818181818181823</v>
      </c>
      <c r="W565" s="46">
        <v>9</v>
      </c>
      <c r="X565" s="161">
        <f t="shared" ref="X565:X572" si="90">IF(W565=0,"",W565/W564)</f>
        <v>0.81818181818181823</v>
      </c>
      <c r="Y565" s="161">
        <f t="shared" ref="Y565:Y572" si="91">IF(W565=0,"",100%-X565)</f>
        <v>0.18181818181818177</v>
      </c>
    </row>
    <row r="566" spans="1:26" ht="15.75" customHeight="1" x14ac:dyDescent="0.25">
      <c r="A566" s="42">
        <v>1601</v>
      </c>
      <c r="B566" s="43"/>
      <c r="C566" s="43"/>
      <c r="D566" s="43">
        <v>8</v>
      </c>
      <c r="E566" s="43"/>
      <c r="F566" s="43"/>
      <c r="G566" s="43"/>
      <c r="H566" s="43"/>
      <c r="I566" s="43"/>
      <c r="J566" s="43"/>
      <c r="K566" s="87"/>
      <c r="L566" s="155"/>
      <c r="M566" s="155"/>
      <c r="N566" s="155"/>
      <c r="O566" s="155"/>
      <c r="P566" s="155"/>
      <c r="Q566" s="155"/>
      <c r="R566" s="155"/>
      <c r="S566" s="153"/>
      <c r="T566" s="68"/>
      <c r="U566" s="154"/>
      <c r="V566" s="45">
        <f>IF(D566=0,"",D566/C565)</f>
        <v>0.88888888888888884</v>
      </c>
      <c r="W566" s="46">
        <v>9</v>
      </c>
      <c r="X566" s="161">
        <f t="shared" si="90"/>
        <v>1</v>
      </c>
      <c r="Y566" s="161">
        <f t="shared" si="91"/>
        <v>0</v>
      </c>
      <c r="Z566" s="8">
        <f>W566/W564</f>
        <v>0.81818181818181823</v>
      </c>
    </row>
    <row r="567" spans="1:26" ht="15.75" customHeight="1" x14ac:dyDescent="0.25">
      <c r="A567" s="42">
        <v>1602</v>
      </c>
      <c r="B567" s="43"/>
      <c r="C567" s="43"/>
      <c r="D567" s="43"/>
      <c r="E567" s="43">
        <v>8</v>
      </c>
      <c r="F567" s="43"/>
      <c r="G567" s="43"/>
      <c r="H567" s="43"/>
      <c r="I567" s="43"/>
      <c r="J567" s="43"/>
      <c r="K567" s="87"/>
      <c r="L567" s="155"/>
      <c r="M567" s="155"/>
      <c r="N567" s="155"/>
      <c r="O567" s="155"/>
      <c r="P567" s="155"/>
      <c r="Q567" s="155"/>
      <c r="R567" s="155"/>
      <c r="S567" s="153"/>
      <c r="T567" s="68"/>
      <c r="U567" s="154"/>
      <c r="V567" s="45">
        <f>IF(E567=0,"",E567/D566)</f>
        <v>1</v>
      </c>
      <c r="W567" s="46">
        <v>9</v>
      </c>
      <c r="X567" s="161">
        <f t="shared" si="90"/>
        <v>1</v>
      </c>
      <c r="Y567" s="161">
        <f t="shared" si="91"/>
        <v>0</v>
      </c>
    </row>
    <row r="568" spans="1:26" ht="15.75" customHeight="1" x14ac:dyDescent="0.25">
      <c r="A568" s="42">
        <v>1701</v>
      </c>
      <c r="B568" s="43"/>
      <c r="C568" s="43"/>
      <c r="D568" s="43"/>
      <c r="E568" s="43"/>
      <c r="F568" s="43">
        <v>8</v>
      </c>
      <c r="G568" s="43"/>
      <c r="H568" s="43"/>
      <c r="I568" s="43"/>
      <c r="J568" s="43"/>
      <c r="K568" s="87"/>
      <c r="L568" s="155"/>
      <c r="M568" s="155"/>
      <c r="N568" s="155"/>
      <c r="O568" s="155"/>
      <c r="P568" s="155"/>
      <c r="Q568" s="155"/>
      <c r="R568" s="155"/>
      <c r="S568" s="153"/>
      <c r="T568" s="68"/>
      <c r="U568" s="154"/>
      <c r="V568" s="45">
        <f>IF(F568=0,"",F568/E567)</f>
        <v>1</v>
      </c>
      <c r="W568" s="46">
        <v>8</v>
      </c>
      <c r="X568" s="161">
        <f t="shared" si="90"/>
        <v>0.88888888888888884</v>
      </c>
      <c r="Y568" s="161">
        <f t="shared" si="91"/>
        <v>0.11111111111111116</v>
      </c>
    </row>
    <row r="569" spans="1:26" ht="15.75" customHeight="1" x14ac:dyDescent="0.25">
      <c r="A569" s="42">
        <v>1702</v>
      </c>
      <c r="B569" s="43"/>
      <c r="C569" s="43"/>
      <c r="D569" s="43"/>
      <c r="E569" s="43"/>
      <c r="F569" s="43"/>
      <c r="G569" s="43">
        <v>8</v>
      </c>
      <c r="H569" s="43"/>
      <c r="I569" s="43"/>
      <c r="J569" s="43"/>
      <c r="K569" s="87"/>
      <c r="L569" s="155"/>
      <c r="M569" s="155"/>
      <c r="N569" s="155"/>
      <c r="O569" s="155"/>
      <c r="P569" s="155"/>
      <c r="Q569" s="155"/>
      <c r="R569" s="155"/>
      <c r="S569" s="153"/>
      <c r="T569" s="68"/>
      <c r="U569" s="154"/>
      <c r="V569" s="45">
        <f>IF(G569=0,"",G569/F568)</f>
        <v>1</v>
      </c>
      <c r="W569" s="46">
        <v>8</v>
      </c>
      <c r="X569" s="161">
        <f t="shared" si="90"/>
        <v>1</v>
      </c>
      <c r="Y569" s="161">
        <f t="shared" si="91"/>
        <v>0</v>
      </c>
    </row>
    <row r="570" spans="1:26" ht="15.75" customHeight="1" x14ac:dyDescent="0.25">
      <c r="A570" s="42">
        <v>1801</v>
      </c>
      <c r="B570" s="43"/>
      <c r="C570" s="43"/>
      <c r="D570" s="43"/>
      <c r="E570" s="43"/>
      <c r="F570" s="43"/>
      <c r="G570" s="43"/>
      <c r="H570" s="43">
        <v>8</v>
      </c>
      <c r="I570" s="43"/>
      <c r="J570" s="43"/>
      <c r="K570" s="87"/>
      <c r="L570" s="155"/>
      <c r="M570" s="155"/>
      <c r="N570" s="155"/>
      <c r="O570" s="155"/>
      <c r="P570" s="155"/>
      <c r="Q570" s="155"/>
      <c r="R570" s="155"/>
      <c r="S570" s="153"/>
      <c r="T570" s="68"/>
      <c r="U570" s="154"/>
      <c r="V570" s="45">
        <f>IF(H570=0,"",H570/G569)</f>
        <v>1</v>
      </c>
      <c r="W570" s="46">
        <v>8</v>
      </c>
      <c r="X570" s="161">
        <f t="shared" si="90"/>
        <v>1</v>
      </c>
      <c r="Y570" s="161">
        <f t="shared" si="91"/>
        <v>0</v>
      </c>
    </row>
    <row r="571" spans="1:26" ht="15.75" customHeight="1" x14ac:dyDescent="0.25">
      <c r="A571" s="42">
        <v>1802</v>
      </c>
      <c r="B571" s="43"/>
      <c r="C571" s="43"/>
      <c r="D571" s="43"/>
      <c r="E571" s="43"/>
      <c r="F571" s="43"/>
      <c r="G571" s="43"/>
      <c r="H571" s="43"/>
      <c r="I571" s="43">
        <v>8</v>
      </c>
      <c r="J571" s="43"/>
      <c r="K571" s="87"/>
      <c r="L571" s="155"/>
      <c r="M571" s="155"/>
      <c r="N571" s="155"/>
      <c r="O571" s="155"/>
      <c r="P571" s="155"/>
      <c r="Q571" s="155"/>
      <c r="R571" s="155"/>
      <c r="S571" s="153"/>
      <c r="T571" s="68"/>
      <c r="U571" s="154"/>
      <c r="V571" s="45">
        <f>IF(I571=0,"",I571/H570)</f>
        <v>1</v>
      </c>
      <c r="W571" s="46">
        <v>8</v>
      </c>
      <c r="X571" s="161">
        <f t="shared" si="90"/>
        <v>1</v>
      </c>
      <c r="Y571" s="161">
        <f t="shared" si="91"/>
        <v>0</v>
      </c>
    </row>
    <row r="572" spans="1:26" ht="15.75" customHeight="1" x14ac:dyDescent="0.25">
      <c r="A572" s="42">
        <v>1901</v>
      </c>
      <c r="B572" s="43"/>
      <c r="C572" s="43"/>
      <c r="D572" s="43"/>
      <c r="E572" s="43"/>
      <c r="F572" s="43"/>
      <c r="G572" s="43"/>
      <c r="H572" s="43"/>
      <c r="I572" s="43"/>
      <c r="J572" s="43">
        <v>8</v>
      </c>
      <c r="K572" s="87">
        <v>7</v>
      </c>
      <c r="L572" s="155"/>
      <c r="M572" s="155"/>
      <c r="N572" s="155"/>
      <c r="O572" s="155"/>
      <c r="P572" s="155"/>
      <c r="Q572" s="155"/>
      <c r="R572" s="155"/>
      <c r="S572" s="153"/>
      <c r="T572" s="68"/>
      <c r="U572" s="154"/>
      <c r="V572" s="47">
        <f>IF(J572=0,"",J572/I571)</f>
        <v>1</v>
      </c>
      <c r="W572" s="46">
        <v>8</v>
      </c>
      <c r="X572" s="47">
        <f t="shared" si="90"/>
        <v>1</v>
      </c>
      <c r="Y572" s="47">
        <f t="shared" si="91"/>
        <v>0</v>
      </c>
    </row>
    <row r="573" spans="1:26" ht="15.75" customHeight="1" x14ac:dyDescent="0.25">
      <c r="A573" s="42">
        <v>1902</v>
      </c>
      <c r="B573" s="43"/>
      <c r="C573" s="43"/>
      <c r="D573" s="43"/>
      <c r="E573" s="43"/>
      <c r="F573" s="43"/>
      <c r="G573" s="43"/>
      <c r="H573" s="43"/>
      <c r="I573" s="43"/>
      <c r="J573" s="43"/>
      <c r="K573" s="87"/>
      <c r="L573" s="155"/>
      <c r="M573" s="155"/>
      <c r="N573" s="155"/>
      <c r="O573" s="155"/>
      <c r="P573" s="155"/>
      <c r="Q573" s="155"/>
      <c r="R573" s="155"/>
      <c r="S573" s="153"/>
      <c r="T573" s="68"/>
      <c r="U573" s="155"/>
      <c r="V573" s="125"/>
      <c r="W573" s="46"/>
      <c r="X573" s="125"/>
      <c r="Y573" s="166"/>
    </row>
    <row r="574" spans="1:26" ht="15.75" customHeight="1" x14ac:dyDescent="0.25">
      <c r="A574" s="42">
        <v>2001</v>
      </c>
      <c r="B574" s="43"/>
      <c r="C574" s="43"/>
      <c r="D574" s="43"/>
      <c r="E574" s="43"/>
      <c r="F574" s="43"/>
      <c r="G574" s="43"/>
      <c r="H574" s="43"/>
      <c r="I574" s="43"/>
      <c r="J574" s="43"/>
      <c r="K574" s="87"/>
      <c r="L574" s="155"/>
      <c r="M574" s="155"/>
      <c r="N574" s="155"/>
      <c r="O574" s="155"/>
      <c r="P574" s="155"/>
      <c r="Q574" s="155"/>
      <c r="R574" s="155"/>
      <c r="S574" s="153"/>
      <c r="T574" s="68"/>
      <c r="U574" s="155"/>
      <c r="V574" s="163"/>
      <c r="W574" s="69"/>
      <c r="X574" s="164"/>
      <c r="Y574" s="163"/>
    </row>
    <row r="575" spans="1:26" ht="15.75" customHeight="1" x14ac:dyDescent="0.25">
      <c r="A575" s="42">
        <v>2002</v>
      </c>
      <c r="B575" s="43"/>
      <c r="C575" s="43"/>
      <c r="D575" s="43"/>
      <c r="E575" s="43"/>
      <c r="F575" s="43"/>
      <c r="G575" s="43"/>
      <c r="H575" s="43"/>
      <c r="I575" s="43"/>
      <c r="J575" s="43"/>
      <c r="K575" s="87"/>
      <c r="L575" s="155"/>
      <c r="M575" s="155"/>
      <c r="N575" s="155"/>
      <c r="O575" s="155"/>
      <c r="P575" s="155"/>
      <c r="Q575" s="155"/>
      <c r="R575" s="155"/>
      <c r="S575" s="153"/>
      <c r="T575" s="68"/>
      <c r="U575" s="155"/>
      <c r="V575" s="163"/>
      <c r="W575" s="69"/>
      <c r="X575" s="164"/>
      <c r="Y575" s="163"/>
    </row>
    <row r="576" spans="1:26" ht="15.75" customHeight="1" x14ac:dyDescent="0.25">
      <c r="A576" s="42">
        <v>2101</v>
      </c>
      <c r="B576" s="43"/>
      <c r="C576" s="43"/>
      <c r="D576" s="43"/>
      <c r="E576" s="43"/>
      <c r="F576" s="43"/>
      <c r="G576" s="43"/>
      <c r="H576" s="43"/>
      <c r="I576" s="43"/>
      <c r="J576" s="43"/>
      <c r="K576" s="87"/>
      <c r="L576" s="155"/>
      <c r="M576" s="155"/>
      <c r="N576" s="155"/>
      <c r="O576" s="155"/>
      <c r="P576" s="155"/>
      <c r="Q576" s="155"/>
      <c r="R576" s="155"/>
      <c r="S576" s="153"/>
      <c r="T576" s="68"/>
      <c r="U576" s="155"/>
      <c r="V576" s="163"/>
      <c r="W576" s="69"/>
      <c r="X576" s="164"/>
      <c r="Y576" s="163"/>
    </row>
    <row r="577" spans="1:36" ht="15.75" customHeight="1" x14ac:dyDescent="0.25">
      <c r="A577" s="42">
        <v>2102</v>
      </c>
      <c r="B577" s="43"/>
      <c r="C577" s="43"/>
      <c r="D577" s="43"/>
      <c r="E577" s="43"/>
      <c r="F577" s="43"/>
      <c r="G577" s="43"/>
      <c r="H577" s="43"/>
      <c r="I577" s="43"/>
      <c r="J577" s="43"/>
      <c r="K577" s="87"/>
      <c r="L577" s="155"/>
      <c r="M577" s="155"/>
      <c r="N577" s="155"/>
      <c r="O577" s="155"/>
      <c r="P577" s="155"/>
      <c r="Q577" s="155"/>
      <c r="R577" s="155"/>
      <c r="S577" s="153"/>
      <c r="T577" s="68"/>
      <c r="U577" s="155"/>
      <c r="V577" s="68"/>
      <c r="W577" s="155"/>
      <c r="X577" s="165"/>
      <c r="Y577" s="163"/>
    </row>
    <row r="578" spans="1:36" ht="15.75" customHeight="1" x14ac:dyDescent="0.25">
      <c r="A578" s="42">
        <v>2201</v>
      </c>
      <c r="B578" s="43"/>
      <c r="C578" s="43"/>
      <c r="D578" s="43"/>
      <c r="E578" s="43"/>
      <c r="F578" s="43"/>
      <c r="G578" s="43"/>
      <c r="H578" s="43"/>
      <c r="I578" s="43"/>
      <c r="J578" s="43"/>
      <c r="K578" s="87"/>
      <c r="L578" s="155"/>
      <c r="M578" s="155"/>
      <c r="N578" s="155"/>
      <c r="O578" s="155"/>
      <c r="P578" s="155"/>
      <c r="Q578" s="155"/>
      <c r="R578" s="155"/>
      <c r="S578" s="153"/>
      <c r="T578" s="68"/>
      <c r="U578" s="155"/>
      <c r="V578" s="50" t="s">
        <v>64</v>
      </c>
      <c r="W578" s="51">
        <v>5</v>
      </c>
      <c r="X578" s="52">
        <f>K581</f>
        <v>7</v>
      </c>
      <c r="Y578" s="53" t="s">
        <v>10</v>
      </c>
    </row>
    <row r="579" spans="1:36" ht="15.75" customHeight="1" x14ac:dyDescent="0.25">
      <c r="A579" s="42">
        <v>2202</v>
      </c>
      <c r="B579" s="43"/>
      <c r="C579" s="43"/>
      <c r="D579" s="43"/>
      <c r="E579" s="43"/>
      <c r="F579" s="43"/>
      <c r="G579" s="43"/>
      <c r="H579" s="43"/>
      <c r="I579" s="43"/>
      <c r="J579" s="43"/>
      <c r="K579" s="87"/>
      <c r="L579" s="155"/>
      <c r="M579" s="155"/>
      <c r="N579" s="155"/>
      <c r="O579" s="155"/>
      <c r="P579" s="155"/>
      <c r="Q579" s="155"/>
      <c r="R579" s="155"/>
      <c r="S579" s="153"/>
      <c r="T579" s="68"/>
      <c r="U579" s="155"/>
      <c r="V579" s="54" t="s">
        <v>66</v>
      </c>
      <c r="W579" s="55">
        <f>IF(W578/B564=0,"",W578/B564)</f>
        <v>0.45454545454545453</v>
      </c>
      <c r="X579" s="56">
        <f>IF(W578/X578=0,"",W578/X578)</f>
        <v>0.7142857142857143</v>
      </c>
      <c r="Y579" s="57" t="s">
        <v>67</v>
      </c>
    </row>
    <row r="580" spans="1:36" ht="15.75" customHeight="1" x14ac:dyDescent="0.25">
      <c r="A580" s="42">
        <v>2301</v>
      </c>
      <c r="B580" s="43"/>
      <c r="C580" s="43"/>
      <c r="D580" s="43"/>
      <c r="E580" s="43"/>
      <c r="F580" s="43"/>
      <c r="G580" s="43"/>
      <c r="H580" s="43"/>
      <c r="I580" s="43"/>
      <c r="J580" s="43"/>
      <c r="K580" s="87"/>
      <c r="L580" s="155"/>
      <c r="M580" s="155"/>
      <c r="N580" s="155"/>
      <c r="O580" s="155"/>
      <c r="P580" s="155"/>
      <c r="Q580" s="155"/>
      <c r="R580" s="155"/>
      <c r="S580" s="156"/>
      <c r="T580" s="157"/>
      <c r="U580" s="158"/>
      <c r="V580" s="58"/>
      <c r="W580" s="59"/>
      <c r="X580" s="59"/>
      <c r="Y580" s="60"/>
    </row>
    <row r="581" spans="1:36" ht="18" customHeight="1" x14ac:dyDescent="0.25">
      <c r="A581" s="28"/>
      <c r="B581" s="198" t="s">
        <v>89</v>
      </c>
      <c r="C581" s="198"/>
      <c r="D581" s="198"/>
      <c r="E581" s="198"/>
      <c r="F581" s="198"/>
      <c r="G581" s="198"/>
      <c r="H581" s="198"/>
      <c r="I581" s="198"/>
      <c r="J581" s="198"/>
      <c r="K581" s="61">
        <f>SUM(K564:K577)</f>
        <v>7</v>
      </c>
      <c r="L581" s="1"/>
      <c r="M581" s="1"/>
      <c r="N581" s="1"/>
      <c r="O581" s="1"/>
      <c r="P581" s="1"/>
      <c r="Q581" s="1"/>
      <c r="R581" s="1"/>
      <c r="S581" s="62">
        <f>IF(K572=0,"",K572/B564)</f>
        <v>0.63636363636363635</v>
      </c>
      <c r="T581" s="62">
        <f>IF(K581=0,"",K581/B564)</f>
        <v>0.63636363636363635</v>
      </c>
      <c r="U581" s="62">
        <f>IF(K572=0,"",T581-S581)</f>
        <v>0</v>
      </c>
      <c r="V581" s="2"/>
      <c r="W581" s="1"/>
      <c r="X581" s="25"/>
      <c r="Y581" s="2"/>
    </row>
    <row r="582" spans="1:36" ht="12.75" customHeight="1" x14ac:dyDescent="0.2">
      <c r="S582" s="2"/>
      <c r="T582" s="2"/>
      <c r="V582" s="2"/>
    </row>
    <row r="583" spans="1:36" ht="12.75" customHeight="1" x14ac:dyDescent="0.2">
      <c r="S583" s="2"/>
      <c r="T583" s="2"/>
      <c r="V583" s="2"/>
    </row>
    <row r="584" spans="1:36" ht="26.25" customHeight="1" x14ac:dyDescent="0.4">
      <c r="A584" s="146"/>
      <c r="B584" s="199" t="s">
        <v>78</v>
      </c>
      <c r="C584" s="200"/>
      <c r="D584" s="200"/>
      <c r="E584" s="200"/>
      <c r="F584" s="200"/>
      <c r="G584" s="200"/>
      <c r="H584" s="200"/>
      <c r="I584" s="200"/>
      <c r="J584" s="200"/>
      <c r="K584" s="147" t="s">
        <v>91</v>
      </c>
      <c r="S584" s="2"/>
      <c r="T584" s="2"/>
      <c r="V584" s="2"/>
      <c r="AD584" s="2"/>
      <c r="AE584" s="2"/>
      <c r="AF584" s="1"/>
      <c r="AG584" s="2"/>
      <c r="AH584" s="1"/>
      <c r="AI584" s="1"/>
      <c r="AJ584" s="1"/>
    </row>
    <row r="585" spans="1:36" ht="20.25" customHeight="1" x14ac:dyDescent="0.2">
      <c r="A585" s="201" t="s">
        <v>9</v>
      </c>
      <c r="B585" s="202" t="s">
        <v>79</v>
      </c>
      <c r="C585" s="203"/>
      <c r="D585" s="203"/>
      <c r="E585" s="203"/>
      <c r="F585" s="203"/>
      <c r="G585" s="203"/>
      <c r="H585" s="203"/>
      <c r="I585" s="203"/>
      <c r="J585" s="204"/>
      <c r="K585" s="212" t="s">
        <v>10</v>
      </c>
      <c r="L585" s="1"/>
      <c r="M585" s="1"/>
      <c r="N585" s="1"/>
      <c r="O585" s="1"/>
      <c r="P585" s="1"/>
      <c r="Q585" s="1"/>
      <c r="R585" s="1"/>
      <c r="S585" s="197" t="s">
        <v>2</v>
      </c>
      <c r="T585" s="197" t="s">
        <v>3</v>
      </c>
      <c r="U585" s="214" t="s">
        <v>4</v>
      </c>
      <c r="V585" s="197" t="s">
        <v>5</v>
      </c>
      <c r="W585" s="195" t="s">
        <v>6</v>
      </c>
      <c r="X585" s="195" t="s">
        <v>7</v>
      </c>
      <c r="Y585" s="197" t="s">
        <v>8</v>
      </c>
    </row>
    <row r="586" spans="1:36" ht="15.75" customHeight="1" x14ac:dyDescent="0.25">
      <c r="A586" s="196"/>
      <c r="B586" s="42" t="s">
        <v>80</v>
      </c>
      <c r="C586" s="42" t="s">
        <v>81</v>
      </c>
      <c r="D586" s="42" t="s">
        <v>82</v>
      </c>
      <c r="E586" s="42" t="s">
        <v>83</v>
      </c>
      <c r="F586" s="42" t="s">
        <v>84</v>
      </c>
      <c r="G586" s="42" t="s">
        <v>85</v>
      </c>
      <c r="H586" s="42" t="s">
        <v>86</v>
      </c>
      <c r="I586" s="42" t="s">
        <v>87</v>
      </c>
      <c r="J586" s="42" t="s">
        <v>88</v>
      </c>
      <c r="K586" s="213"/>
      <c r="L586" s="1"/>
      <c r="M586" s="1"/>
      <c r="N586" s="1"/>
      <c r="O586" s="1"/>
      <c r="P586" s="1"/>
      <c r="Q586" s="1"/>
      <c r="R586" s="1"/>
      <c r="S586" s="196"/>
      <c r="T586" s="196"/>
      <c r="U586" s="196"/>
      <c r="V586" s="196"/>
      <c r="W586" s="196"/>
      <c r="X586" s="196"/>
      <c r="Y586" s="196"/>
    </row>
    <row r="587" spans="1:36" ht="15.75" customHeight="1" x14ac:dyDescent="0.25">
      <c r="A587" s="42">
        <v>1502</v>
      </c>
      <c r="B587" s="43">
        <v>33</v>
      </c>
      <c r="C587" s="43"/>
      <c r="D587" s="43"/>
      <c r="E587" s="43"/>
      <c r="F587" s="43"/>
      <c r="G587" s="43"/>
      <c r="H587" s="43"/>
      <c r="I587" s="43"/>
      <c r="J587" s="43"/>
      <c r="K587" s="87"/>
      <c r="L587" s="155"/>
      <c r="M587" s="155"/>
      <c r="N587" s="155"/>
      <c r="O587" s="155"/>
      <c r="P587" s="155"/>
      <c r="Q587" s="155"/>
      <c r="R587" s="155"/>
      <c r="S587" s="150"/>
      <c r="T587" s="151"/>
      <c r="U587" s="152"/>
      <c r="V587" s="159"/>
      <c r="W587" s="44">
        <f>B587</f>
        <v>33</v>
      </c>
      <c r="X587" s="160"/>
      <c r="Y587" s="159"/>
    </row>
    <row r="588" spans="1:36" ht="15.75" customHeight="1" x14ac:dyDescent="0.25">
      <c r="A588" s="42">
        <v>1601</v>
      </c>
      <c r="B588" s="43"/>
      <c r="C588" s="43">
        <v>26</v>
      </c>
      <c r="D588" s="43"/>
      <c r="E588" s="43"/>
      <c r="F588" s="43"/>
      <c r="G588" s="43"/>
      <c r="H588" s="43"/>
      <c r="I588" s="43"/>
      <c r="J588" s="43"/>
      <c r="K588" s="87"/>
      <c r="L588" s="155"/>
      <c r="M588" s="155"/>
      <c r="N588" s="155"/>
      <c r="O588" s="155"/>
      <c r="P588" s="155"/>
      <c r="Q588" s="155"/>
      <c r="R588" s="155"/>
      <c r="S588" s="153"/>
      <c r="T588" s="68"/>
      <c r="U588" s="154"/>
      <c r="V588" s="45">
        <f>IF(C588=0,"",C588/B587)</f>
        <v>0.78787878787878785</v>
      </c>
      <c r="W588" s="46">
        <v>26</v>
      </c>
      <c r="X588" s="161">
        <f t="shared" ref="X588:X595" si="92">IF(W588=0,"",W588/W587)</f>
        <v>0.78787878787878785</v>
      </c>
      <c r="Y588" s="161">
        <f t="shared" ref="Y588:Y595" si="93">IF(W588=0,"",100%-X588)</f>
        <v>0.21212121212121215</v>
      </c>
    </row>
    <row r="589" spans="1:36" ht="15.75" customHeight="1" x14ac:dyDescent="0.25">
      <c r="A589" s="42">
        <v>1602</v>
      </c>
      <c r="B589" s="43"/>
      <c r="C589" s="43"/>
      <c r="D589" s="43">
        <v>23</v>
      </c>
      <c r="E589" s="43"/>
      <c r="F589" s="43"/>
      <c r="G589" s="43"/>
      <c r="H589" s="43"/>
      <c r="I589" s="43"/>
      <c r="J589" s="43"/>
      <c r="K589" s="87"/>
      <c r="L589" s="155"/>
      <c r="M589" s="155"/>
      <c r="N589" s="155"/>
      <c r="O589" s="155"/>
      <c r="P589" s="155"/>
      <c r="Q589" s="155"/>
      <c r="R589" s="155"/>
      <c r="S589" s="153"/>
      <c r="T589" s="68"/>
      <c r="U589" s="154"/>
      <c r="V589" s="45">
        <f>IF(D589=0,"",D589/C588)</f>
        <v>0.88461538461538458</v>
      </c>
      <c r="W589" s="46">
        <v>23</v>
      </c>
      <c r="X589" s="161">
        <f t="shared" si="92"/>
        <v>0.88461538461538458</v>
      </c>
      <c r="Y589" s="161">
        <f t="shared" si="93"/>
        <v>0.11538461538461542</v>
      </c>
      <c r="Z589" s="8">
        <f>W589/W587</f>
        <v>0.69696969696969702</v>
      </c>
    </row>
    <row r="590" spans="1:36" ht="15.75" customHeight="1" x14ac:dyDescent="0.25">
      <c r="A590" s="42">
        <v>1701</v>
      </c>
      <c r="B590" s="43"/>
      <c r="C590" s="43"/>
      <c r="D590" s="43"/>
      <c r="E590" s="43">
        <v>21</v>
      </c>
      <c r="F590" s="43"/>
      <c r="G590" s="43"/>
      <c r="H590" s="43"/>
      <c r="I590" s="43"/>
      <c r="J590" s="43"/>
      <c r="K590" s="87"/>
      <c r="L590" s="155"/>
      <c r="M590" s="155"/>
      <c r="N590" s="155"/>
      <c r="O590" s="155"/>
      <c r="P590" s="155"/>
      <c r="Q590" s="155"/>
      <c r="R590" s="155"/>
      <c r="S590" s="153"/>
      <c r="T590" s="68"/>
      <c r="U590" s="154"/>
      <c r="V590" s="45">
        <f>IF(E590=0,"",E590/D589)</f>
        <v>0.91304347826086951</v>
      </c>
      <c r="W590" s="46">
        <v>22</v>
      </c>
      <c r="X590" s="161">
        <f t="shared" si="92"/>
        <v>0.95652173913043481</v>
      </c>
      <c r="Y590" s="161">
        <f t="shared" si="93"/>
        <v>4.3478260869565188E-2</v>
      </c>
    </row>
    <row r="591" spans="1:36" ht="15.75" customHeight="1" x14ac:dyDescent="0.25">
      <c r="A591" s="42">
        <v>1702</v>
      </c>
      <c r="B591" s="43"/>
      <c r="C591" s="43"/>
      <c r="D591" s="43"/>
      <c r="E591" s="43"/>
      <c r="F591" s="43">
        <v>17</v>
      </c>
      <c r="G591" s="43"/>
      <c r="H591" s="43"/>
      <c r="I591" s="43"/>
      <c r="J591" s="43"/>
      <c r="K591" s="87"/>
      <c r="L591" s="155"/>
      <c r="M591" s="155"/>
      <c r="N591" s="155"/>
      <c r="O591" s="155"/>
      <c r="P591" s="155"/>
      <c r="Q591" s="155"/>
      <c r="R591" s="155"/>
      <c r="S591" s="153"/>
      <c r="T591" s="68"/>
      <c r="U591" s="154"/>
      <c r="V591" s="45">
        <f>IF(F591=0,"",F591/E590)</f>
        <v>0.80952380952380953</v>
      </c>
      <c r="W591" s="46">
        <v>22</v>
      </c>
      <c r="X591" s="161">
        <f t="shared" si="92"/>
        <v>1</v>
      </c>
      <c r="Y591" s="161">
        <f t="shared" si="93"/>
        <v>0</v>
      </c>
    </row>
    <row r="592" spans="1:36" ht="15.75" customHeight="1" x14ac:dyDescent="0.25">
      <c r="A592" s="42">
        <v>1801</v>
      </c>
      <c r="B592" s="43"/>
      <c r="C592" s="43"/>
      <c r="D592" s="43"/>
      <c r="E592" s="43"/>
      <c r="F592" s="43"/>
      <c r="G592" s="43">
        <v>16</v>
      </c>
      <c r="H592" s="43"/>
      <c r="I592" s="43"/>
      <c r="J592" s="43"/>
      <c r="K592" s="87"/>
      <c r="L592" s="155"/>
      <c r="M592" s="155"/>
      <c r="N592" s="155"/>
      <c r="O592" s="155"/>
      <c r="P592" s="155"/>
      <c r="Q592" s="155"/>
      <c r="R592" s="155"/>
      <c r="S592" s="153"/>
      <c r="T592" s="68"/>
      <c r="U592" s="154"/>
      <c r="V592" s="45">
        <f>IF(G592=0,"",G592/F591)</f>
        <v>0.94117647058823528</v>
      </c>
      <c r="W592" s="46">
        <v>21</v>
      </c>
      <c r="X592" s="161">
        <f t="shared" si="92"/>
        <v>0.95454545454545459</v>
      </c>
      <c r="Y592" s="161">
        <f t="shared" si="93"/>
        <v>4.5454545454545414E-2</v>
      </c>
    </row>
    <row r="593" spans="1:25" ht="15.75" customHeight="1" x14ac:dyDescent="0.25">
      <c r="A593" s="42">
        <v>1802</v>
      </c>
      <c r="B593" s="43"/>
      <c r="C593" s="43"/>
      <c r="D593" s="43"/>
      <c r="E593" s="43"/>
      <c r="F593" s="43"/>
      <c r="G593" s="43"/>
      <c r="H593" s="43">
        <v>16</v>
      </c>
      <c r="I593" s="43"/>
      <c r="J593" s="43"/>
      <c r="K593" s="87"/>
      <c r="L593" s="155"/>
      <c r="M593" s="155"/>
      <c r="N593" s="155"/>
      <c r="O593" s="155"/>
      <c r="P593" s="155"/>
      <c r="Q593" s="155"/>
      <c r="R593" s="155"/>
      <c r="S593" s="153"/>
      <c r="T593" s="68"/>
      <c r="U593" s="154"/>
      <c r="V593" s="45">
        <f>IF(H593=0,"",H593/G592)</f>
        <v>1</v>
      </c>
      <c r="W593" s="46">
        <v>20</v>
      </c>
      <c r="X593" s="161">
        <f t="shared" si="92"/>
        <v>0.95238095238095233</v>
      </c>
      <c r="Y593" s="161">
        <f t="shared" si="93"/>
        <v>4.7619047619047672E-2</v>
      </c>
    </row>
    <row r="594" spans="1:25" ht="15.75" customHeight="1" x14ac:dyDescent="0.25">
      <c r="A594" s="42">
        <v>1901</v>
      </c>
      <c r="B594" s="43"/>
      <c r="C594" s="43"/>
      <c r="D594" s="43"/>
      <c r="E594" s="43"/>
      <c r="F594" s="43"/>
      <c r="G594" s="43"/>
      <c r="H594" s="43"/>
      <c r="I594" s="43">
        <v>16</v>
      </c>
      <c r="J594" s="43"/>
      <c r="K594" s="87"/>
      <c r="L594" s="155"/>
      <c r="M594" s="155"/>
      <c r="N594" s="155"/>
      <c r="O594" s="155"/>
      <c r="P594" s="155"/>
      <c r="Q594" s="155"/>
      <c r="R594" s="155"/>
      <c r="S594" s="153"/>
      <c r="T594" s="68"/>
      <c r="U594" s="154"/>
      <c r="V594" s="45">
        <f>IF(I594=0,"",I594/H593)</f>
        <v>1</v>
      </c>
      <c r="W594" s="46">
        <v>20</v>
      </c>
      <c r="X594" s="161">
        <f t="shared" si="92"/>
        <v>1</v>
      </c>
      <c r="Y594" s="161">
        <f t="shared" si="93"/>
        <v>0</v>
      </c>
    </row>
    <row r="595" spans="1:25" ht="15.75" customHeight="1" x14ac:dyDescent="0.25">
      <c r="A595" s="42">
        <v>1902</v>
      </c>
      <c r="B595" s="43"/>
      <c r="C595" s="43"/>
      <c r="D595" s="43"/>
      <c r="E595" s="43"/>
      <c r="F595" s="43"/>
      <c r="G595" s="43"/>
      <c r="H595" s="43"/>
      <c r="I595" s="43"/>
      <c r="J595" s="43">
        <v>15</v>
      </c>
      <c r="K595" s="87">
        <v>14</v>
      </c>
      <c r="L595" s="155"/>
      <c r="M595" s="155"/>
      <c r="N595" s="155"/>
      <c r="O595" s="155"/>
      <c r="P595" s="155"/>
      <c r="Q595" s="155"/>
      <c r="R595" s="155"/>
      <c r="S595" s="153"/>
      <c r="T595" s="68"/>
      <c r="U595" s="154"/>
      <c r="V595" s="47">
        <f>IF(J595=0,"",J595/I594)</f>
        <v>0.9375</v>
      </c>
      <c r="W595" s="46">
        <v>20</v>
      </c>
      <c r="X595" s="47">
        <f t="shared" si="92"/>
        <v>1</v>
      </c>
      <c r="Y595" s="47">
        <f t="shared" si="93"/>
        <v>0</v>
      </c>
    </row>
    <row r="596" spans="1:25" ht="15.75" customHeight="1" x14ac:dyDescent="0.25">
      <c r="A596" s="42">
        <v>2001</v>
      </c>
      <c r="B596" s="43"/>
      <c r="C596" s="43"/>
      <c r="D596" s="43"/>
      <c r="E596" s="43"/>
      <c r="F596" s="43"/>
      <c r="G596" s="43"/>
      <c r="H596" s="43"/>
      <c r="I596" s="43"/>
      <c r="J596" s="43">
        <v>5</v>
      </c>
      <c r="K596" s="87">
        <v>4</v>
      </c>
      <c r="L596" s="155"/>
      <c r="M596" s="155"/>
      <c r="N596" s="155"/>
      <c r="O596" s="155"/>
      <c r="P596" s="155"/>
      <c r="Q596" s="155"/>
      <c r="R596" s="155"/>
      <c r="S596" s="153"/>
      <c r="T596" s="68"/>
      <c r="U596" s="155"/>
      <c r="V596" s="125"/>
      <c r="W596" s="46">
        <v>6</v>
      </c>
      <c r="X596" s="125"/>
      <c r="Y596" s="166"/>
    </row>
    <row r="597" spans="1:25" ht="15.75" customHeight="1" x14ac:dyDescent="0.25">
      <c r="A597" s="42">
        <v>2002</v>
      </c>
      <c r="B597" s="43"/>
      <c r="C597" s="43"/>
      <c r="D597" s="43"/>
      <c r="E597" s="43"/>
      <c r="F597" s="43"/>
      <c r="G597" s="43"/>
      <c r="H597" s="43"/>
      <c r="I597" s="43"/>
      <c r="J597" s="43">
        <v>1</v>
      </c>
      <c r="K597" s="87">
        <v>1</v>
      </c>
      <c r="L597" s="155"/>
      <c r="M597" s="155"/>
      <c r="N597" s="155"/>
      <c r="O597" s="155"/>
      <c r="P597" s="155"/>
      <c r="Q597" s="155"/>
      <c r="R597" s="155"/>
      <c r="S597" s="153"/>
      <c r="T597" s="68"/>
      <c r="U597" s="155"/>
      <c r="V597" s="163"/>
      <c r="W597" s="69">
        <v>1</v>
      </c>
      <c r="X597" s="164"/>
      <c r="Y597" s="163"/>
    </row>
    <row r="598" spans="1:25" ht="15.75" customHeight="1" x14ac:dyDescent="0.25">
      <c r="A598" s="42">
        <v>2101</v>
      </c>
      <c r="B598" s="43"/>
      <c r="C598" s="43"/>
      <c r="D598" s="43"/>
      <c r="E598" s="43"/>
      <c r="F598" s="43"/>
      <c r="G598" s="43"/>
      <c r="H598" s="43"/>
      <c r="I598" s="43"/>
      <c r="J598" s="43">
        <v>1</v>
      </c>
      <c r="K598" s="87"/>
      <c r="L598" s="155"/>
      <c r="M598" s="155"/>
      <c r="N598" s="155"/>
      <c r="O598" s="155"/>
      <c r="P598" s="155"/>
      <c r="Q598" s="155"/>
      <c r="R598" s="155"/>
      <c r="S598" s="153"/>
      <c r="T598" s="68"/>
      <c r="U598" s="155"/>
      <c r="V598" s="163"/>
      <c r="W598" s="69">
        <v>1</v>
      </c>
      <c r="X598" s="164"/>
      <c r="Y598" s="163"/>
    </row>
    <row r="599" spans="1:25" ht="15.75" customHeight="1" x14ac:dyDescent="0.25">
      <c r="A599" s="42">
        <v>2102</v>
      </c>
      <c r="B599" s="43"/>
      <c r="C599" s="43"/>
      <c r="D599" s="43"/>
      <c r="E599" s="43"/>
      <c r="F599" s="43"/>
      <c r="G599" s="43"/>
      <c r="H599" s="43"/>
      <c r="I599" s="43"/>
      <c r="J599" s="43">
        <v>1</v>
      </c>
      <c r="K599" s="87">
        <v>1</v>
      </c>
      <c r="L599" s="155"/>
      <c r="M599" s="155"/>
      <c r="N599" s="155"/>
      <c r="O599" s="155"/>
      <c r="P599" s="155"/>
      <c r="Q599" s="155"/>
      <c r="R599" s="155"/>
      <c r="S599" s="153"/>
      <c r="T599" s="68"/>
      <c r="U599" s="155"/>
      <c r="V599" s="163"/>
      <c r="W599" s="69">
        <v>1</v>
      </c>
      <c r="X599" s="164"/>
      <c r="Y599" s="163"/>
    </row>
    <row r="600" spans="1:25" ht="15.75" customHeight="1" x14ac:dyDescent="0.25">
      <c r="A600" s="42">
        <v>2201</v>
      </c>
      <c r="B600" s="43"/>
      <c r="C600" s="43"/>
      <c r="D600" s="43"/>
      <c r="E600" s="43"/>
      <c r="F600" s="43"/>
      <c r="G600" s="43"/>
      <c r="H600" s="43"/>
      <c r="I600" s="43"/>
      <c r="J600" s="43"/>
      <c r="K600" s="87"/>
      <c r="L600" s="155"/>
      <c r="M600" s="155"/>
      <c r="N600" s="155"/>
      <c r="O600" s="155"/>
      <c r="P600" s="155"/>
      <c r="Q600" s="155"/>
      <c r="R600" s="155"/>
      <c r="S600" s="153"/>
      <c r="T600" s="68"/>
      <c r="U600" s="155"/>
      <c r="V600" s="68"/>
      <c r="W600" s="155"/>
      <c r="X600" s="165"/>
      <c r="Y600" s="163"/>
    </row>
    <row r="601" spans="1:25" ht="15.75" customHeight="1" x14ac:dyDescent="0.25">
      <c r="A601" s="42">
        <v>2202</v>
      </c>
      <c r="B601" s="43"/>
      <c r="C601" s="43"/>
      <c r="D601" s="43"/>
      <c r="E601" s="43"/>
      <c r="F601" s="43"/>
      <c r="G601" s="43"/>
      <c r="H601" s="43"/>
      <c r="I601" s="43"/>
      <c r="J601" s="43"/>
      <c r="K601" s="87"/>
      <c r="L601" s="155"/>
      <c r="M601" s="155"/>
      <c r="N601" s="155"/>
      <c r="O601" s="155"/>
      <c r="P601" s="155"/>
      <c r="Q601" s="155"/>
      <c r="R601" s="155"/>
      <c r="S601" s="153"/>
      <c r="T601" s="68"/>
      <c r="U601" s="155"/>
      <c r="V601" s="50" t="s">
        <v>64</v>
      </c>
      <c r="W601" s="51">
        <v>13</v>
      </c>
      <c r="X601" s="52">
        <f>K604</f>
        <v>20</v>
      </c>
      <c r="Y601" s="53" t="s">
        <v>10</v>
      </c>
    </row>
    <row r="602" spans="1:25" ht="15.75" customHeight="1" x14ac:dyDescent="0.25">
      <c r="A602" s="42">
        <v>2301</v>
      </c>
      <c r="B602" s="43"/>
      <c r="C602" s="43"/>
      <c r="D602" s="43"/>
      <c r="E602" s="43"/>
      <c r="F602" s="43"/>
      <c r="G602" s="43"/>
      <c r="H602" s="43"/>
      <c r="I602" s="43"/>
      <c r="J602" s="43"/>
      <c r="K602" s="87"/>
      <c r="L602" s="155"/>
      <c r="M602" s="155"/>
      <c r="N602" s="155"/>
      <c r="O602" s="155"/>
      <c r="P602" s="155"/>
      <c r="Q602" s="155"/>
      <c r="R602" s="155"/>
      <c r="S602" s="153"/>
      <c r="T602" s="68"/>
      <c r="U602" s="155"/>
      <c r="V602" s="54" t="s">
        <v>66</v>
      </c>
      <c r="W602" s="55">
        <f>IF(W601/B587=0,"",W601/B587)</f>
        <v>0.39393939393939392</v>
      </c>
      <c r="X602" s="56">
        <f>IF(W601/X601=0,"",W601/X601)</f>
        <v>0.65</v>
      </c>
      <c r="Y602" s="57" t="s">
        <v>67</v>
      </c>
    </row>
    <row r="603" spans="1:25" ht="15.75" customHeight="1" x14ac:dyDescent="0.25">
      <c r="A603" s="42">
        <v>2302</v>
      </c>
      <c r="B603" s="43"/>
      <c r="C603" s="43"/>
      <c r="D603" s="43"/>
      <c r="E603" s="43"/>
      <c r="F603" s="43"/>
      <c r="G603" s="43"/>
      <c r="H603" s="43"/>
      <c r="I603" s="43"/>
      <c r="J603" s="43"/>
      <c r="K603" s="87"/>
      <c r="L603" s="155"/>
      <c r="M603" s="155"/>
      <c r="N603" s="155"/>
      <c r="O603" s="155"/>
      <c r="P603" s="155"/>
      <c r="Q603" s="155"/>
      <c r="R603" s="155"/>
      <c r="S603" s="156"/>
      <c r="T603" s="157"/>
      <c r="U603" s="158"/>
      <c r="V603" s="58"/>
      <c r="W603" s="59"/>
      <c r="X603" s="59"/>
      <c r="Y603" s="60"/>
    </row>
    <row r="604" spans="1:25" ht="18" customHeight="1" x14ac:dyDescent="0.25">
      <c r="A604" s="28"/>
      <c r="B604" s="198" t="s">
        <v>89</v>
      </c>
      <c r="C604" s="198"/>
      <c r="D604" s="198"/>
      <c r="E604" s="198"/>
      <c r="F604" s="198"/>
      <c r="G604" s="198"/>
      <c r="H604" s="198"/>
      <c r="I604" s="198"/>
      <c r="J604" s="198"/>
      <c r="K604" s="61">
        <f>SUM(K587:K600)</f>
        <v>20</v>
      </c>
      <c r="L604" s="1"/>
      <c r="M604" s="1"/>
      <c r="N604" s="1"/>
      <c r="O604" s="1"/>
      <c r="P604" s="1"/>
      <c r="Q604" s="1"/>
      <c r="R604" s="1"/>
      <c r="S604" s="62">
        <f>IF(K595=0,"",K595/B587)</f>
        <v>0.42424242424242425</v>
      </c>
      <c r="T604" s="62">
        <f>IF(K604=0,"",K604/B587)</f>
        <v>0.60606060606060608</v>
      </c>
      <c r="U604" s="62">
        <f>IF(K595=0,"",T604-S604)</f>
        <v>0.18181818181818182</v>
      </c>
      <c r="V604" s="2"/>
      <c r="W604" s="1"/>
      <c r="X604" s="25"/>
      <c r="Y604" s="2"/>
    </row>
    <row r="605" spans="1:25" ht="12.75" customHeight="1" x14ac:dyDescent="0.2">
      <c r="S605" s="2"/>
      <c r="T605" s="2"/>
      <c r="V605" s="2"/>
    </row>
    <row r="606" spans="1:25" ht="12.75" customHeight="1" x14ac:dyDescent="0.2">
      <c r="S606" s="2"/>
      <c r="T606" s="2"/>
      <c r="V606" s="2"/>
    </row>
    <row r="607" spans="1:25" s="146" customFormat="1" ht="26.25" customHeight="1" x14ac:dyDescent="0.4">
      <c r="B607" s="199" t="s">
        <v>78</v>
      </c>
      <c r="C607" s="200"/>
      <c r="D607" s="200"/>
      <c r="E607" s="200"/>
      <c r="F607" s="200"/>
      <c r="G607" s="200"/>
      <c r="H607" s="200"/>
      <c r="I607" s="200"/>
      <c r="J607" s="200"/>
      <c r="K607" s="147" t="s">
        <v>77</v>
      </c>
      <c r="S607" s="2"/>
      <c r="T607" s="2"/>
      <c r="U607" s="148"/>
      <c r="V607" s="2"/>
      <c r="W607" s="148"/>
      <c r="X607" s="148"/>
      <c r="Y607" s="148"/>
    </row>
    <row r="608" spans="1:25" ht="20.25" customHeight="1" x14ac:dyDescent="0.2">
      <c r="A608" s="201" t="s">
        <v>9</v>
      </c>
      <c r="B608" s="202" t="s">
        <v>79</v>
      </c>
      <c r="C608" s="203"/>
      <c r="D608" s="203"/>
      <c r="E608" s="203"/>
      <c r="F608" s="203"/>
      <c r="G608" s="203"/>
      <c r="H608" s="203"/>
      <c r="I608" s="203"/>
      <c r="J608" s="204"/>
      <c r="K608" s="212" t="s">
        <v>10</v>
      </c>
      <c r="L608" s="1"/>
      <c r="M608" s="1"/>
      <c r="N608" s="1"/>
      <c r="O608" s="1"/>
      <c r="P608" s="1"/>
      <c r="Q608" s="1"/>
      <c r="R608" s="1"/>
      <c r="S608" s="197" t="s">
        <v>2</v>
      </c>
      <c r="T608" s="197" t="s">
        <v>3</v>
      </c>
      <c r="U608" s="214" t="s">
        <v>4</v>
      </c>
      <c r="V608" s="197" t="s">
        <v>5</v>
      </c>
      <c r="W608" s="195" t="s">
        <v>6</v>
      </c>
      <c r="X608" s="195" t="s">
        <v>7</v>
      </c>
      <c r="Y608" s="197" t="s">
        <v>8</v>
      </c>
    </row>
    <row r="609" spans="1:27" ht="15.75" customHeight="1" x14ac:dyDescent="0.25">
      <c r="A609" s="196"/>
      <c r="B609" s="42" t="s">
        <v>80</v>
      </c>
      <c r="C609" s="42" t="s">
        <v>81</v>
      </c>
      <c r="D609" s="42" t="s">
        <v>82</v>
      </c>
      <c r="E609" s="42" t="s">
        <v>83</v>
      </c>
      <c r="F609" s="42" t="s">
        <v>84</v>
      </c>
      <c r="G609" s="42" t="s">
        <v>85</v>
      </c>
      <c r="H609" s="42" t="s">
        <v>86</v>
      </c>
      <c r="I609" s="42" t="s">
        <v>87</v>
      </c>
      <c r="J609" s="42" t="s">
        <v>88</v>
      </c>
      <c r="K609" s="213"/>
      <c r="L609" s="1"/>
      <c r="M609" s="1"/>
      <c r="N609" s="1"/>
      <c r="O609" s="1"/>
      <c r="P609" s="1"/>
      <c r="Q609" s="1"/>
      <c r="R609" s="1"/>
      <c r="S609" s="196"/>
      <c r="T609" s="196"/>
      <c r="U609" s="196"/>
      <c r="V609" s="196"/>
      <c r="W609" s="196"/>
      <c r="X609" s="196"/>
      <c r="Y609" s="196"/>
    </row>
    <row r="610" spans="1:27" ht="15.75" customHeight="1" x14ac:dyDescent="0.25">
      <c r="A610" s="42">
        <v>1601</v>
      </c>
      <c r="B610" s="43">
        <v>16</v>
      </c>
      <c r="C610" s="43"/>
      <c r="D610" s="43"/>
      <c r="E610" s="43"/>
      <c r="F610" s="43"/>
      <c r="G610" s="43"/>
      <c r="H610" s="43"/>
      <c r="I610" s="43"/>
      <c r="J610" s="43"/>
      <c r="K610" s="87"/>
      <c r="L610" s="155"/>
      <c r="M610" s="155"/>
      <c r="N610" s="155"/>
      <c r="O610" s="155"/>
      <c r="P610" s="155"/>
      <c r="Q610" s="155"/>
      <c r="R610" s="155"/>
      <c r="S610" s="150"/>
      <c r="T610" s="151"/>
      <c r="U610" s="152"/>
      <c r="V610" s="159"/>
      <c r="W610" s="44">
        <f>B610</f>
        <v>16</v>
      </c>
      <c r="X610" s="160"/>
      <c r="Y610" s="159"/>
    </row>
    <row r="611" spans="1:27" ht="15.75" customHeight="1" x14ac:dyDescent="0.25">
      <c r="A611" s="42">
        <v>1602</v>
      </c>
      <c r="B611" s="43"/>
      <c r="C611" s="43">
        <v>11</v>
      </c>
      <c r="D611" s="43"/>
      <c r="E611" s="43"/>
      <c r="F611" s="43"/>
      <c r="G611" s="43"/>
      <c r="H611" s="43"/>
      <c r="I611" s="43"/>
      <c r="J611" s="43"/>
      <c r="K611" s="87"/>
      <c r="L611" s="155"/>
      <c r="M611" s="155"/>
      <c r="N611" s="155"/>
      <c r="O611" s="155"/>
      <c r="P611" s="155"/>
      <c r="Q611" s="155"/>
      <c r="R611" s="155"/>
      <c r="S611" s="153"/>
      <c r="T611" s="68"/>
      <c r="U611" s="154"/>
      <c r="V611" s="45">
        <f>IF(C611=0,"",C611/B610)</f>
        <v>0.6875</v>
      </c>
      <c r="W611" s="46">
        <v>11</v>
      </c>
      <c r="X611" s="161">
        <f t="shared" ref="X611:X618" si="94">IF(W611=0,"",W611/W610)</f>
        <v>0.6875</v>
      </c>
      <c r="Y611" s="161">
        <f t="shared" ref="Y611:Y618" si="95">IF(W611=0,"",100%-X611)</f>
        <v>0.3125</v>
      </c>
    </row>
    <row r="612" spans="1:27" ht="15.75" customHeight="1" x14ac:dyDescent="0.25">
      <c r="A612" s="42">
        <v>1701</v>
      </c>
      <c r="B612" s="43"/>
      <c r="C612" s="43"/>
      <c r="D612" s="43">
        <v>11</v>
      </c>
      <c r="E612" s="43"/>
      <c r="F612" s="43"/>
      <c r="G612" s="43"/>
      <c r="H612" s="43"/>
      <c r="I612" s="43"/>
      <c r="J612" s="43"/>
      <c r="K612" s="87"/>
      <c r="L612" s="155"/>
      <c r="M612" s="155"/>
      <c r="N612" s="155"/>
      <c r="O612" s="155"/>
      <c r="P612" s="155"/>
      <c r="Q612" s="155"/>
      <c r="R612" s="155"/>
      <c r="S612" s="153"/>
      <c r="T612" s="68"/>
      <c r="U612" s="154"/>
      <c r="V612" s="45">
        <f>IF(D612=0,"",D612/C611)</f>
        <v>1</v>
      </c>
      <c r="W612" s="46">
        <v>11</v>
      </c>
      <c r="X612" s="161">
        <f t="shared" si="94"/>
        <v>1</v>
      </c>
      <c r="Y612" s="161">
        <f t="shared" si="95"/>
        <v>0</v>
      </c>
      <c r="AA612" s="8">
        <f>W612/W610</f>
        <v>0.6875</v>
      </c>
    </row>
    <row r="613" spans="1:27" ht="15.75" customHeight="1" x14ac:dyDescent="0.25">
      <c r="A613" s="42">
        <v>1702</v>
      </c>
      <c r="B613" s="43"/>
      <c r="C613" s="43"/>
      <c r="D613" s="43"/>
      <c r="E613" s="43">
        <v>8</v>
      </c>
      <c r="F613" s="43"/>
      <c r="G613" s="43"/>
      <c r="H613" s="43"/>
      <c r="I613" s="43"/>
      <c r="J613" s="43"/>
      <c r="K613" s="87"/>
      <c r="L613" s="155"/>
      <c r="M613" s="155"/>
      <c r="N613" s="155"/>
      <c r="O613" s="155"/>
      <c r="P613" s="155"/>
      <c r="Q613" s="155"/>
      <c r="R613" s="155"/>
      <c r="S613" s="153"/>
      <c r="T613" s="68"/>
      <c r="U613" s="154"/>
      <c r="V613" s="45">
        <f>IF(E613=0,"",E613/D612)</f>
        <v>0.72727272727272729</v>
      </c>
      <c r="W613" s="46">
        <v>10</v>
      </c>
      <c r="X613" s="161">
        <f t="shared" si="94"/>
        <v>0.90909090909090906</v>
      </c>
      <c r="Y613" s="161">
        <f t="shared" si="95"/>
        <v>9.0909090909090939E-2</v>
      </c>
    </row>
    <row r="614" spans="1:27" ht="15.75" customHeight="1" x14ac:dyDescent="0.25">
      <c r="A614" s="42">
        <v>1801</v>
      </c>
      <c r="B614" s="43"/>
      <c r="C614" s="43"/>
      <c r="D614" s="43"/>
      <c r="E614" s="43"/>
      <c r="F614" s="43">
        <v>7</v>
      </c>
      <c r="G614" s="43"/>
      <c r="H614" s="43"/>
      <c r="I614" s="43"/>
      <c r="J614" s="43"/>
      <c r="K614" s="87"/>
      <c r="L614" s="155"/>
      <c r="M614" s="155"/>
      <c r="N614" s="155"/>
      <c r="O614" s="155"/>
      <c r="P614" s="155"/>
      <c r="Q614" s="155"/>
      <c r="R614" s="155"/>
      <c r="S614" s="153"/>
      <c r="T614" s="68"/>
      <c r="U614" s="154"/>
      <c r="V614" s="45">
        <f>IF(F614=0,"",F614/E613)</f>
        <v>0.875</v>
      </c>
      <c r="W614" s="46">
        <v>9</v>
      </c>
      <c r="X614" s="161">
        <f t="shared" si="94"/>
        <v>0.9</v>
      </c>
      <c r="Y614" s="161">
        <f t="shared" si="95"/>
        <v>9.9999999999999978E-2</v>
      </c>
    </row>
    <row r="615" spans="1:27" ht="15.75" customHeight="1" x14ac:dyDescent="0.25">
      <c r="A615" s="42">
        <v>1802</v>
      </c>
      <c r="B615" s="43"/>
      <c r="C615" s="43"/>
      <c r="D615" s="43"/>
      <c r="E615" s="43"/>
      <c r="F615" s="43"/>
      <c r="G615" s="43">
        <v>7</v>
      </c>
      <c r="H615" s="43"/>
      <c r="I615" s="43"/>
      <c r="J615" s="43"/>
      <c r="K615" s="87"/>
      <c r="L615" s="155"/>
      <c r="M615" s="155"/>
      <c r="N615" s="155"/>
      <c r="O615" s="155"/>
      <c r="P615" s="155"/>
      <c r="Q615" s="155"/>
      <c r="R615" s="155"/>
      <c r="S615" s="153"/>
      <c r="T615" s="68"/>
      <c r="U615" s="154"/>
      <c r="V615" s="45">
        <f>IF(G615=0,"",G615/F614)</f>
        <v>1</v>
      </c>
      <c r="W615" s="46">
        <v>9</v>
      </c>
      <c r="X615" s="161">
        <f t="shared" si="94"/>
        <v>1</v>
      </c>
      <c r="Y615" s="161">
        <f t="shared" si="95"/>
        <v>0</v>
      </c>
    </row>
    <row r="616" spans="1:27" ht="15.75" customHeight="1" x14ac:dyDescent="0.25">
      <c r="A616" s="42">
        <v>1901</v>
      </c>
      <c r="B616" s="43"/>
      <c r="C616" s="43"/>
      <c r="D616" s="43"/>
      <c r="E616" s="43"/>
      <c r="F616" s="43"/>
      <c r="G616" s="43"/>
      <c r="H616" s="43">
        <v>6</v>
      </c>
      <c r="I616" s="43"/>
      <c r="J616" s="43"/>
      <c r="K616" s="87"/>
      <c r="L616" s="155"/>
      <c r="M616" s="155"/>
      <c r="N616" s="155"/>
      <c r="O616" s="155"/>
      <c r="P616" s="155"/>
      <c r="Q616" s="155"/>
      <c r="R616" s="155"/>
      <c r="S616" s="153"/>
      <c r="T616" s="68"/>
      <c r="U616" s="154"/>
      <c r="V616" s="45">
        <f>IF(H616=0,"",H616/G615)</f>
        <v>0.8571428571428571</v>
      </c>
      <c r="W616" s="46">
        <v>9</v>
      </c>
      <c r="X616" s="161">
        <f t="shared" si="94"/>
        <v>1</v>
      </c>
      <c r="Y616" s="161">
        <f t="shared" si="95"/>
        <v>0</v>
      </c>
    </row>
    <row r="617" spans="1:27" ht="15.75" customHeight="1" x14ac:dyDescent="0.25">
      <c r="A617" s="42">
        <v>1902</v>
      </c>
      <c r="B617" s="43"/>
      <c r="C617" s="43"/>
      <c r="D617" s="43"/>
      <c r="E617" s="43"/>
      <c r="F617" s="43"/>
      <c r="G617" s="43"/>
      <c r="H617" s="43"/>
      <c r="I617" s="43">
        <v>6</v>
      </c>
      <c r="J617" s="43"/>
      <c r="K617" s="87"/>
      <c r="L617" s="155"/>
      <c r="M617" s="155"/>
      <c r="N617" s="155"/>
      <c r="O617" s="155"/>
      <c r="P617" s="155"/>
      <c r="Q617" s="155"/>
      <c r="R617" s="155"/>
      <c r="S617" s="153"/>
      <c r="T617" s="68"/>
      <c r="U617" s="154"/>
      <c r="V617" s="45">
        <f>IF(I617=0,"",I617/H616)</f>
        <v>1</v>
      </c>
      <c r="W617" s="46">
        <v>9</v>
      </c>
      <c r="X617" s="161">
        <f t="shared" si="94"/>
        <v>1</v>
      </c>
      <c r="Y617" s="161">
        <f t="shared" si="95"/>
        <v>0</v>
      </c>
    </row>
    <row r="618" spans="1:27" ht="15.75" customHeight="1" x14ac:dyDescent="0.25">
      <c r="A618" s="42">
        <v>2001</v>
      </c>
      <c r="B618" s="43"/>
      <c r="C618" s="43"/>
      <c r="D618" s="43"/>
      <c r="E618" s="43"/>
      <c r="F618" s="43"/>
      <c r="G618" s="43"/>
      <c r="H618" s="43"/>
      <c r="I618" s="43"/>
      <c r="J618" s="43">
        <v>5</v>
      </c>
      <c r="K618" s="87">
        <v>5</v>
      </c>
      <c r="L618" s="155"/>
      <c r="M618" s="155"/>
      <c r="N618" s="155"/>
      <c r="O618" s="155"/>
      <c r="P618" s="155"/>
      <c r="Q618" s="155"/>
      <c r="R618" s="155"/>
      <c r="S618" s="153"/>
      <c r="T618" s="68"/>
      <c r="U618" s="154"/>
      <c r="V618" s="47">
        <f>IF(J618=0,"",J618/I617)</f>
        <v>0.83333333333333337</v>
      </c>
      <c r="W618" s="46">
        <v>9</v>
      </c>
      <c r="X618" s="47">
        <f t="shared" si="94"/>
        <v>1</v>
      </c>
      <c r="Y618" s="47">
        <f t="shared" si="95"/>
        <v>0</v>
      </c>
    </row>
    <row r="619" spans="1:27" ht="15.75" customHeight="1" x14ac:dyDescent="0.25">
      <c r="A619" s="42">
        <v>2002</v>
      </c>
      <c r="B619" s="43"/>
      <c r="C619" s="43"/>
      <c r="D619" s="43"/>
      <c r="E619" s="43"/>
      <c r="F619" s="43"/>
      <c r="G619" s="43"/>
      <c r="H619" s="43"/>
      <c r="I619" s="43"/>
      <c r="J619" s="43">
        <v>2</v>
      </c>
      <c r="K619" s="87">
        <v>2</v>
      </c>
      <c r="L619" s="155"/>
      <c r="M619" s="155"/>
      <c r="N619" s="155"/>
      <c r="O619" s="155"/>
      <c r="P619" s="155"/>
      <c r="Q619" s="155"/>
      <c r="R619" s="155"/>
      <c r="S619" s="153"/>
      <c r="T619" s="68"/>
      <c r="U619" s="155"/>
      <c r="V619" s="125"/>
      <c r="W619" s="46">
        <v>4</v>
      </c>
      <c r="X619" s="125"/>
      <c r="Y619" s="166"/>
    </row>
    <row r="620" spans="1:27" ht="15.75" customHeight="1" x14ac:dyDescent="0.25">
      <c r="A620" s="42">
        <v>2101</v>
      </c>
      <c r="B620" s="43"/>
      <c r="C620" s="43"/>
      <c r="D620" s="43"/>
      <c r="E620" s="43"/>
      <c r="F620" s="43"/>
      <c r="G620" s="43"/>
      <c r="H620" s="43"/>
      <c r="I620" s="43"/>
      <c r="J620" s="43">
        <v>1</v>
      </c>
      <c r="K620" s="87">
        <v>1</v>
      </c>
      <c r="L620" s="155"/>
      <c r="M620" s="155"/>
      <c r="N620" s="155"/>
      <c r="O620" s="155"/>
      <c r="P620" s="155"/>
      <c r="Q620" s="155"/>
      <c r="R620" s="155"/>
      <c r="S620" s="153"/>
      <c r="T620" s="68"/>
      <c r="U620" s="155"/>
      <c r="V620" s="163"/>
      <c r="W620" s="69">
        <v>2</v>
      </c>
      <c r="X620" s="164"/>
      <c r="Y620" s="163"/>
    </row>
    <row r="621" spans="1:27" ht="15.75" customHeight="1" x14ac:dyDescent="0.25">
      <c r="A621" s="42">
        <v>2102</v>
      </c>
      <c r="B621" s="43"/>
      <c r="C621" s="43"/>
      <c r="D621" s="43"/>
      <c r="E621" s="43"/>
      <c r="F621" s="43"/>
      <c r="G621" s="43"/>
      <c r="H621" s="43"/>
      <c r="I621" s="43"/>
      <c r="J621" s="43">
        <v>1</v>
      </c>
      <c r="K621" s="87"/>
      <c r="L621" s="155"/>
      <c r="M621" s="155"/>
      <c r="N621" s="155"/>
      <c r="O621" s="155"/>
      <c r="P621" s="155"/>
      <c r="Q621" s="155"/>
      <c r="R621" s="155"/>
      <c r="S621" s="153"/>
      <c r="T621" s="68"/>
      <c r="U621" s="155"/>
      <c r="V621" s="163"/>
      <c r="W621" s="167">
        <v>1</v>
      </c>
      <c r="X621" s="164"/>
      <c r="Y621" s="163"/>
    </row>
    <row r="622" spans="1:27" ht="15.75" customHeight="1" x14ac:dyDescent="0.25">
      <c r="A622" s="42">
        <v>2201</v>
      </c>
      <c r="B622" s="43"/>
      <c r="C622" s="43"/>
      <c r="D622" s="43"/>
      <c r="E622" s="43"/>
      <c r="F622" s="43"/>
      <c r="G622" s="43"/>
      <c r="H622" s="43"/>
      <c r="I622" s="43"/>
      <c r="J622" s="43">
        <v>1</v>
      </c>
      <c r="K622" s="87"/>
      <c r="L622" s="155"/>
      <c r="M622" s="155"/>
      <c r="N622" s="155"/>
      <c r="O622" s="155"/>
      <c r="P622" s="155"/>
      <c r="Q622" s="155"/>
      <c r="R622" s="155"/>
      <c r="S622" s="153"/>
      <c r="T622" s="68"/>
      <c r="U622" s="155"/>
      <c r="V622" s="170"/>
      <c r="W622" s="169">
        <v>1</v>
      </c>
      <c r="X622" s="177"/>
      <c r="Y622" s="163"/>
    </row>
    <row r="623" spans="1:27" ht="15.75" customHeight="1" x14ac:dyDescent="0.25">
      <c r="A623" s="42">
        <v>2202</v>
      </c>
      <c r="B623" s="43"/>
      <c r="C623" s="43"/>
      <c r="D623" s="43"/>
      <c r="E623" s="43"/>
      <c r="F623" s="43"/>
      <c r="G623" s="43"/>
      <c r="H623" s="43"/>
      <c r="I623" s="43"/>
      <c r="J623" s="43">
        <v>1</v>
      </c>
      <c r="K623" s="87">
        <v>1</v>
      </c>
      <c r="L623" s="155"/>
      <c r="M623" s="155"/>
      <c r="N623" s="155"/>
      <c r="O623" s="155"/>
      <c r="P623" s="155"/>
      <c r="Q623" s="155"/>
      <c r="R623" s="155"/>
      <c r="S623" s="153"/>
      <c r="T623" s="68"/>
      <c r="U623" s="155"/>
      <c r="V623" s="170"/>
      <c r="W623" s="169">
        <v>1</v>
      </c>
      <c r="X623" s="177"/>
      <c r="Y623" s="163"/>
    </row>
    <row r="624" spans="1:27" ht="15.75" customHeight="1" x14ac:dyDescent="0.25">
      <c r="A624" s="42">
        <v>2301</v>
      </c>
      <c r="B624" s="43"/>
      <c r="C624" s="43"/>
      <c r="D624" s="43"/>
      <c r="E624" s="43"/>
      <c r="F624" s="43"/>
      <c r="G624" s="43"/>
      <c r="H624" s="43"/>
      <c r="I624" s="43"/>
      <c r="J624" s="43"/>
      <c r="K624" s="87"/>
      <c r="L624" s="155"/>
      <c r="M624" s="155"/>
      <c r="N624" s="155"/>
      <c r="O624" s="155"/>
      <c r="P624" s="155"/>
      <c r="Q624" s="155"/>
      <c r="R624" s="155"/>
      <c r="S624" s="153"/>
      <c r="T624" s="68"/>
      <c r="U624" s="155"/>
      <c r="V624" s="50" t="s">
        <v>64</v>
      </c>
      <c r="W624" s="168">
        <v>7</v>
      </c>
      <c r="X624" s="52">
        <f>K627</f>
        <v>9</v>
      </c>
      <c r="Y624" s="53" t="s">
        <v>10</v>
      </c>
    </row>
    <row r="625" spans="1:27" ht="15.75" customHeight="1" x14ac:dyDescent="0.25">
      <c r="A625" s="42">
        <v>2302</v>
      </c>
      <c r="B625" s="43"/>
      <c r="C625" s="43"/>
      <c r="D625" s="43"/>
      <c r="E625" s="43"/>
      <c r="F625" s="43"/>
      <c r="G625" s="43"/>
      <c r="H625" s="43"/>
      <c r="I625" s="43"/>
      <c r="J625" s="43"/>
      <c r="K625" s="87"/>
      <c r="L625" s="155"/>
      <c r="M625" s="155"/>
      <c r="N625" s="155"/>
      <c r="O625" s="155"/>
      <c r="P625" s="155"/>
      <c r="Q625" s="155"/>
      <c r="R625" s="155"/>
      <c r="S625" s="153"/>
      <c r="T625" s="68"/>
      <c r="U625" s="155"/>
      <c r="V625" s="54" t="s">
        <v>66</v>
      </c>
      <c r="W625" s="55">
        <f>IF(W624/B610=0,"",W624/B610)</f>
        <v>0.4375</v>
      </c>
      <c r="X625" s="56">
        <f>IF(W624/X624=0,"",W624/X624)</f>
        <v>0.77777777777777779</v>
      </c>
      <c r="Y625" s="57" t="s">
        <v>67</v>
      </c>
    </row>
    <row r="626" spans="1:27" ht="15.75" customHeight="1" x14ac:dyDescent="0.25">
      <c r="A626" s="42">
        <v>2401</v>
      </c>
      <c r="B626" s="43"/>
      <c r="C626" s="43"/>
      <c r="D626" s="43"/>
      <c r="E626" s="43"/>
      <c r="F626" s="43"/>
      <c r="G626" s="43"/>
      <c r="H626" s="43"/>
      <c r="I626" s="43"/>
      <c r="J626" s="43"/>
      <c r="K626" s="87"/>
      <c r="L626" s="155"/>
      <c r="M626" s="155"/>
      <c r="N626" s="155"/>
      <c r="O626" s="155"/>
      <c r="P626" s="155"/>
      <c r="Q626" s="155"/>
      <c r="R626" s="155"/>
      <c r="S626" s="156"/>
      <c r="T626" s="157"/>
      <c r="U626" s="158"/>
      <c r="V626" s="58"/>
      <c r="W626" s="59"/>
      <c r="X626" s="59"/>
      <c r="Y626" s="60"/>
    </row>
    <row r="627" spans="1:27" ht="18" customHeight="1" x14ac:dyDescent="0.25">
      <c r="A627" s="28"/>
      <c r="B627" s="198" t="s">
        <v>89</v>
      </c>
      <c r="C627" s="198"/>
      <c r="D627" s="198"/>
      <c r="E627" s="198"/>
      <c r="F627" s="198"/>
      <c r="G627" s="198"/>
      <c r="H627" s="198"/>
      <c r="I627" s="198"/>
      <c r="J627" s="198"/>
      <c r="K627" s="61">
        <f>SUM(K610:K623)</f>
        <v>9</v>
      </c>
      <c r="L627" s="1"/>
      <c r="M627" s="1"/>
      <c r="N627" s="1"/>
      <c r="O627" s="1"/>
      <c r="P627" s="1"/>
      <c r="Q627" s="1"/>
      <c r="R627" s="1"/>
      <c r="S627" s="62">
        <f>IF(K618=0,"",K618/B610)</f>
        <v>0.3125</v>
      </c>
      <c r="T627" s="62">
        <f>IF(K627=0,"",K627/B610)</f>
        <v>0.5625</v>
      </c>
      <c r="U627" s="62">
        <f>IF(K618=0,"",T627-S627)</f>
        <v>0.25</v>
      </c>
      <c r="V627" s="2"/>
      <c r="W627" s="1"/>
      <c r="X627" s="25"/>
      <c r="Y627" s="2"/>
    </row>
    <row r="628" spans="1:27" ht="12.75" customHeight="1" x14ac:dyDescent="0.2">
      <c r="S628" s="2"/>
      <c r="T628" s="2"/>
      <c r="V628" s="2"/>
    </row>
    <row r="629" spans="1:27" ht="12.75" customHeight="1" x14ac:dyDescent="0.2">
      <c r="S629" s="2"/>
      <c r="T629" s="2"/>
      <c r="V629" s="2"/>
    </row>
    <row r="630" spans="1:27" s="146" customFormat="1" ht="26.25" customHeight="1" x14ac:dyDescent="0.4">
      <c r="B630" s="199" t="s">
        <v>78</v>
      </c>
      <c r="C630" s="200"/>
      <c r="D630" s="200"/>
      <c r="E630" s="200"/>
      <c r="F630" s="200"/>
      <c r="G630" s="200"/>
      <c r="H630" s="200"/>
      <c r="I630" s="200"/>
      <c r="J630" s="200"/>
      <c r="K630" s="147" t="s">
        <v>93</v>
      </c>
      <c r="S630" s="2"/>
      <c r="T630" s="2"/>
      <c r="U630" s="148"/>
      <c r="V630" s="2"/>
      <c r="W630" s="148"/>
      <c r="X630" s="148"/>
      <c r="Y630" s="148"/>
    </row>
    <row r="631" spans="1:27" ht="20.25" customHeight="1" x14ac:dyDescent="0.2">
      <c r="A631" s="201" t="s">
        <v>9</v>
      </c>
      <c r="B631" s="202" t="s">
        <v>79</v>
      </c>
      <c r="C631" s="203"/>
      <c r="D631" s="203"/>
      <c r="E631" s="203"/>
      <c r="F631" s="203"/>
      <c r="G631" s="203"/>
      <c r="H631" s="203"/>
      <c r="I631" s="203"/>
      <c r="J631" s="204"/>
      <c r="K631" s="212" t="s">
        <v>10</v>
      </c>
      <c r="L631" s="1"/>
      <c r="M631" s="1"/>
      <c r="N631" s="1"/>
      <c r="O631" s="1"/>
      <c r="P631" s="1"/>
      <c r="Q631" s="1"/>
      <c r="R631" s="1"/>
      <c r="S631" s="197" t="s">
        <v>2</v>
      </c>
      <c r="T631" s="197" t="s">
        <v>3</v>
      </c>
      <c r="U631" s="214" t="s">
        <v>4</v>
      </c>
      <c r="V631" s="197" t="s">
        <v>5</v>
      </c>
      <c r="W631" s="195" t="s">
        <v>6</v>
      </c>
      <c r="X631" s="195" t="s">
        <v>7</v>
      </c>
      <c r="Y631" s="197" t="s">
        <v>8</v>
      </c>
    </row>
    <row r="632" spans="1:27" ht="15.75" customHeight="1" x14ac:dyDescent="0.25">
      <c r="A632" s="196"/>
      <c r="B632" s="42" t="s">
        <v>80</v>
      </c>
      <c r="C632" s="42" t="s">
        <v>81</v>
      </c>
      <c r="D632" s="42" t="s">
        <v>82</v>
      </c>
      <c r="E632" s="42" t="s">
        <v>83</v>
      </c>
      <c r="F632" s="42" t="s">
        <v>84</v>
      </c>
      <c r="G632" s="42" t="s">
        <v>85</v>
      </c>
      <c r="H632" s="42" t="s">
        <v>86</v>
      </c>
      <c r="I632" s="42" t="s">
        <v>87</v>
      </c>
      <c r="J632" s="42" t="s">
        <v>88</v>
      </c>
      <c r="K632" s="213"/>
      <c r="L632" s="1"/>
      <c r="M632" s="1"/>
      <c r="N632" s="1"/>
      <c r="O632" s="1"/>
      <c r="P632" s="1"/>
      <c r="Q632" s="1"/>
      <c r="R632" s="1"/>
      <c r="S632" s="196"/>
      <c r="T632" s="196"/>
      <c r="U632" s="196"/>
      <c r="V632" s="196"/>
      <c r="W632" s="196"/>
      <c r="X632" s="196"/>
      <c r="Y632" s="196"/>
    </row>
    <row r="633" spans="1:27" ht="15.75" customHeight="1" x14ac:dyDescent="0.25">
      <c r="A633" s="42">
        <v>1602</v>
      </c>
      <c r="B633" s="43">
        <v>30</v>
      </c>
      <c r="C633" s="43"/>
      <c r="D633" s="43"/>
      <c r="E633" s="43"/>
      <c r="F633" s="43"/>
      <c r="G633" s="43"/>
      <c r="H633" s="43"/>
      <c r="I633" s="43"/>
      <c r="J633" s="43"/>
      <c r="K633" s="87"/>
      <c r="L633" s="155"/>
      <c r="M633" s="155"/>
      <c r="N633" s="155"/>
      <c r="O633" s="155"/>
      <c r="P633" s="155"/>
      <c r="Q633" s="155"/>
      <c r="R633" s="155"/>
      <c r="S633" s="150"/>
      <c r="T633" s="151"/>
      <c r="U633" s="152"/>
      <c r="V633" s="159"/>
      <c r="W633" s="44">
        <f>B633</f>
        <v>30</v>
      </c>
      <c r="X633" s="160"/>
      <c r="Y633" s="159"/>
    </row>
    <row r="634" spans="1:27" ht="15.75" customHeight="1" x14ac:dyDescent="0.25">
      <c r="A634" s="42">
        <v>1701</v>
      </c>
      <c r="B634" s="43"/>
      <c r="C634" s="43">
        <v>22</v>
      </c>
      <c r="D634" s="43"/>
      <c r="E634" s="43"/>
      <c r="F634" s="43"/>
      <c r="G634" s="43"/>
      <c r="H634" s="43"/>
      <c r="I634" s="43"/>
      <c r="J634" s="43"/>
      <c r="K634" s="87"/>
      <c r="L634" s="155"/>
      <c r="M634" s="155"/>
      <c r="N634" s="155"/>
      <c r="O634" s="155"/>
      <c r="P634" s="155"/>
      <c r="Q634" s="155"/>
      <c r="R634" s="155"/>
      <c r="S634" s="153"/>
      <c r="T634" s="68"/>
      <c r="U634" s="154"/>
      <c r="V634" s="45">
        <f>IF(C634=0,"",C634/B633)</f>
        <v>0.73333333333333328</v>
      </c>
      <c r="W634" s="46">
        <v>22</v>
      </c>
      <c r="X634" s="161">
        <f t="shared" ref="X634:X641" si="96">IF(W634=0,"",W634/W633)</f>
        <v>0.73333333333333328</v>
      </c>
      <c r="Y634" s="161">
        <f t="shared" ref="Y634:Y641" si="97">IF(W634=0,"",100%-X634)</f>
        <v>0.26666666666666672</v>
      </c>
    </row>
    <row r="635" spans="1:27" ht="15.75" customHeight="1" x14ac:dyDescent="0.25">
      <c r="A635" s="42">
        <v>1702</v>
      </c>
      <c r="B635" s="43"/>
      <c r="C635" s="43"/>
      <c r="D635" s="43">
        <v>19</v>
      </c>
      <c r="E635" s="43"/>
      <c r="F635" s="43"/>
      <c r="G635" s="43"/>
      <c r="H635" s="43"/>
      <c r="I635" s="43"/>
      <c r="J635" s="43"/>
      <c r="K635" s="87"/>
      <c r="L635" s="155"/>
      <c r="M635" s="155"/>
      <c r="N635" s="155"/>
      <c r="O635" s="155"/>
      <c r="P635" s="155"/>
      <c r="Q635" s="155"/>
      <c r="R635" s="155"/>
      <c r="S635" s="153"/>
      <c r="T635" s="68"/>
      <c r="U635" s="154"/>
      <c r="V635" s="45">
        <f>IF(D635=0,"",D635/C634)</f>
        <v>0.86363636363636365</v>
      </c>
      <c r="W635" s="46">
        <v>20</v>
      </c>
      <c r="X635" s="161">
        <f t="shared" si="96"/>
        <v>0.90909090909090906</v>
      </c>
      <c r="Y635" s="161">
        <f t="shared" si="97"/>
        <v>9.0909090909090939E-2</v>
      </c>
      <c r="AA635" s="8">
        <f>W635/W633</f>
        <v>0.66666666666666663</v>
      </c>
    </row>
    <row r="636" spans="1:27" ht="15.75" customHeight="1" x14ac:dyDescent="0.25">
      <c r="A636" s="42">
        <v>1801</v>
      </c>
      <c r="B636" s="43"/>
      <c r="C636" s="43"/>
      <c r="D636" s="43"/>
      <c r="E636" s="43">
        <v>13</v>
      </c>
      <c r="F636" s="43"/>
      <c r="G636" s="43"/>
      <c r="H636" s="43"/>
      <c r="I636" s="43"/>
      <c r="J636" s="43"/>
      <c r="K636" s="87"/>
      <c r="L636" s="155"/>
      <c r="M636" s="155"/>
      <c r="N636" s="155"/>
      <c r="O636" s="155"/>
      <c r="P636" s="155"/>
      <c r="Q636" s="155"/>
      <c r="R636" s="155"/>
      <c r="S636" s="153"/>
      <c r="T636" s="68"/>
      <c r="U636" s="154"/>
      <c r="V636" s="45">
        <f>IF(E636=0,"",E636/D635)</f>
        <v>0.68421052631578949</v>
      </c>
      <c r="W636" s="46">
        <v>15</v>
      </c>
      <c r="X636" s="161">
        <f t="shared" si="96"/>
        <v>0.75</v>
      </c>
      <c r="Y636" s="161">
        <f t="shared" si="97"/>
        <v>0.25</v>
      </c>
    </row>
    <row r="637" spans="1:27" ht="15.75" customHeight="1" x14ac:dyDescent="0.25">
      <c r="A637" s="42">
        <v>1802</v>
      </c>
      <c r="B637" s="43"/>
      <c r="C637" s="43"/>
      <c r="D637" s="43"/>
      <c r="E637" s="43"/>
      <c r="F637" s="43">
        <v>11</v>
      </c>
      <c r="G637" s="43"/>
      <c r="H637" s="43"/>
      <c r="I637" s="43"/>
      <c r="J637" s="43"/>
      <c r="K637" s="87"/>
      <c r="L637" s="155"/>
      <c r="M637" s="155"/>
      <c r="N637" s="155"/>
      <c r="O637" s="155"/>
      <c r="P637" s="155"/>
      <c r="Q637" s="155"/>
      <c r="R637" s="155"/>
      <c r="S637" s="153"/>
      <c r="T637" s="68"/>
      <c r="U637" s="154"/>
      <c r="V637" s="45">
        <f>IF(F637=0,"",F637/E636)</f>
        <v>0.84615384615384615</v>
      </c>
      <c r="W637" s="46">
        <v>13</v>
      </c>
      <c r="X637" s="161">
        <f t="shared" si="96"/>
        <v>0.8666666666666667</v>
      </c>
      <c r="Y637" s="161">
        <f t="shared" si="97"/>
        <v>0.1333333333333333</v>
      </c>
    </row>
    <row r="638" spans="1:27" ht="15.75" customHeight="1" x14ac:dyDescent="0.25">
      <c r="A638" s="42">
        <v>1901</v>
      </c>
      <c r="B638" s="43"/>
      <c r="C638" s="43"/>
      <c r="D638" s="43"/>
      <c r="E638" s="43"/>
      <c r="F638" s="43"/>
      <c r="G638" s="43">
        <v>11</v>
      </c>
      <c r="H638" s="43"/>
      <c r="I638" s="43"/>
      <c r="J638" s="43"/>
      <c r="K638" s="87"/>
      <c r="L638" s="155"/>
      <c r="M638" s="155"/>
      <c r="N638" s="155"/>
      <c r="O638" s="155"/>
      <c r="P638" s="155"/>
      <c r="Q638" s="155"/>
      <c r="R638" s="155"/>
      <c r="S638" s="153"/>
      <c r="T638" s="68"/>
      <c r="U638" s="154"/>
      <c r="V638" s="45">
        <f>IF(G638=0,"",G638/F637)</f>
        <v>1</v>
      </c>
      <c r="W638" s="46">
        <v>13</v>
      </c>
      <c r="X638" s="161">
        <f t="shared" si="96"/>
        <v>1</v>
      </c>
      <c r="Y638" s="161">
        <f t="shared" si="97"/>
        <v>0</v>
      </c>
    </row>
    <row r="639" spans="1:27" ht="15.75" customHeight="1" x14ac:dyDescent="0.25">
      <c r="A639" s="42">
        <v>1902</v>
      </c>
      <c r="B639" s="43"/>
      <c r="C639" s="43"/>
      <c r="D639" s="43"/>
      <c r="E639" s="43"/>
      <c r="F639" s="43"/>
      <c r="G639" s="43"/>
      <c r="H639" s="43">
        <v>11</v>
      </c>
      <c r="I639" s="43"/>
      <c r="J639" s="43"/>
      <c r="K639" s="87"/>
      <c r="L639" s="155"/>
      <c r="M639" s="155"/>
      <c r="N639" s="155"/>
      <c r="O639" s="155"/>
      <c r="P639" s="155"/>
      <c r="Q639" s="155"/>
      <c r="R639" s="155"/>
      <c r="S639" s="153"/>
      <c r="T639" s="68"/>
      <c r="U639" s="154"/>
      <c r="V639" s="45">
        <f>IF(H639=0,"",H639/G638)</f>
        <v>1</v>
      </c>
      <c r="W639" s="46">
        <v>13</v>
      </c>
      <c r="X639" s="161">
        <f t="shared" si="96"/>
        <v>1</v>
      </c>
      <c r="Y639" s="161">
        <f t="shared" si="97"/>
        <v>0</v>
      </c>
    </row>
    <row r="640" spans="1:27" ht="15.75" customHeight="1" x14ac:dyDescent="0.25">
      <c r="A640" s="42">
        <v>2001</v>
      </c>
      <c r="B640" s="43"/>
      <c r="C640" s="43"/>
      <c r="D640" s="43"/>
      <c r="E640" s="43"/>
      <c r="F640" s="43"/>
      <c r="G640" s="43"/>
      <c r="H640" s="43"/>
      <c r="I640" s="43">
        <v>11</v>
      </c>
      <c r="J640" s="43"/>
      <c r="K640" s="87"/>
      <c r="L640" s="155"/>
      <c r="M640" s="155"/>
      <c r="N640" s="155"/>
      <c r="O640" s="155"/>
      <c r="P640" s="155"/>
      <c r="Q640" s="155"/>
      <c r="R640" s="155"/>
      <c r="S640" s="153"/>
      <c r="T640" s="68"/>
      <c r="U640" s="154"/>
      <c r="V640" s="45">
        <f>IF(I640=0,"",I640/H639)</f>
        <v>1</v>
      </c>
      <c r="W640" s="46">
        <v>12</v>
      </c>
      <c r="X640" s="161">
        <f t="shared" si="96"/>
        <v>0.92307692307692313</v>
      </c>
      <c r="Y640" s="161">
        <f t="shared" si="97"/>
        <v>7.6923076923076872E-2</v>
      </c>
    </row>
    <row r="641" spans="1:25" ht="15.75" customHeight="1" x14ac:dyDescent="0.25">
      <c r="A641" s="42">
        <v>2002</v>
      </c>
      <c r="B641" s="43"/>
      <c r="C641" s="43"/>
      <c r="D641" s="43"/>
      <c r="E641" s="43"/>
      <c r="F641" s="43"/>
      <c r="G641" s="43"/>
      <c r="H641" s="43"/>
      <c r="I641" s="43"/>
      <c r="J641" s="43">
        <v>11</v>
      </c>
      <c r="K641" s="87">
        <v>10</v>
      </c>
      <c r="L641" s="155"/>
      <c r="M641" s="155"/>
      <c r="N641" s="155"/>
      <c r="O641" s="155"/>
      <c r="P641" s="155"/>
      <c r="Q641" s="155"/>
      <c r="R641" s="155"/>
      <c r="S641" s="153"/>
      <c r="T641" s="68"/>
      <c r="U641" s="154"/>
      <c r="V641" s="47">
        <f>IF(J641=0,"",J641/I640)</f>
        <v>1</v>
      </c>
      <c r="W641" s="46">
        <v>12</v>
      </c>
      <c r="X641" s="47">
        <f t="shared" si="96"/>
        <v>1</v>
      </c>
      <c r="Y641" s="47">
        <f t="shared" si="97"/>
        <v>0</v>
      </c>
    </row>
    <row r="642" spans="1:25" ht="15.75" customHeight="1" x14ac:dyDescent="0.25">
      <c r="A642" s="42">
        <v>2101</v>
      </c>
      <c r="B642" s="43"/>
      <c r="C642" s="43"/>
      <c r="D642" s="43"/>
      <c r="E642" s="43"/>
      <c r="F642" s="43"/>
      <c r="G642" s="43"/>
      <c r="H642" s="43"/>
      <c r="I642" s="43"/>
      <c r="J642" s="43">
        <v>1</v>
      </c>
      <c r="K642" s="87"/>
      <c r="L642" s="155"/>
      <c r="M642" s="155"/>
      <c r="N642" s="155"/>
      <c r="O642" s="155"/>
      <c r="P642" s="155"/>
      <c r="Q642" s="155"/>
      <c r="R642" s="155"/>
      <c r="S642" s="153"/>
      <c r="T642" s="68"/>
      <c r="U642" s="155"/>
      <c r="V642" s="125"/>
      <c r="W642" s="46">
        <v>1</v>
      </c>
      <c r="X642" s="125"/>
      <c r="Y642" s="166"/>
    </row>
    <row r="643" spans="1:25" ht="15.75" customHeight="1" x14ac:dyDescent="0.25">
      <c r="A643" s="42">
        <v>2102</v>
      </c>
      <c r="B643" s="43"/>
      <c r="C643" s="43"/>
      <c r="D643" s="43"/>
      <c r="E643" s="43"/>
      <c r="F643" s="43"/>
      <c r="G643" s="43"/>
      <c r="H643" s="43"/>
      <c r="I643" s="43"/>
      <c r="J643" s="43">
        <v>1</v>
      </c>
      <c r="K643" s="87">
        <v>1</v>
      </c>
      <c r="L643" s="155"/>
      <c r="M643" s="155"/>
      <c r="N643" s="155"/>
      <c r="O643" s="155"/>
      <c r="P643" s="155"/>
      <c r="Q643" s="155"/>
      <c r="R643" s="155"/>
      <c r="S643" s="153"/>
      <c r="T643" s="68"/>
      <c r="U643" s="155"/>
      <c r="V643" s="163"/>
      <c r="W643" s="69">
        <v>1</v>
      </c>
      <c r="X643" s="164"/>
      <c r="Y643" s="163"/>
    </row>
    <row r="644" spans="1:25" ht="15.75" customHeight="1" x14ac:dyDescent="0.25">
      <c r="A644" s="42">
        <v>2201</v>
      </c>
      <c r="B644" s="43"/>
      <c r="C644" s="43"/>
      <c r="D644" s="43"/>
      <c r="E644" s="43"/>
      <c r="F644" s="43"/>
      <c r="G644" s="43"/>
      <c r="H644" s="43"/>
      <c r="I644" s="43"/>
      <c r="J644" s="43"/>
      <c r="K644" s="87"/>
      <c r="L644" s="155"/>
      <c r="M644" s="155"/>
      <c r="N644" s="155"/>
      <c r="O644" s="155"/>
      <c r="P644" s="155"/>
      <c r="Q644" s="155"/>
      <c r="R644" s="155"/>
      <c r="S644" s="153"/>
      <c r="T644" s="68"/>
      <c r="U644" s="155"/>
      <c r="V644" s="163"/>
      <c r="W644" s="69"/>
      <c r="X644" s="164"/>
      <c r="Y644" s="163"/>
    </row>
    <row r="645" spans="1:25" ht="15.75" customHeight="1" x14ac:dyDescent="0.25">
      <c r="A645" s="42">
        <v>2202</v>
      </c>
      <c r="B645" s="43"/>
      <c r="C645" s="43"/>
      <c r="D645" s="43"/>
      <c r="E645" s="43"/>
      <c r="F645" s="43"/>
      <c r="G645" s="43"/>
      <c r="H645" s="43"/>
      <c r="I645" s="43"/>
      <c r="J645" s="43"/>
      <c r="K645" s="87"/>
      <c r="L645" s="155"/>
      <c r="M645" s="155"/>
      <c r="N645" s="155"/>
      <c r="O645" s="155"/>
      <c r="P645" s="155"/>
      <c r="Q645" s="155"/>
      <c r="R645" s="155"/>
      <c r="S645" s="153"/>
      <c r="T645" s="68"/>
      <c r="U645" s="155"/>
      <c r="V645" s="163"/>
      <c r="W645" s="69"/>
      <c r="X645" s="164"/>
      <c r="Y645" s="163"/>
    </row>
    <row r="646" spans="1:25" ht="15.75" customHeight="1" x14ac:dyDescent="0.25">
      <c r="A646" s="42">
        <v>2301</v>
      </c>
      <c r="B646" s="43"/>
      <c r="C646" s="43"/>
      <c r="D646" s="43"/>
      <c r="E646" s="43"/>
      <c r="F646" s="43"/>
      <c r="G646" s="43"/>
      <c r="H646" s="43"/>
      <c r="I646" s="43"/>
      <c r="J646" s="43"/>
      <c r="K646" s="87"/>
      <c r="L646" s="155"/>
      <c r="M646" s="155"/>
      <c r="N646" s="155"/>
      <c r="O646" s="155"/>
      <c r="P646" s="155"/>
      <c r="Q646" s="155"/>
      <c r="R646" s="155"/>
      <c r="S646" s="153"/>
      <c r="T646" s="68"/>
      <c r="U646" s="155"/>
      <c r="V646" s="68"/>
      <c r="W646" s="155"/>
      <c r="X646" s="165"/>
      <c r="Y646" s="163"/>
    </row>
    <row r="647" spans="1:25" ht="15.75" customHeight="1" x14ac:dyDescent="0.25">
      <c r="A647" s="42">
        <v>2302</v>
      </c>
      <c r="B647" s="43"/>
      <c r="C647" s="43"/>
      <c r="D647" s="43"/>
      <c r="E647" s="43"/>
      <c r="F647" s="43"/>
      <c r="G647" s="43"/>
      <c r="H647" s="43"/>
      <c r="I647" s="43"/>
      <c r="J647" s="43"/>
      <c r="K647" s="87"/>
      <c r="L647" s="155"/>
      <c r="M647" s="155"/>
      <c r="N647" s="155"/>
      <c r="O647" s="155"/>
      <c r="P647" s="155"/>
      <c r="Q647" s="155"/>
      <c r="R647" s="155"/>
      <c r="S647" s="153"/>
      <c r="T647" s="68"/>
      <c r="U647" s="155"/>
      <c r="V647" s="50" t="s">
        <v>64</v>
      </c>
      <c r="W647" s="51">
        <v>9</v>
      </c>
      <c r="X647" s="52">
        <f>K650</f>
        <v>11</v>
      </c>
      <c r="Y647" s="53" t="s">
        <v>10</v>
      </c>
    </row>
    <row r="648" spans="1:25" ht="15.75" customHeight="1" x14ac:dyDescent="0.25">
      <c r="A648" s="42">
        <v>2401</v>
      </c>
      <c r="B648" s="43"/>
      <c r="C648" s="43"/>
      <c r="D648" s="43"/>
      <c r="E648" s="43"/>
      <c r="F648" s="43"/>
      <c r="G648" s="43"/>
      <c r="H648" s="43"/>
      <c r="I648" s="43"/>
      <c r="J648" s="43"/>
      <c r="K648" s="87"/>
      <c r="L648" s="155"/>
      <c r="M648" s="155"/>
      <c r="N648" s="155"/>
      <c r="O648" s="155"/>
      <c r="P648" s="155"/>
      <c r="Q648" s="155"/>
      <c r="R648" s="155"/>
      <c r="S648" s="153"/>
      <c r="T648" s="68"/>
      <c r="U648" s="155"/>
      <c r="V648" s="54" t="s">
        <v>66</v>
      </c>
      <c r="W648" s="55">
        <f>IF(W647/B633=0,"",W647/B633)</f>
        <v>0.3</v>
      </c>
      <c r="X648" s="56">
        <f>IF(W647/X647=0,"",W647/X647)</f>
        <v>0.81818181818181823</v>
      </c>
      <c r="Y648" s="57" t="s">
        <v>67</v>
      </c>
    </row>
    <row r="649" spans="1:25" ht="15.75" customHeight="1" x14ac:dyDescent="0.25">
      <c r="A649" s="42">
        <v>2402</v>
      </c>
      <c r="B649" s="43"/>
      <c r="C649" s="43"/>
      <c r="D649" s="43"/>
      <c r="E649" s="43"/>
      <c r="F649" s="43"/>
      <c r="G649" s="43"/>
      <c r="H649" s="43"/>
      <c r="I649" s="43"/>
      <c r="J649" s="43"/>
      <c r="K649" s="87"/>
      <c r="L649" s="155"/>
      <c r="M649" s="155"/>
      <c r="N649" s="155"/>
      <c r="O649" s="155"/>
      <c r="P649" s="155"/>
      <c r="Q649" s="155"/>
      <c r="R649" s="155"/>
      <c r="S649" s="156"/>
      <c r="T649" s="157"/>
      <c r="U649" s="158"/>
      <c r="V649" s="58"/>
      <c r="W649" s="59"/>
      <c r="X649" s="59"/>
      <c r="Y649" s="60"/>
    </row>
    <row r="650" spans="1:25" ht="18" customHeight="1" x14ac:dyDescent="0.25">
      <c r="A650" s="28"/>
      <c r="B650" s="198" t="s">
        <v>89</v>
      </c>
      <c r="C650" s="198"/>
      <c r="D650" s="198"/>
      <c r="E650" s="198"/>
      <c r="F650" s="198"/>
      <c r="G650" s="198"/>
      <c r="H650" s="198"/>
      <c r="I650" s="198"/>
      <c r="J650" s="198"/>
      <c r="K650" s="61">
        <f>SUM(K633:K646)</f>
        <v>11</v>
      </c>
      <c r="L650" s="1"/>
      <c r="M650" s="1"/>
      <c r="N650" s="1"/>
      <c r="O650" s="1"/>
      <c r="P650" s="1"/>
      <c r="Q650" s="1"/>
      <c r="R650" s="1"/>
      <c r="S650" s="62">
        <f>IF(K641=0,"",K641/B633)</f>
        <v>0.33333333333333331</v>
      </c>
      <c r="T650" s="62">
        <f>IF(K650=0,"",K650/B633)</f>
        <v>0.36666666666666664</v>
      </c>
      <c r="U650" s="62">
        <f>IF(K641=0,"",T650-S650)</f>
        <v>3.3333333333333326E-2</v>
      </c>
      <c r="V650" s="2"/>
      <c r="W650" s="1"/>
      <c r="X650" s="25"/>
      <c r="Y650" s="2"/>
    </row>
    <row r="651" spans="1:25" ht="12.75" customHeight="1" x14ac:dyDescent="0.2">
      <c r="S651" s="2"/>
      <c r="T651" s="2"/>
      <c r="V651" s="2"/>
    </row>
    <row r="652" spans="1:25" ht="12.75" customHeight="1" x14ac:dyDescent="0.2">
      <c r="S652" s="2"/>
      <c r="T652" s="2"/>
      <c r="V652" s="2"/>
    </row>
    <row r="653" spans="1:25" s="146" customFormat="1" ht="26.25" customHeight="1" x14ac:dyDescent="0.4">
      <c r="B653" s="199" t="s">
        <v>78</v>
      </c>
      <c r="C653" s="200"/>
      <c r="D653" s="200"/>
      <c r="E653" s="200"/>
      <c r="F653" s="200"/>
      <c r="G653" s="200"/>
      <c r="H653" s="200"/>
      <c r="I653" s="200"/>
      <c r="J653" s="200"/>
      <c r="K653" s="147" t="s">
        <v>94</v>
      </c>
      <c r="L653" s="2"/>
      <c r="M653" s="2"/>
      <c r="N653" s="148"/>
      <c r="O653" s="2"/>
      <c r="P653" s="148"/>
      <c r="Q653" s="148"/>
      <c r="R653" s="148"/>
      <c r="S653" s="2"/>
      <c r="T653" s="2"/>
      <c r="V653" s="2"/>
    </row>
    <row r="654" spans="1:25" ht="20.25" customHeight="1" x14ac:dyDescent="0.2">
      <c r="A654" s="201" t="s">
        <v>9</v>
      </c>
      <c r="B654" s="202" t="s">
        <v>79</v>
      </c>
      <c r="C654" s="203"/>
      <c r="D654" s="203"/>
      <c r="E654" s="203"/>
      <c r="F654" s="203"/>
      <c r="G654" s="203"/>
      <c r="H654" s="203"/>
      <c r="I654" s="203"/>
      <c r="J654" s="204"/>
      <c r="K654" s="212" t="s">
        <v>10</v>
      </c>
      <c r="L654" s="1"/>
      <c r="M654" s="1"/>
      <c r="N654" s="1"/>
      <c r="O654" s="1"/>
      <c r="P654" s="1"/>
      <c r="Q654" s="1"/>
      <c r="R654" s="1"/>
      <c r="S654" s="197" t="s">
        <v>2</v>
      </c>
      <c r="T654" s="197" t="s">
        <v>3</v>
      </c>
      <c r="U654" s="214" t="s">
        <v>4</v>
      </c>
      <c r="V654" s="197" t="s">
        <v>5</v>
      </c>
      <c r="W654" s="195" t="s">
        <v>6</v>
      </c>
      <c r="X654" s="195" t="s">
        <v>7</v>
      </c>
      <c r="Y654" s="197" t="s">
        <v>8</v>
      </c>
    </row>
    <row r="655" spans="1:25" ht="15.75" customHeight="1" x14ac:dyDescent="0.25">
      <c r="A655" s="196"/>
      <c r="B655" s="42" t="s">
        <v>80</v>
      </c>
      <c r="C655" s="42" t="s">
        <v>81</v>
      </c>
      <c r="D655" s="42" t="s">
        <v>82</v>
      </c>
      <c r="E655" s="42" t="s">
        <v>83</v>
      </c>
      <c r="F655" s="42" t="s">
        <v>84</v>
      </c>
      <c r="G655" s="42" t="s">
        <v>85</v>
      </c>
      <c r="H655" s="42" t="s">
        <v>86</v>
      </c>
      <c r="I655" s="42" t="s">
        <v>87</v>
      </c>
      <c r="J655" s="42" t="s">
        <v>88</v>
      </c>
      <c r="K655" s="213"/>
      <c r="L655" s="1"/>
      <c r="M655" s="1"/>
      <c r="N655" s="1"/>
      <c r="O655" s="1"/>
      <c r="P655" s="1"/>
      <c r="Q655" s="1"/>
      <c r="R655" s="1"/>
      <c r="S655" s="196"/>
      <c r="T655" s="196"/>
      <c r="U655" s="196"/>
      <c r="V655" s="196"/>
      <c r="W655" s="196"/>
      <c r="X655" s="196"/>
      <c r="Y655" s="196"/>
    </row>
    <row r="656" spans="1:25" ht="15.75" customHeight="1" x14ac:dyDescent="0.25">
      <c r="A656" s="42">
        <v>1701</v>
      </c>
      <c r="B656" s="43">
        <v>15</v>
      </c>
      <c r="C656" s="43"/>
      <c r="D656" s="43"/>
      <c r="E656" s="43"/>
      <c r="F656" s="43"/>
      <c r="G656" s="43"/>
      <c r="H656" s="43"/>
      <c r="I656" s="43"/>
      <c r="J656" s="43"/>
      <c r="K656" s="87"/>
      <c r="L656" s="155"/>
      <c r="M656" s="155"/>
      <c r="N656" s="155"/>
      <c r="O656" s="155"/>
      <c r="P656" s="155"/>
      <c r="Q656" s="155"/>
      <c r="R656" s="155"/>
      <c r="S656" s="150"/>
      <c r="T656" s="151"/>
      <c r="U656" s="152"/>
      <c r="V656" s="159"/>
      <c r="W656" s="44">
        <f>B656</f>
        <v>15</v>
      </c>
      <c r="X656" s="160"/>
      <c r="Y656" s="159"/>
    </row>
    <row r="657" spans="1:27" ht="15.75" customHeight="1" x14ac:dyDescent="0.25">
      <c r="A657" s="42">
        <v>1702</v>
      </c>
      <c r="B657" s="43"/>
      <c r="C657" s="43">
        <v>10</v>
      </c>
      <c r="D657" s="43"/>
      <c r="E657" s="43"/>
      <c r="F657" s="43"/>
      <c r="G657" s="43"/>
      <c r="H657" s="43"/>
      <c r="I657" s="43"/>
      <c r="J657" s="43"/>
      <c r="K657" s="87"/>
      <c r="L657" s="155"/>
      <c r="M657" s="155"/>
      <c r="N657" s="155"/>
      <c r="O657" s="155"/>
      <c r="P657" s="155"/>
      <c r="Q657" s="155"/>
      <c r="R657" s="155"/>
      <c r="S657" s="153"/>
      <c r="T657" s="68"/>
      <c r="U657" s="154"/>
      <c r="V657" s="45">
        <f>IF(C657=0,"",C657/B656)</f>
        <v>0.66666666666666663</v>
      </c>
      <c r="W657" s="46">
        <v>10</v>
      </c>
      <c r="X657" s="161">
        <f t="shared" ref="X657:X664" si="98">IF(W657=0,"",W657/W656)</f>
        <v>0.66666666666666663</v>
      </c>
      <c r="Y657" s="161">
        <f t="shared" ref="Y657:Y664" si="99">IF(W657=0,"",100%-X657)</f>
        <v>0.33333333333333337</v>
      </c>
    </row>
    <row r="658" spans="1:27" ht="15.75" customHeight="1" x14ac:dyDescent="0.25">
      <c r="A658" s="42">
        <v>1801</v>
      </c>
      <c r="B658" s="43"/>
      <c r="C658" s="43"/>
      <c r="D658" s="43">
        <v>8</v>
      </c>
      <c r="E658" s="43"/>
      <c r="F658" s="43"/>
      <c r="G658" s="43"/>
      <c r="H658" s="43"/>
      <c r="I658" s="43"/>
      <c r="J658" s="43"/>
      <c r="K658" s="87"/>
      <c r="L658" s="155"/>
      <c r="M658" s="155"/>
      <c r="N658" s="155"/>
      <c r="O658" s="155"/>
      <c r="P658" s="155"/>
      <c r="Q658" s="155"/>
      <c r="R658" s="155"/>
      <c r="S658" s="153"/>
      <c r="T658" s="68"/>
      <c r="U658" s="154"/>
      <c r="V658" s="45">
        <f>IF(D658=0,"",D658/C657)</f>
        <v>0.8</v>
      </c>
      <c r="W658" s="46">
        <v>8</v>
      </c>
      <c r="X658" s="161">
        <f t="shared" si="98"/>
        <v>0.8</v>
      </c>
      <c r="Y658" s="161">
        <f t="shared" si="99"/>
        <v>0.19999999999999996</v>
      </c>
      <c r="AA658" s="8">
        <f>W658/W656</f>
        <v>0.53333333333333333</v>
      </c>
    </row>
    <row r="659" spans="1:27" ht="15.75" customHeight="1" x14ac:dyDescent="0.25">
      <c r="A659" s="42">
        <v>1802</v>
      </c>
      <c r="B659" s="43"/>
      <c r="C659" s="43"/>
      <c r="D659" s="43"/>
      <c r="E659" s="43">
        <v>7</v>
      </c>
      <c r="F659" s="43"/>
      <c r="G659" s="43"/>
      <c r="H659" s="43"/>
      <c r="I659" s="43"/>
      <c r="J659" s="43"/>
      <c r="K659" s="87"/>
      <c r="L659" s="155"/>
      <c r="M659" s="155"/>
      <c r="N659" s="155"/>
      <c r="O659" s="155"/>
      <c r="P659" s="155"/>
      <c r="Q659" s="155"/>
      <c r="R659" s="155"/>
      <c r="S659" s="153"/>
      <c r="T659" s="68"/>
      <c r="U659" s="154"/>
      <c r="V659" s="45">
        <f>IF(E659=0,"",E659/D658)</f>
        <v>0.875</v>
      </c>
      <c r="W659" s="46">
        <v>8</v>
      </c>
      <c r="X659" s="161">
        <f t="shared" si="98"/>
        <v>1</v>
      </c>
      <c r="Y659" s="161">
        <f t="shared" si="99"/>
        <v>0</v>
      </c>
    </row>
    <row r="660" spans="1:27" ht="15.75" customHeight="1" x14ac:dyDescent="0.25">
      <c r="A660" s="42">
        <v>1901</v>
      </c>
      <c r="B660" s="43"/>
      <c r="C660" s="43"/>
      <c r="D660" s="43"/>
      <c r="E660" s="43"/>
      <c r="F660" s="43">
        <v>6</v>
      </c>
      <c r="G660" s="43"/>
      <c r="H660" s="43"/>
      <c r="I660" s="43"/>
      <c r="J660" s="43"/>
      <c r="K660" s="87"/>
      <c r="L660" s="155"/>
      <c r="M660" s="155"/>
      <c r="N660" s="155"/>
      <c r="O660" s="155"/>
      <c r="P660" s="155"/>
      <c r="Q660" s="155"/>
      <c r="R660" s="155"/>
      <c r="S660" s="153"/>
      <c r="T660" s="68"/>
      <c r="U660" s="154"/>
      <c r="V660" s="45">
        <f>IF(F660=0,"",F660/E659)</f>
        <v>0.8571428571428571</v>
      </c>
      <c r="W660" s="46">
        <v>8</v>
      </c>
      <c r="X660" s="161">
        <f t="shared" si="98"/>
        <v>1</v>
      </c>
      <c r="Y660" s="161">
        <f t="shared" si="99"/>
        <v>0</v>
      </c>
    </row>
    <row r="661" spans="1:27" ht="15.75" customHeight="1" x14ac:dyDescent="0.25">
      <c r="A661" s="42">
        <v>1902</v>
      </c>
      <c r="B661" s="43"/>
      <c r="C661" s="43"/>
      <c r="D661" s="43"/>
      <c r="E661" s="43"/>
      <c r="F661" s="43"/>
      <c r="G661" s="43">
        <v>6</v>
      </c>
      <c r="H661" s="43"/>
      <c r="I661" s="43"/>
      <c r="J661" s="43"/>
      <c r="K661" s="87"/>
      <c r="L661" s="155"/>
      <c r="M661" s="155"/>
      <c r="N661" s="155"/>
      <c r="O661" s="155"/>
      <c r="P661" s="155"/>
      <c r="Q661" s="155"/>
      <c r="R661" s="155"/>
      <c r="S661" s="153"/>
      <c r="T661" s="68"/>
      <c r="U661" s="154"/>
      <c r="V661" s="45">
        <f>IF(G661=0,"",G661/F660)</f>
        <v>1</v>
      </c>
      <c r="W661" s="46">
        <v>8</v>
      </c>
      <c r="X661" s="161">
        <f t="shared" si="98"/>
        <v>1</v>
      </c>
      <c r="Y661" s="161">
        <f t="shared" si="99"/>
        <v>0</v>
      </c>
    </row>
    <row r="662" spans="1:27" ht="15.75" customHeight="1" x14ac:dyDescent="0.25">
      <c r="A662" s="42">
        <v>2001</v>
      </c>
      <c r="B662" s="43"/>
      <c r="C662" s="43"/>
      <c r="D662" s="43"/>
      <c r="E662" s="43"/>
      <c r="F662" s="43"/>
      <c r="G662" s="43"/>
      <c r="H662" s="43">
        <v>6</v>
      </c>
      <c r="I662" s="43"/>
      <c r="J662" s="43"/>
      <c r="K662" s="87"/>
      <c r="L662" s="155"/>
      <c r="M662" s="155"/>
      <c r="N662" s="155"/>
      <c r="O662" s="155"/>
      <c r="P662" s="155"/>
      <c r="Q662" s="155"/>
      <c r="R662" s="155"/>
      <c r="S662" s="153"/>
      <c r="T662" s="68"/>
      <c r="U662" s="154"/>
      <c r="V662" s="45">
        <f>IF(H662=0,"",H662/G661)</f>
        <v>1</v>
      </c>
      <c r="W662" s="46">
        <v>8</v>
      </c>
      <c r="X662" s="161">
        <f t="shared" si="98"/>
        <v>1</v>
      </c>
      <c r="Y662" s="161">
        <f t="shared" si="99"/>
        <v>0</v>
      </c>
    </row>
    <row r="663" spans="1:27" ht="15.75" customHeight="1" x14ac:dyDescent="0.25">
      <c r="A663" s="42">
        <v>2002</v>
      </c>
      <c r="B663" s="43"/>
      <c r="C663" s="43"/>
      <c r="D663" s="43"/>
      <c r="E663" s="43"/>
      <c r="F663" s="43"/>
      <c r="G663" s="43"/>
      <c r="H663" s="43"/>
      <c r="I663" s="43">
        <v>5</v>
      </c>
      <c r="J663" s="43"/>
      <c r="K663" s="87"/>
      <c r="L663" s="155"/>
      <c r="M663" s="155"/>
      <c r="N663" s="155"/>
      <c r="O663" s="155"/>
      <c r="P663" s="155"/>
      <c r="Q663" s="155"/>
      <c r="R663" s="155"/>
      <c r="S663" s="153"/>
      <c r="T663" s="68"/>
      <c r="U663" s="154"/>
      <c r="V663" s="45">
        <f>IF(I663=0,"",I663/H662)</f>
        <v>0.83333333333333337</v>
      </c>
      <c r="W663" s="46">
        <v>8</v>
      </c>
      <c r="X663" s="161">
        <f t="shared" si="98"/>
        <v>1</v>
      </c>
      <c r="Y663" s="161">
        <f t="shared" si="99"/>
        <v>0</v>
      </c>
    </row>
    <row r="664" spans="1:27" ht="15.75" customHeight="1" x14ac:dyDescent="0.25">
      <c r="A664" s="42">
        <v>2101</v>
      </c>
      <c r="B664" s="43"/>
      <c r="C664" s="43"/>
      <c r="D664" s="43"/>
      <c r="E664" s="43"/>
      <c r="F664" s="43"/>
      <c r="G664" s="43"/>
      <c r="H664" s="43"/>
      <c r="I664" s="43"/>
      <c r="J664" s="43">
        <v>5</v>
      </c>
      <c r="K664" s="87">
        <v>5</v>
      </c>
      <c r="L664" s="155"/>
      <c r="M664" s="155"/>
      <c r="N664" s="155"/>
      <c r="O664" s="155"/>
      <c r="P664" s="155"/>
      <c r="Q664" s="155"/>
      <c r="R664" s="155"/>
      <c r="S664" s="153"/>
      <c r="T664" s="68"/>
      <c r="U664" s="154"/>
      <c r="V664" s="47">
        <f>IF(J664=0,"",J664/I663)</f>
        <v>1</v>
      </c>
      <c r="W664" s="46">
        <v>8</v>
      </c>
      <c r="X664" s="47">
        <f t="shared" si="98"/>
        <v>1</v>
      </c>
      <c r="Y664" s="47">
        <f t="shared" si="99"/>
        <v>0</v>
      </c>
    </row>
    <row r="665" spans="1:27" ht="15.75" customHeight="1" x14ac:dyDescent="0.25">
      <c r="A665" s="42">
        <v>2102</v>
      </c>
      <c r="B665" s="43"/>
      <c r="C665" s="43"/>
      <c r="D665" s="43"/>
      <c r="E665" s="43"/>
      <c r="F665" s="43"/>
      <c r="G665" s="43"/>
      <c r="H665" s="43"/>
      <c r="I665" s="43"/>
      <c r="J665" s="43">
        <v>2</v>
      </c>
      <c r="K665" s="87">
        <v>2</v>
      </c>
      <c r="L665" s="155"/>
      <c r="M665" s="155"/>
      <c r="N665" s="155"/>
      <c r="O665" s="155"/>
      <c r="P665" s="155"/>
      <c r="Q665" s="155"/>
      <c r="R665" s="155"/>
      <c r="S665" s="153"/>
      <c r="T665" s="68"/>
      <c r="U665" s="155"/>
      <c r="V665" s="125"/>
      <c r="W665" s="46">
        <v>3</v>
      </c>
      <c r="X665" s="125"/>
      <c r="Y665" s="166"/>
    </row>
    <row r="666" spans="1:27" ht="15.75" customHeight="1" x14ac:dyDescent="0.25">
      <c r="A666" s="42">
        <v>2201</v>
      </c>
      <c r="B666" s="43"/>
      <c r="C666" s="43"/>
      <c r="D666" s="43"/>
      <c r="E666" s="43"/>
      <c r="F666" s="43"/>
      <c r="G666" s="43"/>
      <c r="H666" s="43"/>
      <c r="I666" s="43"/>
      <c r="J666" s="43">
        <v>1</v>
      </c>
      <c r="K666" s="87">
        <v>1</v>
      </c>
      <c r="L666" s="155"/>
      <c r="M666" s="155"/>
      <c r="N666" s="155"/>
      <c r="O666" s="155"/>
      <c r="P666" s="155"/>
      <c r="Q666" s="155"/>
      <c r="R666" s="155"/>
      <c r="S666" s="153"/>
      <c r="T666" s="68"/>
      <c r="U666" s="155"/>
      <c r="V666" s="163"/>
      <c r="W666" s="69">
        <v>1</v>
      </c>
      <c r="X666" s="164"/>
      <c r="Y666" s="163"/>
    </row>
    <row r="667" spans="1:27" ht="15.75" customHeight="1" x14ac:dyDescent="0.25">
      <c r="A667" s="42">
        <v>2202</v>
      </c>
      <c r="B667" s="43"/>
      <c r="C667" s="43"/>
      <c r="D667" s="43"/>
      <c r="E667" s="43"/>
      <c r="F667" s="43"/>
      <c r="G667" s="43"/>
      <c r="H667" s="43"/>
      <c r="I667" s="43"/>
      <c r="J667" s="43"/>
      <c r="K667" s="87"/>
      <c r="L667" s="155"/>
      <c r="M667" s="155"/>
      <c r="N667" s="155"/>
      <c r="O667" s="155"/>
      <c r="P667" s="155"/>
      <c r="Q667" s="155"/>
      <c r="R667" s="155"/>
      <c r="S667" s="153"/>
      <c r="T667" s="68"/>
      <c r="U667" s="155"/>
      <c r="V667" s="163"/>
      <c r="W667" s="69"/>
      <c r="X667" s="164"/>
      <c r="Y667" s="163"/>
    </row>
    <row r="668" spans="1:27" ht="15.75" customHeight="1" x14ac:dyDescent="0.25">
      <c r="A668" s="42">
        <v>2301</v>
      </c>
      <c r="B668" s="43"/>
      <c r="C668" s="43"/>
      <c r="D668" s="43"/>
      <c r="E668" s="43"/>
      <c r="F668" s="43"/>
      <c r="G668" s="43"/>
      <c r="H668" s="43"/>
      <c r="I668" s="43"/>
      <c r="J668" s="43"/>
      <c r="K668" s="87"/>
      <c r="L668" s="155"/>
      <c r="M668" s="155"/>
      <c r="N668" s="155"/>
      <c r="O668" s="155"/>
      <c r="P668" s="155"/>
      <c r="Q668" s="155"/>
      <c r="R668" s="155"/>
      <c r="S668" s="153"/>
      <c r="T668" s="68"/>
      <c r="U668" s="155"/>
      <c r="V668" s="163"/>
      <c r="W668" s="69"/>
      <c r="X668" s="164"/>
      <c r="Y668" s="163"/>
    </row>
    <row r="669" spans="1:27" ht="15.75" customHeight="1" x14ac:dyDescent="0.25">
      <c r="A669" s="42">
        <v>2302</v>
      </c>
      <c r="B669" s="43"/>
      <c r="C669" s="43"/>
      <c r="D669" s="43"/>
      <c r="E669" s="43"/>
      <c r="F669" s="43"/>
      <c r="G669" s="43"/>
      <c r="H669" s="43"/>
      <c r="I669" s="43"/>
      <c r="J669" s="43"/>
      <c r="K669" s="87"/>
      <c r="L669" s="155"/>
      <c r="M669" s="155"/>
      <c r="N669" s="155"/>
      <c r="O669" s="155"/>
      <c r="P669" s="155"/>
      <c r="Q669" s="155"/>
      <c r="R669" s="155"/>
      <c r="S669" s="153"/>
      <c r="T669" s="68"/>
      <c r="U669" s="155"/>
      <c r="V669" s="68"/>
      <c r="W669" s="155"/>
      <c r="X669" s="165"/>
      <c r="Y669" s="163"/>
    </row>
    <row r="670" spans="1:27" ht="15.75" customHeight="1" x14ac:dyDescent="0.25">
      <c r="A670" s="42">
        <v>2401</v>
      </c>
      <c r="B670" s="43"/>
      <c r="C670" s="43"/>
      <c r="D670" s="43"/>
      <c r="E670" s="43"/>
      <c r="F670" s="43"/>
      <c r="G670" s="43"/>
      <c r="H670" s="43"/>
      <c r="I670" s="43"/>
      <c r="J670" s="43"/>
      <c r="K670" s="87"/>
      <c r="L670" s="155"/>
      <c r="M670" s="155"/>
      <c r="N670" s="155"/>
      <c r="O670" s="155"/>
      <c r="P670" s="155"/>
      <c r="Q670" s="155"/>
      <c r="R670" s="155"/>
      <c r="S670" s="153"/>
      <c r="T670" s="68"/>
      <c r="U670" s="155"/>
      <c r="V670" s="50" t="s">
        <v>64</v>
      </c>
      <c r="W670" s="51">
        <v>5</v>
      </c>
      <c r="X670" s="52">
        <f>K673</f>
        <v>8</v>
      </c>
      <c r="Y670" s="53" t="s">
        <v>10</v>
      </c>
    </row>
    <row r="671" spans="1:27" ht="15.75" customHeight="1" x14ac:dyDescent="0.25">
      <c r="A671" s="42">
        <v>2402</v>
      </c>
      <c r="B671" s="43"/>
      <c r="C671" s="43"/>
      <c r="D671" s="43"/>
      <c r="E671" s="43"/>
      <c r="F671" s="43"/>
      <c r="G671" s="43"/>
      <c r="H671" s="43"/>
      <c r="I671" s="43"/>
      <c r="J671" s="43"/>
      <c r="K671" s="87"/>
      <c r="L671" s="155"/>
      <c r="M671" s="155"/>
      <c r="N671" s="155"/>
      <c r="O671" s="155"/>
      <c r="P671" s="155"/>
      <c r="Q671" s="155"/>
      <c r="R671" s="155"/>
      <c r="S671" s="153"/>
      <c r="T671" s="68"/>
      <c r="U671" s="155"/>
      <c r="V671" s="54" t="s">
        <v>66</v>
      </c>
      <c r="W671" s="55">
        <f>IF(W670/B656=0,"",W670/B656)</f>
        <v>0.33333333333333331</v>
      </c>
      <c r="X671" s="56">
        <f>IF(W670/X670=0,"",W670/X670)</f>
        <v>0.625</v>
      </c>
      <c r="Y671" s="57" t="s">
        <v>67</v>
      </c>
    </row>
    <row r="672" spans="1:27" ht="15.75" customHeight="1" x14ac:dyDescent="0.25">
      <c r="A672" s="42">
        <v>2501</v>
      </c>
      <c r="B672" s="43"/>
      <c r="C672" s="43"/>
      <c r="D672" s="43"/>
      <c r="E672" s="43"/>
      <c r="F672" s="43"/>
      <c r="G672" s="43"/>
      <c r="H672" s="43"/>
      <c r="I672" s="43"/>
      <c r="J672" s="43"/>
      <c r="K672" s="87"/>
      <c r="L672" s="155"/>
      <c r="M672" s="155"/>
      <c r="N672" s="155"/>
      <c r="O672" s="155"/>
      <c r="P672" s="155"/>
      <c r="Q672" s="155"/>
      <c r="R672" s="155"/>
      <c r="S672" s="156"/>
      <c r="T672" s="157"/>
      <c r="U672" s="158"/>
      <c r="V672" s="58"/>
      <c r="W672" s="59"/>
      <c r="X672" s="59"/>
      <c r="Y672" s="60"/>
    </row>
    <row r="673" spans="1:36" ht="18" customHeight="1" x14ac:dyDescent="0.25">
      <c r="A673" s="28"/>
      <c r="B673" s="198" t="s">
        <v>89</v>
      </c>
      <c r="C673" s="198"/>
      <c r="D673" s="198"/>
      <c r="E673" s="198"/>
      <c r="F673" s="198"/>
      <c r="G673" s="198"/>
      <c r="H673" s="198"/>
      <c r="I673" s="198"/>
      <c r="J673" s="198"/>
      <c r="K673" s="61">
        <f>SUM(K656:K669)</f>
        <v>8</v>
      </c>
      <c r="L673" s="1"/>
      <c r="M673" s="1"/>
      <c r="N673" s="1"/>
      <c r="O673" s="1"/>
      <c r="P673" s="1"/>
      <c r="Q673" s="1"/>
      <c r="R673" s="1"/>
      <c r="S673" s="62">
        <f>IF(K664=0,"",K664/B656)</f>
        <v>0.33333333333333331</v>
      </c>
      <c r="T673" s="62">
        <f>IF(K673=0,"",K673/B656)</f>
        <v>0.53333333333333333</v>
      </c>
      <c r="U673" s="62">
        <f>IF(K664=0,"",T673-S673)</f>
        <v>0.2</v>
      </c>
      <c r="V673" s="2"/>
      <c r="W673" s="1"/>
      <c r="X673" s="25"/>
      <c r="Y673" s="2"/>
    </row>
    <row r="674" spans="1:36" ht="12.75" customHeight="1" x14ac:dyDescent="0.2"/>
    <row r="675" spans="1:36" ht="12.75" customHeight="1" x14ac:dyDescent="0.2">
      <c r="S675" s="2"/>
      <c r="T675" s="2"/>
      <c r="V675" s="2"/>
    </row>
    <row r="676" spans="1:36" ht="26.25" customHeight="1" x14ac:dyDescent="0.4">
      <c r="B676" s="199" t="s">
        <v>78</v>
      </c>
      <c r="C676" s="200"/>
      <c r="D676" s="200"/>
      <c r="E676" s="200"/>
      <c r="F676" s="200"/>
      <c r="G676" s="200"/>
      <c r="H676" s="200"/>
      <c r="I676" s="200"/>
      <c r="J676" s="200"/>
      <c r="K676" s="147" t="s">
        <v>95</v>
      </c>
      <c r="S676" s="2"/>
      <c r="T676" s="2"/>
      <c r="V676" s="2"/>
      <c r="AC676" s="107">
        <f>AVERAGE(W671,W694)</f>
        <v>0.43137254901960786</v>
      </c>
      <c r="AD676" s="2"/>
      <c r="AE676" s="2"/>
      <c r="AF676" s="1"/>
      <c r="AG676" s="2"/>
      <c r="AH676" s="1"/>
      <c r="AI676" s="1"/>
      <c r="AJ676" s="1"/>
    </row>
    <row r="677" spans="1:36" ht="20.25" customHeight="1" x14ac:dyDescent="0.2">
      <c r="A677" s="201" t="s">
        <v>9</v>
      </c>
      <c r="B677" s="202" t="s">
        <v>79</v>
      </c>
      <c r="C677" s="203"/>
      <c r="D677" s="203"/>
      <c r="E677" s="203"/>
      <c r="F677" s="203"/>
      <c r="G677" s="203"/>
      <c r="H677" s="203"/>
      <c r="I677" s="203"/>
      <c r="J677" s="204"/>
      <c r="K677" s="212" t="s">
        <v>10</v>
      </c>
      <c r="L677" s="1"/>
      <c r="M677" s="1"/>
      <c r="N677" s="1"/>
      <c r="O677" s="1"/>
      <c r="P677" s="1"/>
      <c r="Q677" s="1"/>
      <c r="R677" s="1"/>
      <c r="S677" s="197" t="s">
        <v>2</v>
      </c>
      <c r="T677" s="197" t="s">
        <v>3</v>
      </c>
      <c r="U677" s="214" t="s">
        <v>4</v>
      </c>
      <c r="V677" s="197" t="s">
        <v>5</v>
      </c>
      <c r="W677" s="195" t="s">
        <v>6</v>
      </c>
      <c r="X677" s="195" t="s">
        <v>7</v>
      </c>
      <c r="Y677" s="197" t="s">
        <v>8</v>
      </c>
    </row>
    <row r="678" spans="1:36" ht="15.75" customHeight="1" x14ac:dyDescent="0.25">
      <c r="A678" s="196"/>
      <c r="B678" s="42" t="s">
        <v>80</v>
      </c>
      <c r="C678" s="42" t="s">
        <v>81</v>
      </c>
      <c r="D678" s="42" t="s">
        <v>82</v>
      </c>
      <c r="E678" s="42" t="s">
        <v>83</v>
      </c>
      <c r="F678" s="42" t="s">
        <v>84</v>
      </c>
      <c r="G678" s="42" t="s">
        <v>85</v>
      </c>
      <c r="H678" s="42" t="s">
        <v>86</v>
      </c>
      <c r="I678" s="42" t="s">
        <v>87</v>
      </c>
      <c r="J678" s="42" t="s">
        <v>88</v>
      </c>
      <c r="K678" s="213"/>
      <c r="L678" s="1"/>
      <c r="M678" s="1"/>
      <c r="N678" s="1"/>
      <c r="O678" s="1"/>
      <c r="P678" s="1"/>
      <c r="Q678" s="1"/>
      <c r="R678" s="1"/>
      <c r="S678" s="196"/>
      <c r="T678" s="196"/>
      <c r="U678" s="196"/>
      <c r="V678" s="196"/>
      <c r="W678" s="196"/>
      <c r="X678" s="196"/>
      <c r="Y678" s="196"/>
    </row>
    <row r="679" spans="1:36" ht="15.75" customHeight="1" x14ac:dyDescent="0.25">
      <c r="A679" s="42">
        <v>1702</v>
      </c>
      <c r="B679" s="43">
        <v>34</v>
      </c>
      <c r="C679" s="43"/>
      <c r="D679" s="43"/>
      <c r="E679" s="43"/>
      <c r="F679" s="43"/>
      <c r="G679" s="43"/>
      <c r="H679" s="43"/>
      <c r="I679" s="43"/>
      <c r="J679" s="43"/>
      <c r="K679" s="87"/>
      <c r="L679" s="155"/>
      <c r="M679" s="155"/>
      <c r="N679" s="155"/>
      <c r="O679" s="155"/>
      <c r="P679" s="155"/>
      <c r="Q679" s="155"/>
      <c r="R679" s="155"/>
      <c r="S679" s="150"/>
      <c r="T679" s="151"/>
      <c r="U679" s="152"/>
      <c r="V679" s="159"/>
      <c r="W679" s="44">
        <f>B679</f>
        <v>34</v>
      </c>
      <c r="X679" s="160"/>
      <c r="Y679" s="159"/>
    </row>
    <row r="680" spans="1:36" ht="15.75" customHeight="1" x14ac:dyDescent="0.25">
      <c r="A680" s="42">
        <v>1801</v>
      </c>
      <c r="B680" s="43"/>
      <c r="C680" s="43">
        <v>26</v>
      </c>
      <c r="D680" s="43"/>
      <c r="E680" s="43"/>
      <c r="F680" s="43"/>
      <c r="G680" s="43"/>
      <c r="H680" s="43"/>
      <c r="I680" s="43"/>
      <c r="J680" s="43"/>
      <c r="K680" s="87"/>
      <c r="L680" s="155"/>
      <c r="M680" s="155"/>
      <c r="N680" s="155"/>
      <c r="O680" s="155"/>
      <c r="P680" s="155"/>
      <c r="Q680" s="155"/>
      <c r="R680" s="155"/>
      <c r="S680" s="153"/>
      <c r="T680" s="68"/>
      <c r="U680" s="154"/>
      <c r="V680" s="45">
        <f>IF(C680=0,"",C680/B679)</f>
        <v>0.76470588235294112</v>
      </c>
      <c r="W680" s="46">
        <v>26</v>
      </c>
      <c r="X680" s="161">
        <f t="shared" ref="X680:X687" si="100">IF(W680=0,"",W680/W679)</f>
        <v>0.76470588235294112</v>
      </c>
      <c r="Y680" s="161">
        <f t="shared" ref="Y680:Y687" si="101">IF(W680=0,"",100%-X680)</f>
        <v>0.23529411764705888</v>
      </c>
    </row>
    <row r="681" spans="1:36" ht="15.75" customHeight="1" x14ac:dyDescent="0.25">
      <c r="A681" s="42">
        <v>1802</v>
      </c>
      <c r="B681" s="43"/>
      <c r="C681" s="43"/>
      <c r="D681" s="43">
        <v>20</v>
      </c>
      <c r="E681" s="43"/>
      <c r="F681" s="43"/>
      <c r="G681" s="43"/>
      <c r="H681" s="43"/>
      <c r="I681" s="43"/>
      <c r="J681" s="43"/>
      <c r="K681" s="87"/>
      <c r="L681" s="155"/>
      <c r="M681" s="155"/>
      <c r="N681" s="155"/>
      <c r="O681" s="155"/>
      <c r="P681" s="155"/>
      <c r="Q681" s="155"/>
      <c r="R681" s="155"/>
      <c r="S681" s="153"/>
      <c r="T681" s="68"/>
      <c r="U681" s="154"/>
      <c r="V681" s="45">
        <f>IF(D681=0,"",D681/C680)</f>
        <v>0.76923076923076927</v>
      </c>
      <c r="W681" s="46">
        <v>20</v>
      </c>
      <c r="X681" s="161">
        <f t="shared" si="100"/>
        <v>0.76923076923076927</v>
      </c>
      <c r="Y681" s="161">
        <f t="shared" si="101"/>
        <v>0.23076923076923073</v>
      </c>
      <c r="Z681" s="8">
        <f>W681/W679</f>
        <v>0.58823529411764708</v>
      </c>
    </row>
    <row r="682" spans="1:36" ht="15.75" customHeight="1" x14ac:dyDescent="0.25">
      <c r="A682" s="42">
        <v>1901</v>
      </c>
      <c r="B682" s="43"/>
      <c r="C682" s="43"/>
      <c r="D682" s="43"/>
      <c r="E682" s="43">
        <v>19</v>
      </c>
      <c r="F682" s="43"/>
      <c r="G682" s="43"/>
      <c r="H682" s="43"/>
      <c r="I682" s="43"/>
      <c r="J682" s="43"/>
      <c r="K682" s="87"/>
      <c r="L682" s="155"/>
      <c r="M682" s="155"/>
      <c r="N682" s="155"/>
      <c r="O682" s="155"/>
      <c r="P682" s="155"/>
      <c r="Q682" s="155"/>
      <c r="R682" s="155"/>
      <c r="S682" s="153"/>
      <c r="T682" s="68"/>
      <c r="U682" s="154"/>
      <c r="V682" s="45">
        <f>IF(E682=0,"",E682/D681)</f>
        <v>0.95</v>
      </c>
      <c r="W682" s="46">
        <v>20</v>
      </c>
      <c r="X682" s="161">
        <f t="shared" si="100"/>
        <v>1</v>
      </c>
      <c r="Y682" s="161">
        <f t="shared" si="101"/>
        <v>0</v>
      </c>
    </row>
    <row r="683" spans="1:36" ht="15.75" customHeight="1" x14ac:dyDescent="0.25">
      <c r="A683" s="42">
        <v>1902</v>
      </c>
      <c r="B683" s="43"/>
      <c r="C683" s="43"/>
      <c r="D683" s="43"/>
      <c r="E683" s="43"/>
      <c r="F683" s="43">
        <v>18</v>
      </c>
      <c r="G683" s="43"/>
      <c r="H683" s="43"/>
      <c r="I683" s="43"/>
      <c r="J683" s="43"/>
      <c r="K683" s="87"/>
      <c r="L683" s="155"/>
      <c r="M683" s="155"/>
      <c r="N683" s="155"/>
      <c r="O683" s="155"/>
      <c r="P683" s="155"/>
      <c r="Q683" s="155"/>
      <c r="R683" s="155"/>
      <c r="S683" s="153"/>
      <c r="T683" s="68"/>
      <c r="U683" s="154"/>
      <c r="V683" s="45">
        <f>IF(F683=0,"",F683/E682)</f>
        <v>0.94736842105263153</v>
      </c>
      <c r="W683" s="46">
        <v>20</v>
      </c>
      <c r="X683" s="161">
        <f t="shared" si="100"/>
        <v>1</v>
      </c>
      <c r="Y683" s="161">
        <f t="shared" si="101"/>
        <v>0</v>
      </c>
    </row>
    <row r="684" spans="1:36" ht="15.75" customHeight="1" x14ac:dyDescent="0.25">
      <c r="A684" s="42">
        <v>2001</v>
      </c>
      <c r="B684" s="43"/>
      <c r="C684" s="43"/>
      <c r="D684" s="43"/>
      <c r="E684" s="43"/>
      <c r="F684" s="43"/>
      <c r="G684" s="43">
        <v>18</v>
      </c>
      <c r="H684" s="43"/>
      <c r="I684" s="43"/>
      <c r="J684" s="43"/>
      <c r="K684" s="87"/>
      <c r="L684" s="155"/>
      <c r="M684" s="155"/>
      <c r="N684" s="155"/>
      <c r="O684" s="155"/>
      <c r="P684" s="155"/>
      <c r="Q684" s="155"/>
      <c r="R684" s="155"/>
      <c r="S684" s="153"/>
      <c r="T684" s="68"/>
      <c r="U684" s="154"/>
      <c r="V684" s="45">
        <f>IF(G684=0,"",G684/F683)</f>
        <v>1</v>
      </c>
      <c r="W684" s="46">
        <v>19</v>
      </c>
      <c r="X684" s="161">
        <f t="shared" si="100"/>
        <v>0.95</v>
      </c>
      <c r="Y684" s="161">
        <f t="shared" si="101"/>
        <v>5.0000000000000044E-2</v>
      </c>
    </row>
    <row r="685" spans="1:36" ht="15.75" customHeight="1" x14ac:dyDescent="0.25">
      <c r="A685" s="42">
        <v>2002</v>
      </c>
      <c r="B685" s="43"/>
      <c r="C685" s="43"/>
      <c r="D685" s="43"/>
      <c r="E685" s="43"/>
      <c r="F685" s="43"/>
      <c r="G685" s="43"/>
      <c r="H685" s="43">
        <v>18</v>
      </c>
      <c r="I685" s="43"/>
      <c r="J685" s="43"/>
      <c r="K685" s="87"/>
      <c r="L685" s="155"/>
      <c r="M685" s="155"/>
      <c r="N685" s="155"/>
      <c r="O685" s="155"/>
      <c r="P685" s="155"/>
      <c r="Q685" s="155"/>
      <c r="R685" s="155"/>
      <c r="S685" s="153"/>
      <c r="T685" s="68"/>
      <c r="U685" s="154"/>
      <c r="V685" s="45">
        <f>IF(H685=0,"",H685/G684)</f>
        <v>1</v>
      </c>
      <c r="W685" s="46">
        <v>19</v>
      </c>
      <c r="X685" s="161">
        <f t="shared" si="100"/>
        <v>1</v>
      </c>
      <c r="Y685" s="161">
        <f t="shared" si="101"/>
        <v>0</v>
      </c>
    </row>
    <row r="686" spans="1:36" ht="15.75" customHeight="1" x14ac:dyDescent="0.25">
      <c r="A686" s="42">
        <v>2101</v>
      </c>
      <c r="B686" s="43"/>
      <c r="C686" s="43"/>
      <c r="D686" s="43"/>
      <c r="E686" s="43"/>
      <c r="F686" s="43"/>
      <c r="G686" s="43"/>
      <c r="H686" s="43"/>
      <c r="I686" s="43">
        <v>18</v>
      </c>
      <c r="J686" s="43"/>
      <c r="K686" s="87"/>
      <c r="L686" s="155"/>
      <c r="M686" s="155"/>
      <c r="N686" s="155"/>
      <c r="O686" s="155"/>
      <c r="P686" s="155"/>
      <c r="Q686" s="155"/>
      <c r="R686" s="155"/>
      <c r="S686" s="153"/>
      <c r="T686" s="68"/>
      <c r="U686" s="154"/>
      <c r="V686" s="45">
        <f>IF(I686=0,"",I686/H685)</f>
        <v>1</v>
      </c>
      <c r="W686" s="46">
        <v>19</v>
      </c>
      <c r="X686" s="161">
        <f t="shared" si="100"/>
        <v>1</v>
      </c>
      <c r="Y686" s="161">
        <f t="shared" si="101"/>
        <v>0</v>
      </c>
    </row>
    <row r="687" spans="1:36" ht="15.75" customHeight="1" x14ac:dyDescent="0.25">
      <c r="A687" s="42">
        <v>2102</v>
      </c>
      <c r="B687" s="43"/>
      <c r="C687" s="43"/>
      <c r="D687" s="43"/>
      <c r="E687" s="43"/>
      <c r="F687" s="43"/>
      <c r="G687" s="43"/>
      <c r="H687" s="43"/>
      <c r="I687" s="43"/>
      <c r="J687" s="43">
        <v>18</v>
      </c>
      <c r="K687" s="87">
        <v>18</v>
      </c>
      <c r="L687" s="155"/>
      <c r="M687" s="155"/>
      <c r="N687" s="155"/>
      <c r="O687" s="155"/>
      <c r="P687" s="155"/>
      <c r="Q687" s="155"/>
      <c r="R687" s="155"/>
      <c r="S687" s="153"/>
      <c r="T687" s="68"/>
      <c r="U687" s="154"/>
      <c r="V687" s="47">
        <f>IF(J687=0,"",J687/I686)</f>
        <v>1</v>
      </c>
      <c r="W687" s="46">
        <v>19</v>
      </c>
      <c r="X687" s="47">
        <f t="shared" si="100"/>
        <v>1</v>
      </c>
      <c r="Y687" s="47">
        <f t="shared" si="101"/>
        <v>0</v>
      </c>
    </row>
    <row r="688" spans="1:36" ht="15.75" customHeight="1" x14ac:dyDescent="0.25">
      <c r="A688" s="42">
        <v>2201</v>
      </c>
      <c r="B688" s="43"/>
      <c r="C688" s="43"/>
      <c r="D688" s="43"/>
      <c r="E688" s="43"/>
      <c r="F688" s="43"/>
      <c r="G688" s="43"/>
      <c r="H688" s="43"/>
      <c r="I688" s="43"/>
      <c r="J688" s="43">
        <v>1</v>
      </c>
      <c r="K688" s="87"/>
      <c r="L688" s="155"/>
      <c r="M688" s="155"/>
      <c r="N688" s="155"/>
      <c r="O688" s="155"/>
      <c r="P688" s="155"/>
      <c r="Q688" s="155"/>
      <c r="R688" s="155"/>
      <c r="S688" s="153"/>
      <c r="T688" s="68"/>
      <c r="U688" s="155"/>
      <c r="V688" s="125"/>
      <c r="W688" s="46">
        <v>1</v>
      </c>
      <c r="X688" s="125"/>
      <c r="Y688" s="166"/>
    </row>
    <row r="689" spans="1:26" ht="15.75" customHeight="1" x14ac:dyDescent="0.25">
      <c r="A689" s="42">
        <v>2202</v>
      </c>
      <c r="B689" s="43"/>
      <c r="C689" s="43"/>
      <c r="D689" s="43"/>
      <c r="E689" s="43"/>
      <c r="F689" s="43"/>
      <c r="G689" s="43"/>
      <c r="H689" s="43"/>
      <c r="I689" s="43"/>
      <c r="J689" s="43">
        <v>1</v>
      </c>
      <c r="K689" s="87">
        <v>1</v>
      </c>
      <c r="L689" s="155"/>
      <c r="M689" s="155"/>
      <c r="N689" s="155"/>
      <c r="O689" s="155"/>
      <c r="P689" s="155"/>
      <c r="Q689" s="155"/>
      <c r="R689" s="155"/>
      <c r="S689" s="153"/>
      <c r="T689" s="68"/>
      <c r="U689" s="155"/>
      <c r="V689" s="163"/>
      <c r="W689" s="69">
        <v>1</v>
      </c>
      <c r="X689" s="164"/>
      <c r="Y689" s="163"/>
    </row>
    <row r="690" spans="1:26" ht="15.75" customHeight="1" x14ac:dyDescent="0.25">
      <c r="A690" s="42">
        <v>2301</v>
      </c>
      <c r="B690" s="43"/>
      <c r="C690" s="43"/>
      <c r="D690" s="43"/>
      <c r="E690" s="43"/>
      <c r="F690" s="43"/>
      <c r="G690" s="43"/>
      <c r="H690" s="43"/>
      <c r="I690" s="43"/>
      <c r="J690" s="43"/>
      <c r="K690" s="87"/>
      <c r="L690" s="155"/>
      <c r="M690" s="155"/>
      <c r="N690" s="155"/>
      <c r="O690" s="155"/>
      <c r="P690" s="155"/>
      <c r="Q690" s="155"/>
      <c r="R690" s="155"/>
      <c r="S690" s="153"/>
      <c r="T690" s="68"/>
      <c r="U690" s="155"/>
      <c r="V690" s="163"/>
      <c r="W690" s="69"/>
      <c r="X690" s="164"/>
      <c r="Y690" s="163"/>
    </row>
    <row r="691" spans="1:26" ht="15.75" customHeight="1" x14ac:dyDescent="0.25">
      <c r="A691" s="42">
        <v>2302</v>
      </c>
      <c r="B691" s="43"/>
      <c r="C691" s="43"/>
      <c r="D691" s="43"/>
      <c r="E691" s="43"/>
      <c r="F691" s="43"/>
      <c r="G691" s="43"/>
      <c r="H691" s="43"/>
      <c r="I691" s="43"/>
      <c r="J691" s="43"/>
      <c r="K691" s="87"/>
      <c r="L691" s="155"/>
      <c r="M691" s="155"/>
      <c r="N691" s="155"/>
      <c r="O691" s="155"/>
      <c r="P691" s="155"/>
      <c r="Q691" s="155"/>
      <c r="R691" s="155"/>
      <c r="S691" s="153"/>
      <c r="T691" s="68"/>
      <c r="U691" s="155"/>
      <c r="V691" s="163"/>
      <c r="W691" s="69"/>
      <c r="X691" s="164"/>
      <c r="Y691" s="163"/>
    </row>
    <row r="692" spans="1:26" ht="15.75" customHeight="1" x14ac:dyDescent="0.25">
      <c r="A692" s="42">
        <v>2401</v>
      </c>
      <c r="B692" s="43"/>
      <c r="C692" s="43"/>
      <c r="D692" s="43"/>
      <c r="E692" s="43"/>
      <c r="F692" s="43"/>
      <c r="G692" s="43"/>
      <c r="H692" s="43"/>
      <c r="I692" s="43"/>
      <c r="J692" s="43"/>
      <c r="K692" s="87"/>
      <c r="L692" s="155"/>
      <c r="M692" s="155"/>
      <c r="N692" s="155"/>
      <c r="O692" s="155"/>
      <c r="P692" s="155"/>
      <c r="Q692" s="155"/>
      <c r="R692" s="155"/>
      <c r="S692" s="153"/>
      <c r="T692" s="68"/>
      <c r="U692" s="155"/>
      <c r="V692" s="68"/>
      <c r="W692" s="155"/>
      <c r="X692" s="165"/>
      <c r="Y692" s="163"/>
    </row>
    <row r="693" spans="1:26" ht="15.75" customHeight="1" x14ac:dyDescent="0.25">
      <c r="A693" s="42">
        <v>2402</v>
      </c>
      <c r="B693" s="43"/>
      <c r="C693" s="43"/>
      <c r="D693" s="43"/>
      <c r="E693" s="43"/>
      <c r="F693" s="43"/>
      <c r="G693" s="43"/>
      <c r="H693" s="43"/>
      <c r="I693" s="43"/>
      <c r="J693" s="43"/>
      <c r="K693" s="87"/>
      <c r="L693" s="155"/>
      <c r="M693" s="155"/>
      <c r="N693" s="155"/>
      <c r="O693" s="155"/>
      <c r="P693" s="155"/>
      <c r="Q693" s="155"/>
      <c r="R693" s="155"/>
      <c r="S693" s="153"/>
      <c r="T693" s="68"/>
      <c r="U693" s="155"/>
      <c r="V693" s="50" t="s">
        <v>64</v>
      </c>
      <c r="W693" s="51">
        <v>18</v>
      </c>
      <c r="X693" s="52">
        <f>K696</f>
        <v>19</v>
      </c>
      <c r="Y693" s="53" t="s">
        <v>10</v>
      </c>
    </row>
    <row r="694" spans="1:26" ht="15.75" customHeight="1" x14ac:dyDescent="0.25">
      <c r="A694" s="42">
        <v>2501</v>
      </c>
      <c r="B694" s="43"/>
      <c r="C694" s="43"/>
      <c r="D694" s="43"/>
      <c r="E694" s="43"/>
      <c r="F694" s="43"/>
      <c r="G694" s="43"/>
      <c r="H694" s="43"/>
      <c r="I694" s="43"/>
      <c r="J694" s="43"/>
      <c r="K694" s="87"/>
      <c r="L694" s="155"/>
      <c r="M694" s="155"/>
      <c r="N694" s="155"/>
      <c r="O694" s="155"/>
      <c r="P694" s="155"/>
      <c r="Q694" s="155"/>
      <c r="R694" s="155"/>
      <c r="S694" s="153"/>
      <c r="T694" s="68"/>
      <c r="U694" s="155"/>
      <c r="V694" s="54" t="s">
        <v>66</v>
      </c>
      <c r="W694" s="55">
        <f>IF(W693/B679=0,"",W693/B679)</f>
        <v>0.52941176470588236</v>
      </c>
      <c r="X694" s="56">
        <f>IF(W693/X693=0,"",W693/X693)</f>
        <v>0.94736842105263153</v>
      </c>
      <c r="Y694" s="57" t="s">
        <v>67</v>
      </c>
    </row>
    <row r="695" spans="1:26" ht="15.75" customHeight="1" x14ac:dyDescent="0.25">
      <c r="A695" s="42">
        <v>2502</v>
      </c>
      <c r="B695" s="43"/>
      <c r="C695" s="43"/>
      <c r="D695" s="43"/>
      <c r="E695" s="43"/>
      <c r="F695" s="43"/>
      <c r="G695" s="43"/>
      <c r="H695" s="43"/>
      <c r="I695" s="43"/>
      <c r="J695" s="43"/>
      <c r="K695" s="87"/>
      <c r="L695" s="155"/>
      <c r="M695" s="155"/>
      <c r="N695" s="155"/>
      <c r="O695" s="155"/>
      <c r="P695" s="155"/>
      <c r="Q695" s="155"/>
      <c r="R695" s="155"/>
      <c r="S695" s="156"/>
      <c r="T695" s="157"/>
      <c r="U695" s="158"/>
      <c r="V695" s="58"/>
      <c r="W695" s="59"/>
      <c r="X695" s="59"/>
      <c r="Y695" s="60"/>
    </row>
    <row r="696" spans="1:26" ht="18" customHeight="1" x14ac:dyDescent="0.25">
      <c r="A696" s="28"/>
      <c r="B696" s="198" t="s">
        <v>89</v>
      </c>
      <c r="C696" s="198"/>
      <c r="D696" s="198"/>
      <c r="E696" s="198"/>
      <c r="F696" s="198"/>
      <c r="G696" s="198"/>
      <c r="H696" s="198"/>
      <c r="I696" s="198"/>
      <c r="J696" s="198"/>
      <c r="K696" s="61">
        <f>SUM(K679:K692)</f>
        <v>19</v>
      </c>
      <c r="L696" s="1"/>
      <c r="M696" s="1"/>
      <c r="N696" s="1"/>
      <c r="O696" s="1"/>
      <c r="P696" s="1"/>
      <c r="Q696" s="1"/>
      <c r="R696" s="1"/>
      <c r="S696" s="62">
        <f>IF(K687=0,"",K687/B679)</f>
        <v>0.52941176470588236</v>
      </c>
      <c r="T696" s="62">
        <f>IF(K696=0,"",K696/B679)</f>
        <v>0.55882352941176472</v>
      </c>
      <c r="U696" s="62">
        <f>IF(K687=0,"",T696-S696)</f>
        <v>2.9411764705882359E-2</v>
      </c>
      <c r="V696" s="2"/>
      <c r="W696" s="1"/>
      <c r="X696" s="25"/>
      <c r="Y696" s="2"/>
    </row>
    <row r="697" spans="1:26" ht="12.75" customHeight="1" x14ac:dyDescent="0.2">
      <c r="S697" s="2"/>
      <c r="T697" s="2"/>
      <c r="V697" s="2"/>
    </row>
    <row r="698" spans="1:26" ht="12.75" customHeight="1" x14ac:dyDescent="0.2">
      <c r="S698" s="2"/>
      <c r="T698" s="2"/>
      <c r="V698" s="2"/>
    </row>
    <row r="699" spans="1:26" ht="26.25" customHeight="1" x14ac:dyDescent="0.4">
      <c r="B699" s="199" t="s">
        <v>78</v>
      </c>
      <c r="C699" s="200"/>
      <c r="D699" s="200"/>
      <c r="E699" s="200"/>
      <c r="F699" s="200"/>
      <c r="G699" s="200"/>
      <c r="H699" s="200"/>
      <c r="I699" s="200"/>
      <c r="J699" s="200"/>
      <c r="K699" s="147" t="s">
        <v>96</v>
      </c>
      <c r="S699" s="2"/>
      <c r="T699" s="2"/>
      <c r="V699" s="2"/>
    </row>
    <row r="700" spans="1:26" ht="20.25" customHeight="1" x14ac:dyDescent="0.2">
      <c r="A700" s="201" t="s">
        <v>9</v>
      </c>
      <c r="B700" s="202" t="s">
        <v>79</v>
      </c>
      <c r="C700" s="203"/>
      <c r="D700" s="203"/>
      <c r="E700" s="203"/>
      <c r="F700" s="203"/>
      <c r="G700" s="203"/>
      <c r="H700" s="203"/>
      <c r="I700" s="203"/>
      <c r="J700" s="204"/>
      <c r="K700" s="212" t="s">
        <v>10</v>
      </c>
      <c r="L700" s="1"/>
      <c r="M700" s="1"/>
      <c r="N700" s="1"/>
      <c r="O700" s="1"/>
      <c r="P700" s="1"/>
      <c r="Q700" s="1"/>
      <c r="R700" s="1"/>
      <c r="S700" s="197" t="s">
        <v>2</v>
      </c>
      <c r="T700" s="197" t="s">
        <v>3</v>
      </c>
      <c r="U700" s="214" t="s">
        <v>4</v>
      </c>
      <c r="V700" s="197" t="s">
        <v>5</v>
      </c>
      <c r="W700" s="195" t="s">
        <v>6</v>
      </c>
      <c r="X700" s="195" t="s">
        <v>7</v>
      </c>
      <c r="Y700" s="197" t="s">
        <v>8</v>
      </c>
    </row>
    <row r="701" spans="1:26" ht="15.75" customHeight="1" x14ac:dyDescent="0.25">
      <c r="A701" s="196"/>
      <c r="B701" s="42" t="s">
        <v>80</v>
      </c>
      <c r="C701" s="42" t="s">
        <v>81</v>
      </c>
      <c r="D701" s="42" t="s">
        <v>82</v>
      </c>
      <c r="E701" s="42" t="s">
        <v>83</v>
      </c>
      <c r="F701" s="42" t="s">
        <v>84</v>
      </c>
      <c r="G701" s="42" t="s">
        <v>85</v>
      </c>
      <c r="H701" s="42" t="s">
        <v>86</v>
      </c>
      <c r="I701" s="42" t="s">
        <v>87</v>
      </c>
      <c r="J701" s="42" t="s">
        <v>88</v>
      </c>
      <c r="K701" s="213"/>
      <c r="L701" s="1"/>
      <c r="M701" s="1"/>
      <c r="N701" s="1"/>
      <c r="O701" s="1"/>
      <c r="P701" s="1"/>
      <c r="Q701" s="1"/>
      <c r="R701" s="1"/>
      <c r="S701" s="196"/>
      <c r="T701" s="196"/>
      <c r="U701" s="196"/>
      <c r="V701" s="196"/>
      <c r="W701" s="196"/>
      <c r="X701" s="196"/>
      <c r="Y701" s="196"/>
    </row>
    <row r="702" spans="1:26" ht="15.75" customHeight="1" x14ac:dyDescent="0.25">
      <c r="A702" s="42">
        <v>1801</v>
      </c>
      <c r="B702" s="43">
        <v>9</v>
      </c>
      <c r="C702" s="43"/>
      <c r="D702" s="43"/>
      <c r="E702" s="43"/>
      <c r="F702" s="43"/>
      <c r="G702" s="43"/>
      <c r="H702" s="43"/>
      <c r="I702" s="43"/>
      <c r="J702" s="43"/>
      <c r="K702" s="87"/>
      <c r="L702" s="155"/>
      <c r="M702" s="155"/>
      <c r="N702" s="155"/>
      <c r="O702" s="155"/>
      <c r="P702" s="155"/>
      <c r="Q702" s="155"/>
      <c r="R702" s="155"/>
      <c r="S702" s="150"/>
      <c r="T702" s="151"/>
      <c r="U702" s="152"/>
      <c r="V702" s="159"/>
      <c r="W702" s="44">
        <f>B702</f>
        <v>9</v>
      </c>
      <c r="X702" s="160"/>
      <c r="Y702" s="159"/>
    </row>
    <row r="703" spans="1:26" ht="15.75" customHeight="1" x14ac:dyDescent="0.25">
      <c r="A703" s="42">
        <v>1802</v>
      </c>
      <c r="B703" s="43"/>
      <c r="C703" s="43">
        <v>4</v>
      </c>
      <c r="D703" s="43"/>
      <c r="E703" s="43"/>
      <c r="F703" s="43"/>
      <c r="G703" s="43"/>
      <c r="H703" s="43"/>
      <c r="I703" s="43"/>
      <c r="J703" s="43"/>
      <c r="K703" s="87"/>
      <c r="L703" s="155"/>
      <c r="M703" s="155"/>
      <c r="N703" s="155"/>
      <c r="O703" s="155"/>
      <c r="P703" s="155"/>
      <c r="Q703" s="155"/>
      <c r="R703" s="155"/>
      <c r="S703" s="153"/>
      <c r="T703" s="68"/>
      <c r="U703" s="154"/>
      <c r="V703" s="45">
        <f>IF(C703=0,"",C703/B702)</f>
        <v>0.44444444444444442</v>
      </c>
      <c r="W703" s="46">
        <v>4</v>
      </c>
      <c r="X703" s="161">
        <f t="shared" ref="X703:X710" si="102">IF(W703=0,"",W703/W702)</f>
        <v>0.44444444444444442</v>
      </c>
      <c r="Y703" s="161">
        <f t="shared" ref="Y703:Y710" si="103">IF(W703=0,"",100%-X703)</f>
        <v>0.55555555555555558</v>
      </c>
    </row>
    <row r="704" spans="1:26" ht="15.75" customHeight="1" x14ac:dyDescent="0.25">
      <c r="A704" s="42">
        <v>1901</v>
      </c>
      <c r="B704" s="43"/>
      <c r="C704" s="43"/>
      <c r="D704" s="43">
        <v>4</v>
      </c>
      <c r="E704" s="43"/>
      <c r="F704" s="43"/>
      <c r="G704" s="43"/>
      <c r="H704" s="43"/>
      <c r="I704" s="43"/>
      <c r="J704" s="43"/>
      <c r="K704" s="87"/>
      <c r="L704" s="155"/>
      <c r="M704" s="155"/>
      <c r="N704" s="155"/>
      <c r="O704" s="155"/>
      <c r="P704" s="155"/>
      <c r="Q704" s="155"/>
      <c r="R704" s="155"/>
      <c r="S704" s="153"/>
      <c r="T704" s="68"/>
      <c r="U704" s="154"/>
      <c r="V704" s="45">
        <f>IF(D704=0,"",D704/C703)</f>
        <v>1</v>
      </c>
      <c r="W704" s="46">
        <v>4</v>
      </c>
      <c r="X704" s="161">
        <f t="shared" si="102"/>
        <v>1</v>
      </c>
      <c r="Y704" s="161">
        <f t="shared" si="103"/>
        <v>0</v>
      </c>
      <c r="Z704" s="8">
        <f>W704/W702</f>
        <v>0.44444444444444442</v>
      </c>
    </row>
    <row r="705" spans="1:25" ht="15.75" customHeight="1" x14ac:dyDescent="0.25">
      <c r="A705" s="42">
        <v>1902</v>
      </c>
      <c r="B705" s="43"/>
      <c r="C705" s="43"/>
      <c r="D705" s="43"/>
      <c r="E705" s="43">
        <v>4</v>
      </c>
      <c r="F705" s="43"/>
      <c r="G705" s="43"/>
      <c r="H705" s="43"/>
      <c r="I705" s="43"/>
      <c r="J705" s="43"/>
      <c r="K705" s="87"/>
      <c r="L705" s="155"/>
      <c r="M705" s="155"/>
      <c r="N705" s="155"/>
      <c r="O705" s="155"/>
      <c r="P705" s="155"/>
      <c r="Q705" s="155"/>
      <c r="R705" s="155"/>
      <c r="S705" s="153"/>
      <c r="T705" s="68"/>
      <c r="U705" s="154"/>
      <c r="V705" s="45">
        <f>IF(E705=0,"",E705/D704)</f>
        <v>1</v>
      </c>
      <c r="W705" s="46">
        <v>4</v>
      </c>
      <c r="X705" s="161">
        <f t="shared" si="102"/>
        <v>1</v>
      </c>
      <c r="Y705" s="161">
        <f t="shared" si="103"/>
        <v>0</v>
      </c>
    </row>
    <row r="706" spans="1:25" ht="15.75" customHeight="1" x14ac:dyDescent="0.25">
      <c r="A706" s="42">
        <v>2001</v>
      </c>
      <c r="B706" s="43"/>
      <c r="C706" s="43"/>
      <c r="D706" s="43"/>
      <c r="E706" s="43"/>
      <c r="F706" s="43">
        <v>4</v>
      </c>
      <c r="G706" s="43"/>
      <c r="H706" s="43"/>
      <c r="I706" s="43"/>
      <c r="J706" s="43"/>
      <c r="K706" s="87"/>
      <c r="L706" s="155"/>
      <c r="M706" s="155"/>
      <c r="N706" s="155"/>
      <c r="O706" s="155"/>
      <c r="P706" s="155"/>
      <c r="Q706" s="155"/>
      <c r="R706" s="155"/>
      <c r="S706" s="153"/>
      <c r="T706" s="68"/>
      <c r="U706" s="154"/>
      <c r="V706" s="45">
        <f>IF(F706=0,"",F706/E705)</f>
        <v>1</v>
      </c>
      <c r="W706" s="46">
        <v>4</v>
      </c>
      <c r="X706" s="161">
        <f t="shared" si="102"/>
        <v>1</v>
      </c>
      <c r="Y706" s="161">
        <f t="shared" si="103"/>
        <v>0</v>
      </c>
    </row>
    <row r="707" spans="1:25" ht="15.75" customHeight="1" x14ac:dyDescent="0.25">
      <c r="A707" s="42">
        <v>2002</v>
      </c>
      <c r="B707" s="43"/>
      <c r="C707" s="43"/>
      <c r="D707" s="43"/>
      <c r="E707" s="43"/>
      <c r="F707" s="43"/>
      <c r="G707" s="43">
        <v>4</v>
      </c>
      <c r="H707" s="43"/>
      <c r="I707" s="43"/>
      <c r="J707" s="43"/>
      <c r="K707" s="87"/>
      <c r="L707" s="155"/>
      <c r="M707" s="155"/>
      <c r="N707" s="155"/>
      <c r="O707" s="155"/>
      <c r="P707" s="155"/>
      <c r="Q707" s="155"/>
      <c r="R707" s="155"/>
      <c r="S707" s="153"/>
      <c r="T707" s="68"/>
      <c r="U707" s="154"/>
      <c r="V707" s="45">
        <f>IF(G707=0,"",G707/F706)</f>
        <v>1</v>
      </c>
      <c r="W707" s="46">
        <v>4</v>
      </c>
      <c r="X707" s="161">
        <f t="shared" si="102"/>
        <v>1</v>
      </c>
      <c r="Y707" s="161">
        <f t="shared" si="103"/>
        <v>0</v>
      </c>
    </row>
    <row r="708" spans="1:25" ht="15.75" customHeight="1" x14ac:dyDescent="0.25">
      <c r="A708" s="42">
        <v>2101</v>
      </c>
      <c r="B708" s="43"/>
      <c r="C708" s="43"/>
      <c r="D708" s="43"/>
      <c r="E708" s="43"/>
      <c r="F708" s="43"/>
      <c r="G708" s="43"/>
      <c r="H708" s="43">
        <v>4</v>
      </c>
      <c r="I708" s="43"/>
      <c r="J708" s="43"/>
      <c r="K708" s="87"/>
      <c r="L708" s="155"/>
      <c r="M708" s="155"/>
      <c r="N708" s="155"/>
      <c r="O708" s="155"/>
      <c r="P708" s="155"/>
      <c r="Q708" s="155"/>
      <c r="R708" s="155"/>
      <c r="S708" s="153"/>
      <c r="T708" s="68"/>
      <c r="U708" s="154"/>
      <c r="V708" s="45">
        <f>IF(H708=0,"",H708/G707)</f>
        <v>1</v>
      </c>
      <c r="W708" s="46">
        <v>4</v>
      </c>
      <c r="X708" s="161">
        <f t="shared" si="102"/>
        <v>1</v>
      </c>
      <c r="Y708" s="161">
        <f t="shared" si="103"/>
        <v>0</v>
      </c>
    </row>
    <row r="709" spans="1:25" ht="15.75" customHeight="1" x14ac:dyDescent="0.25">
      <c r="A709" s="42">
        <v>2102</v>
      </c>
      <c r="B709" s="43"/>
      <c r="C709" s="43"/>
      <c r="D709" s="43"/>
      <c r="E709" s="43"/>
      <c r="F709" s="43"/>
      <c r="G709" s="43"/>
      <c r="H709" s="43"/>
      <c r="I709" s="43">
        <v>4</v>
      </c>
      <c r="J709" s="43"/>
      <c r="K709" s="87"/>
      <c r="L709" s="155"/>
      <c r="M709" s="155"/>
      <c r="N709" s="155"/>
      <c r="O709" s="155"/>
      <c r="P709" s="155"/>
      <c r="Q709" s="155"/>
      <c r="R709" s="155"/>
      <c r="S709" s="153"/>
      <c r="T709" s="68"/>
      <c r="U709" s="154"/>
      <c r="V709" s="45">
        <f>IF(I709=0,"",I709/H708)</f>
        <v>1</v>
      </c>
      <c r="W709" s="46">
        <v>4</v>
      </c>
      <c r="X709" s="161">
        <f t="shared" si="102"/>
        <v>1</v>
      </c>
      <c r="Y709" s="161">
        <f t="shared" si="103"/>
        <v>0</v>
      </c>
    </row>
    <row r="710" spans="1:25" ht="15.75" customHeight="1" x14ac:dyDescent="0.25">
      <c r="A710" s="42">
        <v>2201</v>
      </c>
      <c r="B710" s="43"/>
      <c r="C710" s="43"/>
      <c r="D710" s="43"/>
      <c r="E710" s="43"/>
      <c r="F710" s="43"/>
      <c r="G710" s="43"/>
      <c r="H710" s="43"/>
      <c r="I710" s="43"/>
      <c r="J710" s="43">
        <v>4</v>
      </c>
      <c r="K710" s="87">
        <v>4</v>
      </c>
      <c r="L710" s="155"/>
      <c r="M710" s="155"/>
      <c r="N710" s="155"/>
      <c r="O710" s="155"/>
      <c r="P710" s="155"/>
      <c r="Q710" s="155"/>
      <c r="R710" s="155"/>
      <c r="S710" s="153"/>
      <c r="T710" s="68"/>
      <c r="U710" s="154"/>
      <c r="V710" s="47">
        <f>IF(J710=0,"",J710/I709)</f>
        <v>1</v>
      </c>
      <c r="W710" s="46">
        <v>4</v>
      </c>
      <c r="X710" s="47">
        <f t="shared" si="102"/>
        <v>1</v>
      </c>
      <c r="Y710" s="47">
        <f t="shared" si="103"/>
        <v>0</v>
      </c>
    </row>
    <row r="711" spans="1:25" ht="15.75" customHeight="1" x14ac:dyDescent="0.25">
      <c r="A711" s="42">
        <v>2202</v>
      </c>
      <c r="B711" s="43"/>
      <c r="C711" s="43"/>
      <c r="D711" s="43"/>
      <c r="E711" s="43"/>
      <c r="F711" s="43"/>
      <c r="G711" s="43"/>
      <c r="H711" s="43"/>
      <c r="I711" s="43"/>
      <c r="J711" s="43"/>
      <c r="K711" s="87"/>
      <c r="L711" s="155"/>
      <c r="M711" s="155"/>
      <c r="N711" s="155"/>
      <c r="O711" s="155"/>
      <c r="P711" s="155"/>
      <c r="Q711" s="155"/>
      <c r="R711" s="155"/>
      <c r="S711" s="153"/>
      <c r="T711" s="68"/>
      <c r="U711" s="155"/>
      <c r="V711" s="125"/>
      <c r="W711" s="46"/>
      <c r="X711" s="125"/>
      <c r="Y711" s="166"/>
    </row>
    <row r="712" spans="1:25" ht="15.75" customHeight="1" x14ac:dyDescent="0.25">
      <c r="A712" s="42">
        <v>2301</v>
      </c>
      <c r="B712" s="43"/>
      <c r="C712" s="43"/>
      <c r="D712" s="43"/>
      <c r="E712" s="43"/>
      <c r="F712" s="43"/>
      <c r="G712" s="43"/>
      <c r="H712" s="43"/>
      <c r="I712" s="43"/>
      <c r="J712" s="43"/>
      <c r="K712" s="87"/>
      <c r="L712" s="155"/>
      <c r="M712" s="155"/>
      <c r="N712" s="155"/>
      <c r="O712" s="155"/>
      <c r="P712" s="155"/>
      <c r="Q712" s="155"/>
      <c r="R712" s="155"/>
      <c r="S712" s="153"/>
      <c r="T712" s="68"/>
      <c r="U712" s="155"/>
      <c r="V712" s="163"/>
      <c r="W712" s="69"/>
      <c r="X712" s="164"/>
      <c r="Y712" s="163"/>
    </row>
    <row r="713" spans="1:25" ht="15.75" customHeight="1" x14ac:dyDescent="0.25">
      <c r="A713" s="42">
        <v>2302</v>
      </c>
      <c r="B713" s="43"/>
      <c r="C713" s="43"/>
      <c r="D713" s="43"/>
      <c r="E713" s="43"/>
      <c r="F713" s="43"/>
      <c r="G713" s="43"/>
      <c r="H713" s="43"/>
      <c r="I713" s="43"/>
      <c r="J713" s="43"/>
      <c r="K713" s="87"/>
      <c r="L713" s="155"/>
      <c r="M713" s="155"/>
      <c r="N713" s="155"/>
      <c r="O713" s="155"/>
      <c r="P713" s="155"/>
      <c r="Q713" s="155"/>
      <c r="R713" s="155"/>
      <c r="S713" s="153"/>
      <c r="T713" s="68"/>
      <c r="U713" s="155"/>
      <c r="V713" s="163"/>
      <c r="W713" s="69"/>
      <c r="X713" s="164"/>
      <c r="Y713" s="163"/>
    </row>
    <row r="714" spans="1:25" ht="15.75" customHeight="1" x14ac:dyDescent="0.25">
      <c r="A714" s="42">
        <v>2401</v>
      </c>
      <c r="B714" s="43"/>
      <c r="C714" s="43"/>
      <c r="D714" s="43"/>
      <c r="E714" s="43"/>
      <c r="F714" s="43"/>
      <c r="G714" s="43"/>
      <c r="H714" s="43"/>
      <c r="I714" s="43"/>
      <c r="J714" s="43"/>
      <c r="K714" s="87"/>
      <c r="L714" s="155"/>
      <c r="M714" s="155"/>
      <c r="N714" s="155"/>
      <c r="O714" s="155"/>
      <c r="P714" s="155"/>
      <c r="Q714" s="155"/>
      <c r="R714" s="155"/>
      <c r="S714" s="153"/>
      <c r="T714" s="68"/>
      <c r="U714" s="155"/>
      <c r="V714" s="163"/>
      <c r="W714" s="69"/>
      <c r="X714" s="164"/>
      <c r="Y714" s="163"/>
    </row>
    <row r="715" spans="1:25" ht="15.75" customHeight="1" x14ac:dyDescent="0.25">
      <c r="A715" s="42">
        <v>2402</v>
      </c>
      <c r="B715" s="43"/>
      <c r="C715" s="43"/>
      <c r="D715" s="43"/>
      <c r="E715" s="43"/>
      <c r="F715" s="43"/>
      <c r="G715" s="43"/>
      <c r="H715" s="43"/>
      <c r="I715" s="43"/>
      <c r="J715" s="43"/>
      <c r="K715" s="87"/>
      <c r="L715" s="155"/>
      <c r="M715" s="155"/>
      <c r="N715" s="155"/>
      <c r="O715" s="155"/>
      <c r="P715" s="155"/>
      <c r="Q715" s="155"/>
      <c r="R715" s="155"/>
      <c r="S715" s="153"/>
      <c r="T715" s="68"/>
      <c r="U715" s="155"/>
      <c r="V715" s="68"/>
      <c r="W715" s="155"/>
      <c r="X715" s="165"/>
      <c r="Y715" s="163"/>
    </row>
    <row r="716" spans="1:25" ht="15.75" customHeight="1" x14ac:dyDescent="0.25">
      <c r="A716" s="42">
        <v>2501</v>
      </c>
      <c r="B716" s="43"/>
      <c r="C716" s="43"/>
      <c r="D716" s="43"/>
      <c r="E716" s="43"/>
      <c r="F716" s="43"/>
      <c r="G716" s="43"/>
      <c r="H716" s="43"/>
      <c r="I716" s="43"/>
      <c r="J716" s="43"/>
      <c r="K716" s="87"/>
      <c r="L716" s="155"/>
      <c r="M716" s="155"/>
      <c r="N716" s="155"/>
      <c r="O716" s="155"/>
      <c r="P716" s="155"/>
      <c r="Q716" s="155"/>
      <c r="R716" s="155"/>
      <c r="S716" s="153"/>
      <c r="T716" s="68"/>
      <c r="U716" s="155"/>
      <c r="V716" s="50" t="s">
        <v>64</v>
      </c>
      <c r="W716" s="51">
        <v>3</v>
      </c>
      <c r="X716" s="52">
        <f>K719</f>
        <v>4</v>
      </c>
      <c r="Y716" s="53" t="s">
        <v>10</v>
      </c>
    </row>
    <row r="717" spans="1:25" ht="15.75" customHeight="1" x14ac:dyDescent="0.25">
      <c r="A717" s="42">
        <v>2502</v>
      </c>
      <c r="B717" s="43"/>
      <c r="C717" s="43"/>
      <c r="D717" s="43"/>
      <c r="E717" s="43"/>
      <c r="F717" s="43"/>
      <c r="G717" s="43"/>
      <c r="H717" s="43"/>
      <c r="I717" s="43"/>
      <c r="J717" s="43"/>
      <c r="K717" s="87"/>
      <c r="L717" s="155"/>
      <c r="M717" s="155"/>
      <c r="N717" s="155"/>
      <c r="O717" s="155"/>
      <c r="P717" s="155"/>
      <c r="Q717" s="155"/>
      <c r="R717" s="155"/>
      <c r="S717" s="153"/>
      <c r="T717" s="68"/>
      <c r="U717" s="155"/>
      <c r="V717" s="54" t="s">
        <v>66</v>
      </c>
      <c r="W717" s="55">
        <f>IF(W716/B702=0,"",W716/B702)</f>
        <v>0.33333333333333331</v>
      </c>
      <c r="X717" s="56">
        <f>IF(W716/X716=0,"",W716/X716)</f>
        <v>0.75</v>
      </c>
      <c r="Y717" s="57" t="s">
        <v>67</v>
      </c>
    </row>
    <row r="718" spans="1:25" ht="15.75" customHeight="1" x14ac:dyDescent="0.25">
      <c r="A718" s="42">
        <v>2601</v>
      </c>
      <c r="B718" s="43"/>
      <c r="C718" s="43"/>
      <c r="D718" s="43"/>
      <c r="E718" s="43"/>
      <c r="F718" s="43"/>
      <c r="G718" s="43"/>
      <c r="H718" s="43"/>
      <c r="I718" s="43"/>
      <c r="J718" s="43"/>
      <c r="K718" s="87"/>
      <c r="L718" s="155"/>
      <c r="M718" s="155"/>
      <c r="N718" s="155"/>
      <c r="O718" s="155"/>
      <c r="P718" s="155"/>
      <c r="Q718" s="155"/>
      <c r="R718" s="155"/>
      <c r="S718" s="156"/>
      <c r="T718" s="157"/>
      <c r="U718" s="158"/>
      <c r="V718" s="58"/>
      <c r="W718" s="59"/>
      <c r="X718" s="59"/>
      <c r="Y718" s="60"/>
    </row>
    <row r="719" spans="1:25" ht="18" customHeight="1" x14ac:dyDescent="0.25">
      <c r="A719" s="28"/>
      <c r="B719" s="198" t="s">
        <v>89</v>
      </c>
      <c r="C719" s="198"/>
      <c r="D719" s="198"/>
      <c r="E719" s="198"/>
      <c r="F719" s="198"/>
      <c r="G719" s="198"/>
      <c r="H719" s="198"/>
      <c r="I719" s="198"/>
      <c r="J719" s="198"/>
      <c r="K719" s="61">
        <f>SUM(K702:K715)</f>
        <v>4</v>
      </c>
      <c r="L719" s="1"/>
      <c r="M719" s="1"/>
      <c r="N719" s="1"/>
      <c r="O719" s="1"/>
      <c r="P719" s="1"/>
      <c r="Q719" s="1"/>
      <c r="R719" s="1"/>
      <c r="S719" s="62">
        <f>IF(K710=0,"",K710/B702)</f>
        <v>0.44444444444444442</v>
      </c>
      <c r="T719" s="62">
        <f>IF(K719=0,"",K719/B702)</f>
        <v>0.44444444444444442</v>
      </c>
      <c r="U719" s="62">
        <f>IF(K710=0,"",T719-S719)</f>
        <v>0</v>
      </c>
      <c r="V719" s="2"/>
      <c r="W719" s="1"/>
      <c r="X719" s="25"/>
      <c r="Y719" s="2"/>
    </row>
    <row r="720" spans="1:25" ht="12.75" customHeight="1" x14ac:dyDescent="0.2">
      <c r="S720" s="2"/>
      <c r="T720" s="2"/>
      <c r="V720" s="2"/>
    </row>
    <row r="721" spans="1:30" ht="12.75" customHeight="1" x14ac:dyDescent="0.2">
      <c r="S721" s="2"/>
      <c r="T721" s="2"/>
      <c r="V721" s="2"/>
    </row>
    <row r="722" spans="1:30" ht="26.25" customHeight="1" x14ac:dyDescent="0.4">
      <c r="B722" s="199" t="s">
        <v>78</v>
      </c>
      <c r="C722" s="200"/>
      <c r="D722" s="200"/>
      <c r="E722" s="200"/>
      <c r="F722" s="200"/>
      <c r="G722" s="200"/>
      <c r="H722" s="200"/>
      <c r="I722" s="200"/>
      <c r="J722" s="200"/>
      <c r="K722" s="147" t="s">
        <v>97</v>
      </c>
      <c r="S722" s="2"/>
      <c r="T722" s="2"/>
      <c r="V722" s="2"/>
      <c r="AD722" s="104">
        <f>AVERAGE(S719,S741)</f>
        <v>0.50292397660818711</v>
      </c>
    </row>
    <row r="723" spans="1:30" ht="20.25" customHeight="1" x14ac:dyDescent="0.2">
      <c r="A723" s="201" t="s">
        <v>9</v>
      </c>
      <c r="B723" s="202" t="s">
        <v>79</v>
      </c>
      <c r="C723" s="203"/>
      <c r="D723" s="203"/>
      <c r="E723" s="203"/>
      <c r="F723" s="203"/>
      <c r="G723" s="203"/>
      <c r="H723" s="203"/>
      <c r="I723" s="203"/>
      <c r="J723" s="204"/>
      <c r="K723" s="212" t="s">
        <v>10</v>
      </c>
      <c r="L723" s="1"/>
      <c r="M723" s="1"/>
      <c r="N723" s="1"/>
      <c r="O723" s="1"/>
      <c r="P723" s="1"/>
      <c r="Q723" s="1"/>
      <c r="R723" s="1"/>
      <c r="S723" s="197" t="s">
        <v>2</v>
      </c>
      <c r="T723" s="197" t="s">
        <v>3</v>
      </c>
      <c r="U723" s="214" t="s">
        <v>4</v>
      </c>
      <c r="V723" s="197" t="s">
        <v>5</v>
      </c>
      <c r="W723" s="195" t="s">
        <v>6</v>
      </c>
      <c r="X723" s="195" t="s">
        <v>7</v>
      </c>
      <c r="Y723" s="197" t="s">
        <v>8</v>
      </c>
    </row>
    <row r="724" spans="1:30" ht="15.75" customHeight="1" x14ac:dyDescent="0.25">
      <c r="A724" s="196"/>
      <c r="B724" s="42" t="s">
        <v>80</v>
      </c>
      <c r="C724" s="42" t="s">
        <v>81</v>
      </c>
      <c r="D724" s="42" t="s">
        <v>82</v>
      </c>
      <c r="E724" s="42" t="s">
        <v>83</v>
      </c>
      <c r="F724" s="42" t="s">
        <v>84</v>
      </c>
      <c r="G724" s="42" t="s">
        <v>85</v>
      </c>
      <c r="H724" s="42" t="s">
        <v>86</v>
      </c>
      <c r="I724" s="42" t="s">
        <v>87</v>
      </c>
      <c r="J724" s="42" t="s">
        <v>88</v>
      </c>
      <c r="K724" s="213"/>
      <c r="L724" s="1"/>
      <c r="M724" s="1"/>
      <c r="N724" s="1"/>
      <c r="O724" s="1"/>
      <c r="P724" s="1"/>
      <c r="Q724" s="1"/>
      <c r="R724" s="1"/>
      <c r="S724" s="196"/>
      <c r="T724" s="196"/>
      <c r="U724" s="196"/>
      <c r="V724" s="196"/>
      <c r="W724" s="196"/>
      <c r="X724" s="196"/>
      <c r="Y724" s="196"/>
    </row>
    <row r="725" spans="1:30" ht="15.75" customHeight="1" x14ac:dyDescent="0.25">
      <c r="A725" s="42">
        <v>1802</v>
      </c>
      <c r="B725" s="43">
        <v>57</v>
      </c>
      <c r="C725" s="43"/>
      <c r="D725" s="43"/>
      <c r="E725" s="43"/>
      <c r="F725" s="43"/>
      <c r="G725" s="43"/>
      <c r="H725" s="43"/>
      <c r="I725" s="43"/>
      <c r="J725" s="43"/>
      <c r="K725" s="87"/>
      <c r="L725" s="155"/>
      <c r="M725" s="155"/>
      <c r="N725" s="155"/>
      <c r="O725" s="155"/>
      <c r="P725" s="155"/>
      <c r="Q725" s="155"/>
      <c r="R725" s="155"/>
      <c r="S725" s="150"/>
      <c r="T725" s="151"/>
      <c r="U725" s="152"/>
      <c r="V725" s="159"/>
      <c r="W725" s="44">
        <f>B725</f>
        <v>57</v>
      </c>
      <c r="X725" s="160"/>
      <c r="Y725" s="159"/>
    </row>
    <row r="726" spans="1:30" ht="15.75" customHeight="1" x14ac:dyDescent="0.25">
      <c r="A726" s="42">
        <v>1901</v>
      </c>
      <c r="B726" s="43"/>
      <c r="C726" s="43">
        <v>50</v>
      </c>
      <c r="D726" s="43"/>
      <c r="E726" s="43"/>
      <c r="F726" s="43"/>
      <c r="G726" s="43"/>
      <c r="H726" s="43"/>
      <c r="I726" s="43"/>
      <c r="J726" s="43"/>
      <c r="K726" s="87"/>
      <c r="L726" s="155"/>
      <c r="M726" s="155"/>
      <c r="N726" s="155"/>
      <c r="O726" s="155"/>
      <c r="P726" s="155"/>
      <c r="Q726" s="155"/>
      <c r="R726" s="155"/>
      <c r="S726" s="153"/>
      <c r="T726" s="68"/>
      <c r="U726" s="154"/>
      <c r="V726" s="45">
        <f>IF(C726=0,"",C726/B725)</f>
        <v>0.8771929824561403</v>
      </c>
      <c r="W726" s="46">
        <v>50</v>
      </c>
      <c r="X726" s="161">
        <f t="shared" ref="X726:X733" si="104">IF(W726=0,"",W726/W725)</f>
        <v>0.8771929824561403</v>
      </c>
      <c r="Y726" s="161">
        <f t="shared" ref="Y726:Y733" si="105">IF(W726=0,"",100%-X726)</f>
        <v>0.1228070175438597</v>
      </c>
    </row>
    <row r="727" spans="1:30" ht="15.75" customHeight="1" x14ac:dyDescent="0.25">
      <c r="A727" s="42">
        <v>1902</v>
      </c>
      <c r="B727" s="43"/>
      <c r="C727" s="43"/>
      <c r="D727" s="43">
        <v>43</v>
      </c>
      <c r="E727" s="43"/>
      <c r="F727" s="43"/>
      <c r="G727" s="43"/>
      <c r="H727" s="43"/>
      <c r="I727" s="43"/>
      <c r="J727" s="43"/>
      <c r="K727" s="87"/>
      <c r="L727" s="155"/>
      <c r="M727" s="155"/>
      <c r="N727" s="155"/>
      <c r="O727" s="155"/>
      <c r="P727" s="155"/>
      <c r="Q727" s="155"/>
      <c r="R727" s="155"/>
      <c r="S727" s="153"/>
      <c r="T727" s="68"/>
      <c r="U727" s="154"/>
      <c r="V727" s="45">
        <f>IF(D727=0,"",D727/C726)</f>
        <v>0.86</v>
      </c>
      <c r="W727" s="46">
        <v>45</v>
      </c>
      <c r="X727" s="161">
        <f t="shared" si="104"/>
        <v>0.9</v>
      </c>
      <c r="Y727" s="161">
        <f t="shared" si="105"/>
        <v>9.9999999999999978E-2</v>
      </c>
      <c r="Z727" s="8">
        <f>W727/W725</f>
        <v>0.78947368421052633</v>
      </c>
    </row>
    <row r="728" spans="1:30" ht="15.75" customHeight="1" x14ac:dyDescent="0.25">
      <c r="A728" s="42">
        <v>2001</v>
      </c>
      <c r="B728" s="43"/>
      <c r="C728" s="43"/>
      <c r="D728" s="43"/>
      <c r="E728" s="43">
        <v>38</v>
      </c>
      <c r="F728" s="43"/>
      <c r="G728" s="43"/>
      <c r="H728" s="43"/>
      <c r="I728" s="43"/>
      <c r="J728" s="43"/>
      <c r="K728" s="87"/>
      <c r="L728" s="155"/>
      <c r="M728" s="155"/>
      <c r="N728" s="155"/>
      <c r="O728" s="155"/>
      <c r="P728" s="155"/>
      <c r="Q728" s="155"/>
      <c r="R728" s="155"/>
      <c r="S728" s="153"/>
      <c r="T728" s="68"/>
      <c r="U728" s="154"/>
      <c r="V728" s="45">
        <f>IF(E728=0,"",E728/D727)</f>
        <v>0.88372093023255816</v>
      </c>
      <c r="W728" s="46">
        <v>44</v>
      </c>
      <c r="X728" s="161">
        <f t="shared" si="104"/>
        <v>0.97777777777777775</v>
      </c>
      <c r="Y728" s="161">
        <f t="shared" si="105"/>
        <v>2.2222222222222254E-2</v>
      </c>
    </row>
    <row r="729" spans="1:30" ht="15.75" customHeight="1" x14ac:dyDescent="0.25">
      <c r="A729" s="42">
        <v>2002</v>
      </c>
      <c r="B729" s="43"/>
      <c r="C729" s="43"/>
      <c r="D729" s="43"/>
      <c r="E729" s="43"/>
      <c r="F729" s="43">
        <v>37</v>
      </c>
      <c r="G729" s="43"/>
      <c r="H729" s="43"/>
      <c r="I729" s="43"/>
      <c r="J729" s="43"/>
      <c r="K729" s="87"/>
      <c r="L729" s="155"/>
      <c r="M729" s="155"/>
      <c r="N729" s="155"/>
      <c r="O729" s="155"/>
      <c r="P729" s="155"/>
      <c r="Q729" s="155"/>
      <c r="R729" s="155"/>
      <c r="S729" s="153"/>
      <c r="T729" s="68"/>
      <c r="U729" s="154"/>
      <c r="V729" s="45">
        <f>IF(F729=0,"",F729/E728)</f>
        <v>0.97368421052631582</v>
      </c>
      <c r="W729" s="46">
        <v>44</v>
      </c>
      <c r="X729" s="161">
        <f t="shared" si="104"/>
        <v>1</v>
      </c>
      <c r="Y729" s="161">
        <f t="shared" si="105"/>
        <v>0</v>
      </c>
    </row>
    <row r="730" spans="1:30" ht="15.75" customHeight="1" x14ac:dyDescent="0.25">
      <c r="A730" s="42">
        <v>2101</v>
      </c>
      <c r="B730" s="43"/>
      <c r="C730" s="43"/>
      <c r="D730" s="43"/>
      <c r="E730" s="43"/>
      <c r="F730" s="43"/>
      <c r="G730" s="43">
        <v>35</v>
      </c>
      <c r="H730" s="43"/>
      <c r="I730" s="43"/>
      <c r="J730" s="43"/>
      <c r="K730" s="87"/>
      <c r="L730" s="155"/>
      <c r="M730" s="155"/>
      <c r="N730" s="155"/>
      <c r="O730" s="155"/>
      <c r="P730" s="155"/>
      <c r="Q730" s="155"/>
      <c r="R730" s="155"/>
      <c r="S730" s="153"/>
      <c r="T730" s="68"/>
      <c r="U730" s="154"/>
      <c r="V730" s="45">
        <f>IF(G730=0,"",G730/F729)</f>
        <v>0.94594594594594594</v>
      </c>
      <c r="W730" s="46">
        <v>41</v>
      </c>
      <c r="X730" s="161">
        <f t="shared" si="104"/>
        <v>0.93181818181818177</v>
      </c>
      <c r="Y730" s="161">
        <f t="shared" si="105"/>
        <v>6.8181818181818232E-2</v>
      </c>
    </row>
    <row r="731" spans="1:30" ht="15.75" customHeight="1" x14ac:dyDescent="0.25">
      <c r="A731" s="42">
        <v>2102</v>
      </c>
      <c r="B731" s="43"/>
      <c r="C731" s="43"/>
      <c r="D731" s="43"/>
      <c r="E731" s="43"/>
      <c r="F731" s="43"/>
      <c r="G731" s="43"/>
      <c r="H731" s="43">
        <v>35</v>
      </c>
      <c r="I731" s="43"/>
      <c r="J731" s="43"/>
      <c r="K731" s="87"/>
      <c r="L731" s="155"/>
      <c r="M731" s="155"/>
      <c r="N731" s="155"/>
      <c r="O731" s="155"/>
      <c r="P731" s="155"/>
      <c r="Q731" s="155"/>
      <c r="R731" s="155"/>
      <c r="S731" s="153"/>
      <c r="T731" s="68"/>
      <c r="U731" s="154"/>
      <c r="V731" s="45">
        <f>IF(H731=0,"",H731/G730)</f>
        <v>1</v>
      </c>
      <c r="W731" s="46">
        <v>41</v>
      </c>
      <c r="X731" s="161">
        <f t="shared" si="104"/>
        <v>1</v>
      </c>
      <c r="Y731" s="161">
        <f t="shared" si="105"/>
        <v>0</v>
      </c>
    </row>
    <row r="732" spans="1:30" ht="15.75" customHeight="1" x14ac:dyDescent="0.25">
      <c r="A732" s="42">
        <v>2201</v>
      </c>
      <c r="B732" s="43"/>
      <c r="C732" s="43"/>
      <c r="D732" s="43"/>
      <c r="E732" s="43"/>
      <c r="F732" s="43"/>
      <c r="G732" s="43"/>
      <c r="H732" s="43"/>
      <c r="I732" s="43">
        <v>34</v>
      </c>
      <c r="J732" s="43"/>
      <c r="K732" s="87"/>
      <c r="L732" s="155"/>
      <c r="M732" s="155"/>
      <c r="N732" s="155"/>
      <c r="O732" s="155"/>
      <c r="P732" s="155"/>
      <c r="Q732" s="155"/>
      <c r="R732" s="155"/>
      <c r="S732" s="153"/>
      <c r="T732" s="68"/>
      <c r="U732" s="154"/>
      <c r="V732" s="45">
        <f>IF(I732=0,"",I732/H731)</f>
        <v>0.97142857142857142</v>
      </c>
      <c r="W732" s="46">
        <v>38</v>
      </c>
      <c r="X732" s="161">
        <f t="shared" si="104"/>
        <v>0.92682926829268297</v>
      </c>
      <c r="Y732" s="161">
        <f t="shared" si="105"/>
        <v>7.3170731707317027E-2</v>
      </c>
    </row>
    <row r="733" spans="1:30" ht="15.75" customHeight="1" x14ac:dyDescent="0.25">
      <c r="A733" s="42">
        <v>2202</v>
      </c>
      <c r="B733" s="43"/>
      <c r="C733" s="43"/>
      <c r="D733" s="43"/>
      <c r="E733" s="43"/>
      <c r="F733" s="43"/>
      <c r="G733" s="43"/>
      <c r="H733" s="43"/>
      <c r="I733" s="43"/>
      <c r="J733" s="43">
        <v>34</v>
      </c>
      <c r="K733" s="87">
        <v>32</v>
      </c>
      <c r="L733" s="155"/>
      <c r="M733" s="155"/>
      <c r="N733" s="155"/>
      <c r="O733" s="155"/>
      <c r="P733" s="155"/>
      <c r="Q733" s="155"/>
      <c r="R733" s="155"/>
      <c r="S733" s="153"/>
      <c r="T733" s="68"/>
      <c r="U733" s="154"/>
      <c r="V733" s="47">
        <f>IF(J733=0,"",J733/I732)</f>
        <v>1</v>
      </c>
      <c r="W733" s="46">
        <v>36</v>
      </c>
      <c r="X733" s="47">
        <f t="shared" si="104"/>
        <v>0.94736842105263153</v>
      </c>
      <c r="Y733" s="47">
        <f t="shared" si="105"/>
        <v>5.2631578947368474E-2</v>
      </c>
    </row>
    <row r="734" spans="1:30" ht="15.75" customHeight="1" x14ac:dyDescent="0.25">
      <c r="A734" s="42">
        <v>2301</v>
      </c>
      <c r="B734" s="43"/>
      <c r="C734" s="43"/>
      <c r="D734" s="43"/>
      <c r="E734" s="43"/>
      <c r="F734" s="43"/>
      <c r="G734" s="43"/>
      <c r="H734" s="43"/>
      <c r="I734" s="43"/>
      <c r="J734" s="43">
        <v>2</v>
      </c>
      <c r="K734" s="87">
        <v>2</v>
      </c>
      <c r="L734" s="155"/>
      <c r="M734" s="155"/>
      <c r="N734" s="155"/>
      <c r="O734" s="155"/>
      <c r="P734" s="155"/>
      <c r="Q734" s="155"/>
      <c r="R734" s="155"/>
      <c r="S734" s="153"/>
      <c r="T734" s="68"/>
      <c r="U734" s="155"/>
      <c r="V734" s="125"/>
      <c r="W734" s="46">
        <v>4</v>
      </c>
      <c r="X734" s="125"/>
      <c r="Y734" s="166"/>
    </row>
    <row r="735" spans="1:30" ht="15.75" customHeight="1" x14ac:dyDescent="0.25">
      <c r="A735" s="42">
        <v>2302</v>
      </c>
      <c r="B735" s="43"/>
      <c r="C735" s="43"/>
      <c r="D735" s="43"/>
      <c r="E735" s="43"/>
      <c r="F735" s="43"/>
      <c r="G735" s="43"/>
      <c r="H735" s="43"/>
      <c r="I735" s="43"/>
      <c r="J735" s="43">
        <v>1</v>
      </c>
      <c r="K735" s="87">
        <v>1</v>
      </c>
      <c r="L735" s="155"/>
      <c r="M735" s="155"/>
      <c r="N735" s="155"/>
      <c r="O735" s="155"/>
      <c r="P735" s="155"/>
      <c r="Q735" s="155"/>
      <c r="R735" s="155"/>
      <c r="S735" s="153"/>
      <c r="T735" s="68"/>
      <c r="U735" s="155"/>
      <c r="V735" s="163"/>
      <c r="W735" s="167">
        <v>2</v>
      </c>
      <c r="X735" s="164"/>
      <c r="Y735" s="163"/>
    </row>
    <row r="736" spans="1:30" ht="15.75" customHeight="1" x14ac:dyDescent="0.25">
      <c r="A736" s="42">
        <v>2401</v>
      </c>
      <c r="B736" s="43"/>
      <c r="C736" s="43"/>
      <c r="D736" s="43"/>
      <c r="E736" s="43"/>
      <c r="F736" s="43"/>
      <c r="G736" s="43"/>
      <c r="H736" s="43"/>
      <c r="I736" s="43"/>
      <c r="J736" s="43">
        <v>1</v>
      </c>
      <c r="K736" s="87"/>
      <c r="L736" s="155"/>
      <c r="M736" s="155"/>
      <c r="N736" s="155"/>
      <c r="O736" s="155"/>
      <c r="P736" s="155"/>
      <c r="Q736" s="155"/>
      <c r="R736" s="155"/>
      <c r="S736" s="153"/>
      <c r="T736" s="68"/>
      <c r="U736" s="155"/>
      <c r="V736" s="170"/>
      <c r="W736" s="169">
        <v>1</v>
      </c>
      <c r="X736" s="177"/>
      <c r="Y736" s="163"/>
    </row>
    <row r="737" spans="1:26" ht="15.75" customHeight="1" x14ac:dyDescent="0.25">
      <c r="A737" s="42">
        <v>2402</v>
      </c>
      <c r="B737" s="43"/>
      <c r="C737" s="43"/>
      <c r="D737" s="43"/>
      <c r="E737" s="43"/>
      <c r="F737" s="43"/>
      <c r="G737" s="43"/>
      <c r="H737" s="43"/>
      <c r="I737" s="43"/>
      <c r="J737" s="43">
        <v>1</v>
      </c>
      <c r="K737" s="87"/>
      <c r="L737" s="155"/>
      <c r="M737" s="155"/>
      <c r="N737" s="155"/>
      <c r="O737" s="155"/>
      <c r="P737" s="155"/>
      <c r="Q737" s="155"/>
      <c r="R737" s="155"/>
      <c r="S737" s="153"/>
      <c r="T737" s="68"/>
      <c r="U737" s="155"/>
      <c r="V737" s="170"/>
      <c r="W737" s="169">
        <v>1</v>
      </c>
      <c r="X737" s="177"/>
      <c r="Y737" s="163"/>
    </row>
    <row r="738" spans="1:26" ht="15.75" customHeight="1" x14ac:dyDescent="0.25">
      <c r="A738" s="42">
        <v>2501</v>
      </c>
      <c r="B738" s="43"/>
      <c r="C738" s="43"/>
      <c r="D738" s="43"/>
      <c r="E738" s="43"/>
      <c r="F738" s="43"/>
      <c r="G738" s="43"/>
      <c r="H738" s="43"/>
      <c r="I738" s="43"/>
      <c r="J738" s="43">
        <v>1</v>
      </c>
      <c r="K738" s="87"/>
      <c r="L738" s="155"/>
      <c r="M738" s="155"/>
      <c r="N738" s="155"/>
      <c r="O738" s="155"/>
      <c r="P738" s="155"/>
      <c r="Q738" s="155"/>
      <c r="R738" s="155"/>
      <c r="S738" s="153"/>
      <c r="T738" s="68"/>
      <c r="U738" s="155"/>
      <c r="V738" s="50" t="s">
        <v>64</v>
      </c>
      <c r="W738" s="168">
        <v>29</v>
      </c>
      <c r="X738" s="52">
        <f>K741</f>
        <v>35</v>
      </c>
      <c r="Y738" s="53" t="s">
        <v>10</v>
      </c>
    </row>
    <row r="739" spans="1:26" ht="15.75" customHeight="1" x14ac:dyDescent="0.25">
      <c r="A739" s="42">
        <v>2502</v>
      </c>
      <c r="B739" s="43"/>
      <c r="C739" s="43"/>
      <c r="D739" s="43"/>
      <c r="E739" s="43"/>
      <c r="F739" s="43"/>
      <c r="G739" s="43"/>
      <c r="H739" s="43"/>
      <c r="I739" s="43"/>
      <c r="J739" s="43"/>
      <c r="K739" s="87"/>
      <c r="L739" s="155"/>
      <c r="M739" s="155"/>
      <c r="N739" s="155"/>
      <c r="O739" s="155"/>
      <c r="P739" s="155"/>
      <c r="Q739" s="155"/>
      <c r="R739" s="155"/>
      <c r="S739" s="153"/>
      <c r="T739" s="68"/>
      <c r="U739" s="155"/>
      <c r="V739" s="54" t="s">
        <v>66</v>
      </c>
      <c r="W739" s="55">
        <f>IF(W738/B725=0,"",W738/B725)</f>
        <v>0.50877192982456143</v>
      </c>
      <c r="X739" s="56">
        <f>IF(W738/X738=0,"",W738/X738)</f>
        <v>0.82857142857142863</v>
      </c>
      <c r="Y739" s="57" t="s">
        <v>67</v>
      </c>
    </row>
    <row r="740" spans="1:26" ht="15.75" customHeight="1" x14ac:dyDescent="0.25">
      <c r="A740" s="42">
        <v>2601</v>
      </c>
      <c r="B740" s="43"/>
      <c r="C740" s="43"/>
      <c r="D740" s="43"/>
      <c r="E740" s="43"/>
      <c r="F740" s="43"/>
      <c r="G740" s="43"/>
      <c r="H740" s="43"/>
      <c r="I740" s="43"/>
      <c r="J740" s="43"/>
      <c r="K740" s="87"/>
      <c r="L740" s="155"/>
      <c r="M740" s="155"/>
      <c r="N740" s="155"/>
      <c r="O740" s="155"/>
      <c r="P740" s="155"/>
      <c r="Q740" s="155"/>
      <c r="R740" s="155"/>
      <c r="S740" s="156"/>
      <c r="T740" s="157"/>
      <c r="U740" s="158"/>
      <c r="V740" s="58"/>
      <c r="W740" s="59"/>
      <c r="X740" s="59"/>
      <c r="Y740" s="60"/>
    </row>
    <row r="741" spans="1:26" ht="18" customHeight="1" x14ac:dyDescent="0.25">
      <c r="A741" s="28"/>
      <c r="B741" s="198" t="s">
        <v>89</v>
      </c>
      <c r="C741" s="198"/>
      <c r="D741" s="198"/>
      <c r="E741" s="198"/>
      <c r="F741" s="198"/>
      <c r="G741" s="198"/>
      <c r="H741" s="198"/>
      <c r="I741" s="198"/>
      <c r="J741" s="198"/>
      <c r="K741" s="61">
        <f>SUM(K725:K737)</f>
        <v>35</v>
      </c>
      <c r="L741" s="1"/>
      <c r="M741" s="1"/>
      <c r="N741" s="1"/>
      <c r="O741" s="1"/>
      <c r="P741" s="1"/>
      <c r="Q741" s="1"/>
      <c r="R741" s="1"/>
      <c r="S741" s="62">
        <f>IF(K733=0,"",K733/B725)</f>
        <v>0.56140350877192979</v>
      </c>
      <c r="T741" s="62">
        <f>IF(K741=0,"",K741/B725)</f>
        <v>0.61403508771929827</v>
      </c>
      <c r="U741" s="62">
        <f>IF(K733=0,"",T741-S741)</f>
        <v>5.2631578947368474E-2</v>
      </c>
      <c r="V741" s="2"/>
      <c r="W741" s="1"/>
      <c r="X741" s="25"/>
      <c r="Y741" s="2"/>
    </row>
    <row r="742" spans="1:26" ht="12.75" customHeight="1" x14ac:dyDescent="0.2">
      <c r="S742" s="2"/>
      <c r="T742" s="2"/>
      <c r="V742" s="2"/>
    </row>
    <row r="743" spans="1:26" ht="12.75" customHeight="1" x14ac:dyDescent="0.2">
      <c r="S743" s="2"/>
      <c r="T743" s="2"/>
      <c r="V743" s="2"/>
    </row>
    <row r="744" spans="1:26" ht="26.25" customHeight="1" x14ac:dyDescent="0.4">
      <c r="B744" s="199" t="s">
        <v>78</v>
      </c>
      <c r="C744" s="200"/>
      <c r="D744" s="200"/>
      <c r="E744" s="200"/>
      <c r="F744" s="200"/>
      <c r="G744" s="200"/>
      <c r="H744" s="200"/>
      <c r="I744" s="200"/>
      <c r="J744" s="200"/>
      <c r="K744" s="147" t="s">
        <v>98</v>
      </c>
      <c r="S744" s="2"/>
      <c r="T744" s="2"/>
      <c r="V744" s="2"/>
    </row>
    <row r="745" spans="1:26" ht="20.25" customHeight="1" x14ac:dyDescent="0.2">
      <c r="A745" s="201" t="s">
        <v>9</v>
      </c>
      <c r="B745" s="202" t="s">
        <v>79</v>
      </c>
      <c r="C745" s="203"/>
      <c r="D745" s="203"/>
      <c r="E745" s="203"/>
      <c r="F745" s="203"/>
      <c r="G745" s="203"/>
      <c r="H745" s="203"/>
      <c r="I745" s="203"/>
      <c r="J745" s="204"/>
      <c r="K745" s="212" t="s">
        <v>10</v>
      </c>
      <c r="L745" s="1"/>
      <c r="M745" s="1"/>
      <c r="N745" s="1"/>
      <c r="O745" s="1"/>
      <c r="P745" s="1"/>
      <c r="Q745" s="1"/>
      <c r="R745" s="1"/>
      <c r="S745" s="197" t="s">
        <v>2</v>
      </c>
      <c r="T745" s="197" t="s">
        <v>3</v>
      </c>
      <c r="U745" s="214" t="s">
        <v>4</v>
      </c>
      <c r="V745" s="197" t="s">
        <v>5</v>
      </c>
      <c r="W745" s="195" t="s">
        <v>6</v>
      </c>
      <c r="X745" s="195" t="s">
        <v>7</v>
      </c>
      <c r="Y745" s="197" t="s">
        <v>8</v>
      </c>
    </row>
    <row r="746" spans="1:26" ht="15.75" customHeight="1" x14ac:dyDescent="0.25">
      <c r="A746" s="196"/>
      <c r="B746" s="42" t="s">
        <v>80</v>
      </c>
      <c r="C746" s="42" t="s">
        <v>81</v>
      </c>
      <c r="D746" s="42" t="s">
        <v>82</v>
      </c>
      <c r="E746" s="42" t="s">
        <v>83</v>
      </c>
      <c r="F746" s="42" t="s">
        <v>84</v>
      </c>
      <c r="G746" s="42" t="s">
        <v>85</v>
      </c>
      <c r="H746" s="42" t="s">
        <v>86</v>
      </c>
      <c r="I746" s="42" t="s">
        <v>87</v>
      </c>
      <c r="J746" s="42" t="s">
        <v>88</v>
      </c>
      <c r="K746" s="213"/>
      <c r="L746" s="1"/>
      <c r="M746" s="1"/>
      <c r="N746" s="1"/>
      <c r="O746" s="1"/>
      <c r="P746" s="1"/>
      <c r="Q746" s="1"/>
      <c r="R746" s="1"/>
      <c r="S746" s="196"/>
      <c r="T746" s="196"/>
      <c r="U746" s="196"/>
      <c r="V746" s="196"/>
      <c r="W746" s="196"/>
      <c r="X746" s="196"/>
      <c r="Y746" s="196"/>
    </row>
    <row r="747" spans="1:26" ht="15.75" customHeight="1" x14ac:dyDescent="0.25">
      <c r="A747" s="42">
        <v>1901</v>
      </c>
      <c r="B747" s="43">
        <v>28</v>
      </c>
      <c r="C747" s="43"/>
      <c r="D747" s="43"/>
      <c r="E747" s="43"/>
      <c r="F747" s="43"/>
      <c r="G747" s="43"/>
      <c r="H747" s="43"/>
      <c r="I747" s="43"/>
      <c r="J747" s="43"/>
      <c r="K747" s="87"/>
      <c r="L747" s="155"/>
      <c r="M747" s="155"/>
      <c r="N747" s="155"/>
      <c r="O747" s="155"/>
      <c r="P747" s="155"/>
      <c r="Q747" s="155"/>
      <c r="R747" s="155"/>
      <c r="S747" s="150"/>
      <c r="T747" s="151"/>
      <c r="U747" s="152"/>
      <c r="V747" s="159"/>
      <c r="W747" s="44">
        <f>B747</f>
        <v>28</v>
      </c>
      <c r="X747" s="160"/>
      <c r="Y747" s="159"/>
    </row>
    <row r="748" spans="1:26" ht="15.75" customHeight="1" x14ac:dyDescent="0.25">
      <c r="A748" s="42">
        <v>1902</v>
      </c>
      <c r="B748" s="43"/>
      <c r="C748" s="43">
        <v>21</v>
      </c>
      <c r="D748" s="43"/>
      <c r="E748" s="43"/>
      <c r="F748" s="43"/>
      <c r="G748" s="43"/>
      <c r="H748" s="43"/>
      <c r="I748" s="43"/>
      <c r="J748" s="43"/>
      <c r="K748" s="87"/>
      <c r="L748" s="155"/>
      <c r="M748" s="155"/>
      <c r="N748" s="155"/>
      <c r="O748" s="155"/>
      <c r="P748" s="155"/>
      <c r="Q748" s="155"/>
      <c r="R748" s="155"/>
      <c r="S748" s="153"/>
      <c r="T748" s="68"/>
      <c r="U748" s="154"/>
      <c r="V748" s="45">
        <f>IF(C748=0,"",C748/B747)</f>
        <v>0.75</v>
      </c>
      <c r="W748" s="46">
        <v>21</v>
      </c>
      <c r="X748" s="161">
        <f t="shared" ref="X748:X755" si="106">IF(W748=0,"",W748/W747)</f>
        <v>0.75</v>
      </c>
      <c r="Y748" s="161">
        <f t="shared" ref="Y748:Y755" si="107">IF(W748=0,"",100%-X748)</f>
        <v>0.25</v>
      </c>
    </row>
    <row r="749" spans="1:26" ht="15.75" customHeight="1" x14ac:dyDescent="0.25">
      <c r="A749" s="42">
        <v>2001</v>
      </c>
      <c r="B749" s="43"/>
      <c r="C749" s="43"/>
      <c r="D749" s="43">
        <v>18</v>
      </c>
      <c r="E749" s="43"/>
      <c r="F749" s="43"/>
      <c r="G749" s="43"/>
      <c r="H749" s="43"/>
      <c r="I749" s="43"/>
      <c r="J749" s="43"/>
      <c r="K749" s="87"/>
      <c r="L749" s="155"/>
      <c r="M749" s="155"/>
      <c r="N749" s="155"/>
      <c r="O749" s="155"/>
      <c r="P749" s="155"/>
      <c r="Q749" s="155"/>
      <c r="R749" s="155"/>
      <c r="S749" s="153"/>
      <c r="T749" s="68"/>
      <c r="U749" s="154"/>
      <c r="V749" s="45">
        <f>IF(D749=0,"",D749/C748)</f>
        <v>0.8571428571428571</v>
      </c>
      <c r="W749" s="46">
        <v>19</v>
      </c>
      <c r="X749" s="161">
        <f t="shared" si="106"/>
        <v>0.90476190476190477</v>
      </c>
      <c r="Y749" s="161">
        <f t="shared" si="107"/>
        <v>9.5238095238095233E-2</v>
      </c>
      <c r="Z749" s="8">
        <f>W749/W747</f>
        <v>0.6785714285714286</v>
      </c>
    </row>
    <row r="750" spans="1:26" ht="15.75" customHeight="1" x14ac:dyDescent="0.25">
      <c r="A750" s="42">
        <v>2002</v>
      </c>
      <c r="B750" s="43"/>
      <c r="C750" s="43"/>
      <c r="D750" s="43"/>
      <c r="E750" s="43">
        <v>15</v>
      </c>
      <c r="F750" s="43"/>
      <c r="G750" s="43"/>
      <c r="H750" s="43"/>
      <c r="I750" s="43"/>
      <c r="J750" s="43"/>
      <c r="K750" s="87"/>
      <c r="L750" s="155"/>
      <c r="M750" s="155"/>
      <c r="N750" s="155"/>
      <c r="O750" s="155"/>
      <c r="P750" s="155"/>
      <c r="Q750" s="155"/>
      <c r="R750" s="155"/>
      <c r="S750" s="153"/>
      <c r="T750" s="68"/>
      <c r="U750" s="154"/>
      <c r="V750" s="45">
        <f>IF(E750=0,"",E750/D749)</f>
        <v>0.83333333333333337</v>
      </c>
      <c r="W750" s="46">
        <v>17</v>
      </c>
      <c r="X750" s="161">
        <f t="shared" si="106"/>
        <v>0.89473684210526316</v>
      </c>
      <c r="Y750" s="161">
        <f t="shared" si="107"/>
        <v>0.10526315789473684</v>
      </c>
    </row>
    <row r="751" spans="1:26" ht="15.75" customHeight="1" x14ac:dyDescent="0.25">
      <c r="A751" s="42">
        <v>2101</v>
      </c>
      <c r="B751" s="43"/>
      <c r="C751" s="43"/>
      <c r="D751" s="43"/>
      <c r="E751" s="43"/>
      <c r="F751" s="43">
        <v>14</v>
      </c>
      <c r="G751" s="43"/>
      <c r="H751" s="43"/>
      <c r="I751" s="43"/>
      <c r="J751" s="43"/>
      <c r="K751" s="87"/>
      <c r="L751" s="155"/>
      <c r="M751" s="155"/>
      <c r="N751" s="155"/>
      <c r="O751" s="155"/>
      <c r="P751" s="155"/>
      <c r="Q751" s="155"/>
      <c r="R751" s="155"/>
      <c r="S751" s="153"/>
      <c r="T751" s="68"/>
      <c r="U751" s="154"/>
      <c r="V751" s="45">
        <f>IF(F751=0,"",F751/E750)</f>
        <v>0.93333333333333335</v>
      </c>
      <c r="W751" s="46">
        <v>16</v>
      </c>
      <c r="X751" s="161">
        <f t="shared" si="106"/>
        <v>0.94117647058823528</v>
      </c>
      <c r="Y751" s="161">
        <f t="shared" si="107"/>
        <v>5.8823529411764719E-2</v>
      </c>
    </row>
    <row r="752" spans="1:26" ht="15.75" customHeight="1" x14ac:dyDescent="0.25">
      <c r="A752" s="42">
        <v>2102</v>
      </c>
      <c r="B752" s="43"/>
      <c r="C752" s="43"/>
      <c r="D752" s="43"/>
      <c r="E752" s="43"/>
      <c r="F752" s="43"/>
      <c r="G752" s="43">
        <v>14</v>
      </c>
      <c r="H752" s="43"/>
      <c r="I752" s="43"/>
      <c r="J752" s="43"/>
      <c r="K752" s="87"/>
      <c r="L752" s="155"/>
      <c r="M752" s="155"/>
      <c r="N752" s="155"/>
      <c r="O752" s="155"/>
      <c r="P752" s="155"/>
      <c r="Q752" s="155"/>
      <c r="R752" s="155"/>
      <c r="S752" s="153"/>
      <c r="T752" s="68"/>
      <c r="U752" s="154"/>
      <c r="V752" s="45">
        <f>IF(G752=0,"",G752/F751)</f>
        <v>1</v>
      </c>
      <c r="W752" s="46">
        <v>16</v>
      </c>
      <c r="X752" s="161">
        <f t="shared" si="106"/>
        <v>1</v>
      </c>
      <c r="Y752" s="161">
        <f t="shared" si="107"/>
        <v>0</v>
      </c>
    </row>
    <row r="753" spans="1:25" ht="15.75" customHeight="1" x14ac:dyDescent="0.25">
      <c r="A753" s="42">
        <v>2201</v>
      </c>
      <c r="B753" s="43"/>
      <c r="C753" s="43"/>
      <c r="D753" s="43"/>
      <c r="E753" s="43"/>
      <c r="F753" s="43"/>
      <c r="G753" s="43"/>
      <c r="H753" s="43">
        <v>14</v>
      </c>
      <c r="I753" s="43"/>
      <c r="J753" s="43"/>
      <c r="K753" s="87"/>
      <c r="L753" s="155"/>
      <c r="M753" s="155"/>
      <c r="N753" s="155"/>
      <c r="O753" s="155"/>
      <c r="P753" s="155"/>
      <c r="Q753" s="155"/>
      <c r="R753" s="155"/>
      <c r="S753" s="153"/>
      <c r="T753" s="68"/>
      <c r="U753" s="154"/>
      <c r="V753" s="45">
        <f>IF(H753=0,"",H753/G752)</f>
        <v>1</v>
      </c>
      <c r="W753" s="46">
        <v>14</v>
      </c>
      <c r="X753" s="161">
        <f t="shared" si="106"/>
        <v>0.875</v>
      </c>
      <c r="Y753" s="161">
        <f t="shared" si="107"/>
        <v>0.125</v>
      </c>
    </row>
    <row r="754" spans="1:25" ht="15.75" customHeight="1" x14ac:dyDescent="0.25">
      <c r="A754" s="42">
        <v>2202</v>
      </c>
      <c r="B754" s="43"/>
      <c r="C754" s="43"/>
      <c r="D754" s="43"/>
      <c r="E754" s="43"/>
      <c r="F754" s="43"/>
      <c r="G754" s="43"/>
      <c r="H754" s="43"/>
      <c r="I754" s="43">
        <v>14</v>
      </c>
      <c r="J754" s="43"/>
      <c r="K754" s="87"/>
      <c r="L754" s="155"/>
      <c r="M754" s="155"/>
      <c r="N754" s="155"/>
      <c r="O754" s="155"/>
      <c r="P754" s="155"/>
      <c r="Q754" s="155"/>
      <c r="R754" s="155"/>
      <c r="S754" s="153"/>
      <c r="T754" s="68"/>
      <c r="U754" s="154"/>
      <c r="V754" s="45">
        <f>IF(I754=0,"",I754/H753)</f>
        <v>1</v>
      </c>
      <c r="W754" s="46">
        <v>14</v>
      </c>
      <c r="X754" s="161">
        <f t="shared" si="106"/>
        <v>1</v>
      </c>
      <c r="Y754" s="161">
        <f t="shared" si="107"/>
        <v>0</v>
      </c>
    </row>
    <row r="755" spans="1:25" ht="15.75" customHeight="1" x14ac:dyDescent="0.25">
      <c r="A755" s="42">
        <v>2301</v>
      </c>
      <c r="B755" s="43"/>
      <c r="C755" s="43"/>
      <c r="D755" s="43"/>
      <c r="E755" s="43"/>
      <c r="F755" s="43"/>
      <c r="G755" s="43"/>
      <c r="H755" s="43"/>
      <c r="I755" s="43"/>
      <c r="J755" s="43">
        <v>14</v>
      </c>
      <c r="K755" s="87">
        <v>13</v>
      </c>
      <c r="L755" s="155"/>
      <c r="M755" s="155"/>
      <c r="N755" s="155"/>
      <c r="O755" s="155"/>
      <c r="P755" s="155"/>
      <c r="Q755" s="155"/>
      <c r="R755" s="155"/>
      <c r="S755" s="153"/>
      <c r="T755" s="68"/>
      <c r="U755" s="154"/>
      <c r="V755" s="47">
        <f>IF(J755=0,"",J755/I754)</f>
        <v>1</v>
      </c>
      <c r="W755" s="46">
        <v>14</v>
      </c>
      <c r="X755" s="47">
        <f t="shared" si="106"/>
        <v>1</v>
      </c>
      <c r="Y755" s="47">
        <f t="shared" si="107"/>
        <v>0</v>
      </c>
    </row>
    <row r="756" spans="1:25" ht="15.75" customHeight="1" x14ac:dyDescent="0.25">
      <c r="A756" s="42">
        <v>2302</v>
      </c>
      <c r="B756" s="43"/>
      <c r="C756" s="43"/>
      <c r="D756" s="43"/>
      <c r="E756" s="43"/>
      <c r="F756" s="43"/>
      <c r="G756" s="43"/>
      <c r="H756" s="43"/>
      <c r="I756" s="43"/>
      <c r="J756" s="43">
        <v>1</v>
      </c>
      <c r="K756" s="87">
        <v>1</v>
      </c>
      <c r="L756" s="155"/>
      <c r="M756" s="155"/>
      <c r="N756" s="155"/>
      <c r="O756" s="155"/>
      <c r="P756" s="155"/>
      <c r="Q756" s="155"/>
      <c r="R756" s="155"/>
      <c r="S756" s="153"/>
      <c r="T756" s="68"/>
      <c r="U756" s="155"/>
      <c r="V756" s="125"/>
      <c r="W756" s="46">
        <v>1</v>
      </c>
      <c r="X756" s="125"/>
      <c r="Y756" s="166"/>
    </row>
    <row r="757" spans="1:25" ht="15.75" customHeight="1" x14ac:dyDescent="0.25">
      <c r="A757" s="42">
        <v>2401</v>
      </c>
      <c r="B757" s="43"/>
      <c r="C757" s="43"/>
      <c r="D757" s="43"/>
      <c r="E757" s="43"/>
      <c r="F757" s="43"/>
      <c r="G757" s="43"/>
      <c r="H757" s="43"/>
      <c r="I757" s="43"/>
      <c r="J757" s="43"/>
      <c r="K757" s="87"/>
      <c r="L757" s="155"/>
      <c r="M757" s="155"/>
      <c r="N757" s="155"/>
      <c r="O757" s="155"/>
      <c r="P757" s="155"/>
      <c r="Q757" s="155"/>
      <c r="R757" s="155"/>
      <c r="S757" s="153"/>
      <c r="T757" s="68"/>
      <c r="U757" s="155"/>
      <c r="V757" s="163"/>
      <c r="W757" s="69"/>
      <c r="X757" s="164"/>
      <c r="Y757" s="163"/>
    </row>
    <row r="758" spans="1:25" ht="15.75" customHeight="1" x14ac:dyDescent="0.25">
      <c r="A758" s="42">
        <v>2402</v>
      </c>
      <c r="B758" s="43"/>
      <c r="C758" s="43"/>
      <c r="D758" s="43"/>
      <c r="E758" s="43"/>
      <c r="F758" s="43"/>
      <c r="G758" s="43"/>
      <c r="H758" s="43"/>
      <c r="I758" s="43"/>
      <c r="J758" s="43"/>
      <c r="K758" s="87"/>
      <c r="L758" s="155"/>
      <c r="M758" s="155"/>
      <c r="N758" s="155"/>
      <c r="O758" s="155"/>
      <c r="P758" s="155"/>
      <c r="Q758" s="155"/>
      <c r="R758" s="155"/>
      <c r="S758" s="153"/>
      <c r="T758" s="68"/>
      <c r="U758" s="155"/>
      <c r="V758" s="163"/>
      <c r="W758" s="69"/>
      <c r="X758" s="164"/>
      <c r="Y758" s="163"/>
    </row>
    <row r="759" spans="1:25" ht="15.75" customHeight="1" x14ac:dyDescent="0.25">
      <c r="A759" s="42">
        <v>2501</v>
      </c>
      <c r="B759" s="43"/>
      <c r="C759" s="43"/>
      <c r="D759" s="43"/>
      <c r="E759" s="43"/>
      <c r="F759" s="43"/>
      <c r="G759" s="43"/>
      <c r="H759" s="43"/>
      <c r="I759" s="43"/>
      <c r="J759" s="43"/>
      <c r="K759" s="87"/>
      <c r="L759" s="155"/>
      <c r="M759" s="155"/>
      <c r="N759" s="155"/>
      <c r="O759" s="155"/>
      <c r="P759" s="155"/>
      <c r="Q759" s="155"/>
      <c r="R759" s="155"/>
      <c r="S759" s="153"/>
      <c r="T759" s="68"/>
      <c r="U759" s="155"/>
      <c r="V759" s="68"/>
      <c r="W759" s="155"/>
      <c r="X759" s="165"/>
      <c r="Y759" s="163"/>
    </row>
    <row r="760" spans="1:25" ht="15.75" customHeight="1" x14ac:dyDescent="0.25">
      <c r="A760" s="42">
        <v>2502</v>
      </c>
      <c r="B760" s="43"/>
      <c r="C760" s="43"/>
      <c r="D760" s="43"/>
      <c r="E760" s="43"/>
      <c r="F760" s="43"/>
      <c r="G760" s="43"/>
      <c r="H760" s="43"/>
      <c r="I760" s="43"/>
      <c r="J760" s="43"/>
      <c r="K760" s="87"/>
      <c r="L760" s="155"/>
      <c r="M760" s="155"/>
      <c r="N760" s="155"/>
      <c r="O760" s="155"/>
      <c r="P760" s="155"/>
      <c r="Q760" s="155"/>
      <c r="R760" s="155"/>
      <c r="S760" s="153"/>
      <c r="T760" s="68"/>
      <c r="U760" s="155"/>
      <c r="V760" s="50" t="s">
        <v>64</v>
      </c>
      <c r="W760" s="51">
        <v>12</v>
      </c>
      <c r="X760" s="52">
        <f>K763</f>
        <v>14</v>
      </c>
      <c r="Y760" s="53" t="s">
        <v>10</v>
      </c>
    </row>
    <row r="761" spans="1:25" ht="15.75" customHeight="1" x14ac:dyDescent="0.25">
      <c r="A761" s="42">
        <v>2601</v>
      </c>
      <c r="B761" s="43"/>
      <c r="C761" s="43"/>
      <c r="D761" s="43"/>
      <c r="E761" s="43"/>
      <c r="F761" s="43"/>
      <c r="G761" s="43"/>
      <c r="H761" s="43"/>
      <c r="I761" s="43"/>
      <c r="J761" s="43"/>
      <c r="K761" s="87"/>
      <c r="L761" s="155"/>
      <c r="M761" s="155"/>
      <c r="N761" s="155"/>
      <c r="O761" s="155"/>
      <c r="P761" s="155"/>
      <c r="Q761" s="155"/>
      <c r="R761" s="155"/>
      <c r="S761" s="153"/>
      <c r="T761" s="68"/>
      <c r="U761" s="155"/>
      <c r="V761" s="54" t="s">
        <v>66</v>
      </c>
      <c r="W761" s="55">
        <f>IF(W760/B747=0,"",W760/B747)</f>
        <v>0.42857142857142855</v>
      </c>
      <c r="X761" s="56">
        <f>IF(W760/X760=0,"",W760/X760)</f>
        <v>0.8571428571428571</v>
      </c>
      <c r="Y761" s="57" t="s">
        <v>67</v>
      </c>
    </row>
    <row r="762" spans="1:25" ht="15.75" customHeight="1" x14ac:dyDescent="0.25">
      <c r="A762" s="42">
        <v>2602</v>
      </c>
      <c r="B762" s="43"/>
      <c r="C762" s="43"/>
      <c r="D762" s="43"/>
      <c r="E762" s="43"/>
      <c r="F762" s="43"/>
      <c r="G762" s="43"/>
      <c r="H762" s="43"/>
      <c r="I762" s="43"/>
      <c r="J762" s="43"/>
      <c r="K762" s="87"/>
      <c r="L762" s="155"/>
      <c r="M762" s="155"/>
      <c r="N762" s="155"/>
      <c r="O762" s="155"/>
      <c r="P762" s="155"/>
      <c r="Q762" s="155"/>
      <c r="R762" s="155"/>
      <c r="S762" s="156"/>
      <c r="T762" s="157"/>
      <c r="U762" s="158"/>
      <c r="V762" s="58"/>
      <c r="W762" s="59"/>
      <c r="X762" s="59"/>
      <c r="Y762" s="60"/>
    </row>
    <row r="763" spans="1:25" ht="18" customHeight="1" x14ac:dyDescent="0.25">
      <c r="A763" s="28"/>
      <c r="B763" s="198" t="s">
        <v>89</v>
      </c>
      <c r="C763" s="198"/>
      <c r="D763" s="198"/>
      <c r="E763" s="198"/>
      <c r="F763" s="198"/>
      <c r="G763" s="198"/>
      <c r="H763" s="198"/>
      <c r="I763" s="198"/>
      <c r="J763" s="198"/>
      <c r="K763" s="61">
        <f>SUM(K747:K759)</f>
        <v>14</v>
      </c>
      <c r="L763" s="1"/>
      <c r="M763" s="1"/>
      <c r="N763" s="1"/>
      <c r="O763" s="1"/>
      <c r="P763" s="1"/>
      <c r="Q763" s="1"/>
      <c r="R763" s="1"/>
      <c r="S763" s="62">
        <f>IF(K755=0,"",K755/B747)</f>
        <v>0.4642857142857143</v>
      </c>
      <c r="T763" s="62">
        <f>IF(K763=0,"",K763/B747)</f>
        <v>0.5</v>
      </c>
      <c r="U763" s="62">
        <f>IF(K755=0,"",T763-S763)</f>
        <v>3.5714285714285698E-2</v>
      </c>
      <c r="V763" s="2"/>
      <c r="W763" s="1"/>
      <c r="X763" s="25"/>
      <c r="Y763" s="2"/>
    </row>
    <row r="764" spans="1:25" ht="12.75" customHeight="1" x14ac:dyDescent="0.2">
      <c r="S764" s="2"/>
      <c r="T764" s="2"/>
      <c r="V764" s="2"/>
    </row>
    <row r="765" spans="1:25" ht="12.75" customHeight="1" x14ac:dyDescent="0.2">
      <c r="S765" s="2"/>
      <c r="T765" s="2"/>
      <c r="V765" s="2"/>
    </row>
    <row r="766" spans="1:25" ht="26.25" customHeight="1" x14ac:dyDescent="0.4">
      <c r="B766" s="199" t="s">
        <v>78</v>
      </c>
      <c r="C766" s="200"/>
      <c r="D766" s="200"/>
      <c r="E766" s="200"/>
      <c r="F766" s="200"/>
      <c r="G766" s="200"/>
      <c r="H766" s="200"/>
      <c r="I766" s="200"/>
      <c r="J766" s="200"/>
      <c r="K766" s="147" t="s">
        <v>99</v>
      </c>
      <c r="S766" s="2"/>
      <c r="T766" s="2"/>
      <c r="V766" s="2"/>
    </row>
    <row r="767" spans="1:25" ht="20.25" customHeight="1" x14ac:dyDescent="0.2">
      <c r="A767" s="201" t="s">
        <v>9</v>
      </c>
      <c r="B767" s="202" t="s">
        <v>79</v>
      </c>
      <c r="C767" s="203"/>
      <c r="D767" s="203"/>
      <c r="E767" s="203"/>
      <c r="F767" s="203"/>
      <c r="G767" s="203"/>
      <c r="H767" s="203"/>
      <c r="I767" s="203"/>
      <c r="J767" s="204"/>
      <c r="K767" s="212" t="s">
        <v>10</v>
      </c>
      <c r="L767" s="1"/>
      <c r="M767" s="1"/>
      <c r="N767" s="1"/>
      <c r="O767" s="1"/>
      <c r="P767" s="1"/>
      <c r="Q767" s="1"/>
      <c r="R767" s="1"/>
      <c r="S767" s="197" t="s">
        <v>2</v>
      </c>
      <c r="T767" s="197" t="s">
        <v>3</v>
      </c>
      <c r="U767" s="214" t="s">
        <v>4</v>
      </c>
      <c r="V767" s="197" t="s">
        <v>5</v>
      </c>
      <c r="W767" s="195" t="s">
        <v>6</v>
      </c>
      <c r="X767" s="195" t="s">
        <v>7</v>
      </c>
      <c r="Y767" s="197" t="s">
        <v>8</v>
      </c>
    </row>
    <row r="768" spans="1:25" ht="15.75" customHeight="1" x14ac:dyDescent="0.25">
      <c r="A768" s="196"/>
      <c r="B768" s="42" t="s">
        <v>80</v>
      </c>
      <c r="C768" s="42" t="s">
        <v>81</v>
      </c>
      <c r="D768" s="42" t="s">
        <v>82</v>
      </c>
      <c r="E768" s="42" t="s">
        <v>83</v>
      </c>
      <c r="F768" s="42" t="s">
        <v>84</v>
      </c>
      <c r="G768" s="42" t="s">
        <v>85</v>
      </c>
      <c r="H768" s="42" t="s">
        <v>86</v>
      </c>
      <c r="I768" s="42" t="s">
        <v>87</v>
      </c>
      <c r="J768" s="42" t="s">
        <v>88</v>
      </c>
      <c r="K768" s="213"/>
      <c r="L768" s="1"/>
      <c r="M768" s="1"/>
      <c r="N768" s="1"/>
      <c r="O768" s="1"/>
      <c r="P768" s="1"/>
      <c r="Q768" s="1"/>
      <c r="R768" s="1"/>
      <c r="S768" s="196"/>
      <c r="T768" s="196"/>
      <c r="U768" s="196"/>
      <c r="V768" s="196"/>
      <c r="W768" s="196"/>
      <c r="X768" s="196"/>
      <c r="Y768" s="196"/>
    </row>
    <row r="769" spans="1:26" ht="15.75" customHeight="1" x14ac:dyDescent="0.25">
      <c r="A769" s="42">
        <v>1902</v>
      </c>
      <c r="B769" s="43">
        <v>82</v>
      </c>
      <c r="C769" s="43"/>
      <c r="D769" s="43"/>
      <c r="E769" s="43"/>
      <c r="F769" s="43"/>
      <c r="G769" s="43"/>
      <c r="H769" s="43"/>
      <c r="I769" s="43"/>
      <c r="J769" s="43"/>
      <c r="K769" s="87"/>
      <c r="L769" s="155"/>
      <c r="M769" s="155"/>
      <c r="N769" s="155"/>
      <c r="O769" s="155"/>
      <c r="P769" s="155"/>
      <c r="Q769" s="155"/>
      <c r="R769" s="155"/>
      <c r="S769" s="150"/>
      <c r="T769" s="151"/>
      <c r="U769" s="152"/>
      <c r="V769" s="159"/>
      <c r="W769" s="44">
        <f>B769</f>
        <v>82</v>
      </c>
      <c r="X769" s="160"/>
      <c r="Y769" s="159"/>
    </row>
    <row r="770" spans="1:26" ht="15.75" customHeight="1" x14ac:dyDescent="0.25">
      <c r="A770" s="42">
        <v>2001</v>
      </c>
      <c r="B770" s="43"/>
      <c r="C770" s="43">
        <v>72</v>
      </c>
      <c r="D770" s="43"/>
      <c r="E770" s="43"/>
      <c r="F770" s="43"/>
      <c r="G770" s="43"/>
      <c r="H770" s="43"/>
      <c r="I770" s="43"/>
      <c r="J770" s="43"/>
      <c r="K770" s="87"/>
      <c r="L770" s="155"/>
      <c r="M770" s="155"/>
      <c r="N770" s="155"/>
      <c r="O770" s="155"/>
      <c r="P770" s="155"/>
      <c r="Q770" s="155"/>
      <c r="R770" s="155"/>
      <c r="S770" s="153"/>
      <c r="T770" s="68"/>
      <c r="U770" s="154"/>
      <c r="V770" s="45">
        <f>IF(C770=0,"",C770/B769)</f>
        <v>0.87804878048780488</v>
      </c>
      <c r="W770" s="46">
        <v>72</v>
      </c>
      <c r="X770" s="161">
        <f t="shared" ref="X770:X777" si="108">IF(W770=0,"",W770/W769)</f>
        <v>0.87804878048780488</v>
      </c>
      <c r="Y770" s="161">
        <f t="shared" ref="Y770:Y777" si="109">IF(W770=0,"",100%-X770)</f>
        <v>0.12195121951219512</v>
      </c>
    </row>
    <row r="771" spans="1:26" ht="15.75" customHeight="1" x14ac:dyDescent="0.25">
      <c r="A771" s="42">
        <v>2002</v>
      </c>
      <c r="B771" s="43"/>
      <c r="C771" s="43"/>
      <c r="D771" s="43">
        <v>68</v>
      </c>
      <c r="E771" s="43"/>
      <c r="F771" s="43"/>
      <c r="G771" s="43"/>
      <c r="H771" s="43"/>
      <c r="I771" s="43"/>
      <c r="J771" s="43"/>
      <c r="K771" s="87"/>
      <c r="L771" s="155"/>
      <c r="M771" s="155"/>
      <c r="N771" s="155"/>
      <c r="O771" s="155"/>
      <c r="P771" s="155"/>
      <c r="Q771" s="155"/>
      <c r="R771" s="155"/>
      <c r="S771" s="153"/>
      <c r="T771" s="68"/>
      <c r="U771" s="154"/>
      <c r="V771" s="45">
        <f>IF(D771=0,"",D771/C770)</f>
        <v>0.94444444444444442</v>
      </c>
      <c r="W771" s="46">
        <v>68</v>
      </c>
      <c r="X771" s="161">
        <f t="shared" si="108"/>
        <v>0.94444444444444442</v>
      </c>
      <c r="Y771" s="161">
        <f t="shared" si="109"/>
        <v>5.555555555555558E-2</v>
      </c>
      <c r="Z771" s="8">
        <f>W771/W769</f>
        <v>0.82926829268292679</v>
      </c>
    </row>
    <row r="772" spans="1:26" ht="15.75" customHeight="1" x14ac:dyDescent="0.25">
      <c r="A772" s="42">
        <v>2101</v>
      </c>
      <c r="B772" s="43"/>
      <c r="C772" s="43"/>
      <c r="D772" s="43"/>
      <c r="E772" s="43">
        <v>66</v>
      </c>
      <c r="F772" s="43"/>
      <c r="G772" s="43"/>
      <c r="H772" s="43"/>
      <c r="I772" s="43"/>
      <c r="J772" s="43"/>
      <c r="K772" s="87"/>
      <c r="L772" s="155"/>
      <c r="M772" s="155"/>
      <c r="N772" s="155"/>
      <c r="O772" s="155"/>
      <c r="P772" s="155"/>
      <c r="Q772" s="155"/>
      <c r="R772" s="155"/>
      <c r="S772" s="153"/>
      <c r="T772" s="68"/>
      <c r="U772" s="154"/>
      <c r="V772" s="45">
        <f>IF(E772=0,"",E772/D771)</f>
        <v>0.97058823529411764</v>
      </c>
      <c r="W772" s="46">
        <v>68</v>
      </c>
      <c r="X772" s="161">
        <f t="shared" si="108"/>
        <v>1</v>
      </c>
      <c r="Y772" s="161">
        <f t="shared" si="109"/>
        <v>0</v>
      </c>
    </row>
    <row r="773" spans="1:26" ht="15.75" customHeight="1" x14ac:dyDescent="0.25">
      <c r="A773" s="42">
        <v>2102</v>
      </c>
      <c r="B773" s="43"/>
      <c r="C773" s="43"/>
      <c r="D773" s="43"/>
      <c r="E773" s="43"/>
      <c r="F773" s="43">
        <v>59</v>
      </c>
      <c r="G773" s="43"/>
      <c r="H773" s="43"/>
      <c r="I773" s="43"/>
      <c r="J773" s="43"/>
      <c r="K773" s="87"/>
      <c r="L773" s="155"/>
      <c r="M773" s="155"/>
      <c r="N773" s="155"/>
      <c r="O773" s="155"/>
      <c r="P773" s="155"/>
      <c r="Q773" s="155"/>
      <c r="R773" s="155"/>
      <c r="S773" s="153"/>
      <c r="T773" s="68"/>
      <c r="U773" s="154"/>
      <c r="V773" s="45">
        <f>IF(F773=0,"",F773/E772)</f>
        <v>0.89393939393939392</v>
      </c>
      <c r="W773" s="46">
        <v>63</v>
      </c>
      <c r="X773" s="161">
        <f t="shared" si="108"/>
        <v>0.92647058823529416</v>
      </c>
      <c r="Y773" s="161">
        <f t="shared" si="109"/>
        <v>7.3529411764705843E-2</v>
      </c>
    </row>
    <row r="774" spans="1:26" ht="15.75" customHeight="1" x14ac:dyDescent="0.25">
      <c r="A774" s="42">
        <v>2201</v>
      </c>
      <c r="B774" s="43"/>
      <c r="C774" s="43"/>
      <c r="D774" s="43"/>
      <c r="E774" s="43"/>
      <c r="F774" s="43"/>
      <c r="G774" s="43">
        <v>58</v>
      </c>
      <c r="H774" s="43"/>
      <c r="I774" s="43"/>
      <c r="J774" s="43"/>
      <c r="K774" s="87"/>
      <c r="L774" s="155"/>
      <c r="M774" s="155"/>
      <c r="N774" s="155"/>
      <c r="O774" s="155"/>
      <c r="P774" s="155"/>
      <c r="Q774" s="155"/>
      <c r="R774" s="155"/>
      <c r="S774" s="153"/>
      <c r="T774" s="68"/>
      <c r="U774" s="154"/>
      <c r="V774" s="45">
        <f>IF(G774=0,"",G774/F773)</f>
        <v>0.98305084745762716</v>
      </c>
      <c r="W774" s="46">
        <v>63</v>
      </c>
      <c r="X774" s="161">
        <f t="shared" si="108"/>
        <v>1</v>
      </c>
      <c r="Y774" s="161">
        <f t="shared" si="109"/>
        <v>0</v>
      </c>
    </row>
    <row r="775" spans="1:26" ht="15.75" customHeight="1" x14ac:dyDescent="0.25">
      <c r="A775" s="42">
        <v>2202</v>
      </c>
      <c r="B775" s="43"/>
      <c r="C775" s="43"/>
      <c r="D775" s="43"/>
      <c r="E775" s="43"/>
      <c r="F775" s="43"/>
      <c r="G775" s="43"/>
      <c r="H775" s="43">
        <v>54</v>
      </c>
      <c r="I775" s="43"/>
      <c r="J775" s="43"/>
      <c r="K775" s="87"/>
      <c r="L775" s="155"/>
      <c r="M775" s="155"/>
      <c r="N775" s="155"/>
      <c r="O775" s="155"/>
      <c r="P775" s="155"/>
      <c r="Q775" s="155"/>
      <c r="R775" s="155"/>
      <c r="S775" s="153"/>
      <c r="T775" s="68"/>
      <c r="U775" s="154"/>
      <c r="V775" s="45">
        <f>IF(H775=0,"",H775/G774)</f>
        <v>0.93103448275862066</v>
      </c>
      <c r="W775" s="46">
        <v>59</v>
      </c>
      <c r="X775" s="161">
        <f t="shared" si="108"/>
        <v>0.93650793650793651</v>
      </c>
      <c r="Y775" s="161">
        <f t="shared" si="109"/>
        <v>6.3492063492063489E-2</v>
      </c>
    </row>
    <row r="776" spans="1:26" ht="15.75" customHeight="1" x14ac:dyDescent="0.25">
      <c r="A776" s="42">
        <v>2301</v>
      </c>
      <c r="B776" s="43"/>
      <c r="C776" s="43"/>
      <c r="D776" s="43"/>
      <c r="E776" s="43"/>
      <c r="F776" s="43"/>
      <c r="G776" s="43"/>
      <c r="H776" s="43"/>
      <c r="I776" s="43">
        <v>53</v>
      </c>
      <c r="J776" s="43"/>
      <c r="K776" s="87"/>
      <c r="L776" s="155"/>
      <c r="M776" s="155"/>
      <c r="N776" s="155"/>
      <c r="O776" s="155"/>
      <c r="P776" s="155"/>
      <c r="Q776" s="155"/>
      <c r="R776" s="155"/>
      <c r="S776" s="153"/>
      <c r="T776" s="68"/>
      <c r="U776" s="154"/>
      <c r="V776" s="45">
        <f>IF(I776=0,"",I776/H775)</f>
        <v>0.98148148148148151</v>
      </c>
      <c r="W776" s="46">
        <v>58</v>
      </c>
      <c r="X776" s="161">
        <f t="shared" si="108"/>
        <v>0.98305084745762716</v>
      </c>
      <c r="Y776" s="161">
        <f t="shared" si="109"/>
        <v>1.6949152542372836E-2</v>
      </c>
    </row>
    <row r="777" spans="1:26" ht="15.75" customHeight="1" x14ac:dyDescent="0.25">
      <c r="A777" s="42">
        <v>2302</v>
      </c>
      <c r="B777" s="43"/>
      <c r="C777" s="43"/>
      <c r="D777" s="43"/>
      <c r="E777" s="43"/>
      <c r="F777" s="43"/>
      <c r="G777" s="43"/>
      <c r="H777" s="43"/>
      <c r="I777" s="43"/>
      <c r="J777" s="43">
        <v>47</v>
      </c>
      <c r="K777" s="87">
        <v>47</v>
      </c>
      <c r="L777" s="155"/>
      <c r="M777" s="155"/>
      <c r="N777" s="155"/>
      <c r="O777" s="155"/>
      <c r="P777" s="155"/>
      <c r="Q777" s="155"/>
      <c r="R777" s="155"/>
      <c r="S777" s="153"/>
      <c r="T777" s="68"/>
      <c r="U777" s="154"/>
      <c r="V777" s="47">
        <f>IF(J777=0,"",J777/I776)</f>
        <v>0.8867924528301887</v>
      </c>
      <c r="W777" s="46">
        <v>53</v>
      </c>
      <c r="X777" s="47">
        <f t="shared" si="108"/>
        <v>0.91379310344827591</v>
      </c>
      <c r="Y777" s="47">
        <f t="shared" si="109"/>
        <v>8.6206896551724088E-2</v>
      </c>
    </row>
    <row r="778" spans="1:26" ht="15.75" customHeight="1" x14ac:dyDescent="0.25">
      <c r="A778" s="42">
        <v>2401</v>
      </c>
      <c r="B778" s="43"/>
      <c r="C778" s="43"/>
      <c r="D778" s="43"/>
      <c r="E778" s="43"/>
      <c r="F778" s="43"/>
      <c r="G778" s="43"/>
      <c r="H778" s="43"/>
      <c r="I778" s="43"/>
      <c r="J778" s="43">
        <v>3</v>
      </c>
      <c r="K778" s="87">
        <v>2</v>
      </c>
      <c r="L778" s="155"/>
      <c r="M778" s="155"/>
      <c r="N778" s="155"/>
      <c r="O778" s="155"/>
      <c r="P778" s="155"/>
      <c r="Q778" s="155"/>
      <c r="R778" s="155"/>
      <c r="S778" s="153"/>
      <c r="T778" s="68"/>
      <c r="U778" s="155"/>
      <c r="V778" s="125"/>
      <c r="W778" s="46">
        <v>8</v>
      </c>
      <c r="X778" s="125"/>
      <c r="Y778" s="166"/>
    </row>
    <row r="779" spans="1:26" ht="15.75" customHeight="1" x14ac:dyDescent="0.25">
      <c r="A779" s="42">
        <v>2402</v>
      </c>
      <c r="B779" s="43"/>
      <c r="C779" s="43"/>
      <c r="D779" s="43"/>
      <c r="E779" s="43"/>
      <c r="F779" s="43"/>
      <c r="G779" s="43"/>
      <c r="H779" s="43"/>
      <c r="I779" s="43"/>
      <c r="J779" s="43">
        <v>4</v>
      </c>
      <c r="K779" s="87">
        <v>3</v>
      </c>
      <c r="L779" s="155"/>
      <c r="M779" s="155"/>
      <c r="N779" s="155"/>
      <c r="O779" s="155"/>
      <c r="P779" s="155"/>
      <c r="Q779" s="155"/>
      <c r="R779" s="155"/>
      <c r="S779" s="153"/>
      <c r="T779" s="68"/>
      <c r="U779" s="155"/>
      <c r="V779" s="163"/>
      <c r="W779" s="69">
        <v>7</v>
      </c>
      <c r="X779" s="164"/>
      <c r="Y779" s="163"/>
    </row>
    <row r="780" spans="1:26" ht="15.75" customHeight="1" x14ac:dyDescent="0.25">
      <c r="A780" s="42">
        <v>2501</v>
      </c>
      <c r="B780" s="43"/>
      <c r="C780" s="43"/>
      <c r="D780" s="43"/>
      <c r="E780" s="43"/>
      <c r="F780" s="43"/>
      <c r="G780" s="43"/>
      <c r="H780" s="43"/>
      <c r="I780" s="43"/>
      <c r="J780" s="43">
        <v>4</v>
      </c>
      <c r="K780" s="87">
        <v>2</v>
      </c>
      <c r="L780" s="155"/>
      <c r="M780" s="155"/>
      <c r="N780" s="155"/>
      <c r="O780" s="155"/>
      <c r="P780" s="155"/>
      <c r="Q780" s="155"/>
      <c r="R780" s="155"/>
      <c r="S780" s="153"/>
      <c r="T780" s="68"/>
      <c r="U780" s="155"/>
      <c r="V780" s="163"/>
      <c r="W780" s="69">
        <v>4</v>
      </c>
      <c r="X780" s="164"/>
      <c r="Y780" s="163"/>
    </row>
    <row r="781" spans="1:26" ht="15.75" customHeight="1" x14ac:dyDescent="0.25">
      <c r="A781" s="42">
        <v>2502</v>
      </c>
      <c r="B781" s="43"/>
      <c r="C781" s="43"/>
      <c r="D781" s="43"/>
      <c r="E781" s="43"/>
      <c r="F781" s="43"/>
      <c r="G781" s="43"/>
      <c r="H781" s="43"/>
      <c r="I781" s="43"/>
      <c r="J781" s="43">
        <v>2</v>
      </c>
      <c r="K781" s="87">
        <v>2</v>
      </c>
      <c r="L781" s="155"/>
      <c r="M781" s="155"/>
      <c r="N781" s="155"/>
      <c r="O781" s="155"/>
      <c r="P781" s="155"/>
      <c r="Q781" s="155"/>
      <c r="R781" s="155"/>
      <c r="S781" s="153"/>
      <c r="T781" s="68"/>
      <c r="U781" s="155"/>
      <c r="V781" s="68"/>
      <c r="W781" s="155"/>
      <c r="X781" s="165"/>
      <c r="Y781" s="163"/>
    </row>
    <row r="782" spans="1:26" ht="15.75" customHeight="1" x14ac:dyDescent="0.25">
      <c r="A782" s="42">
        <v>2601</v>
      </c>
      <c r="B782" s="43"/>
      <c r="C782" s="43"/>
      <c r="D782" s="43"/>
      <c r="E782" s="43"/>
      <c r="F782" s="43"/>
      <c r="G782" s="43"/>
      <c r="H782" s="43"/>
      <c r="I782" s="43"/>
      <c r="J782" s="43"/>
      <c r="K782" s="87"/>
      <c r="L782" s="155"/>
      <c r="M782" s="155"/>
      <c r="N782" s="155"/>
      <c r="O782" s="155"/>
      <c r="P782" s="155"/>
      <c r="Q782" s="155"/>
      <c r="R782" s="155"/>
      <c r="S782" s="153"/>
      <c r="T782" s="68"/>
      <c r="U782" s="155"/>
      <c r="V782" s="50" t="s">
        <v>64</v>
      </c>
      <c r="W782" s="51">
        <v>24</v>
      </c>
      <c r="X782" s="52">
        <f>K785</f>
        <v>56</v>
      </c>
      <c r="Y782" s="53" t="s">
        <v>10</v>
      </c>
    </row>
    <row r="783" spans="1:26" ht="15.75" customHeight="1" x14ac:dyDescent="0.25">
      <c r="A783" s="42">
        <v>2602</v>
      </c>
      <c r="B783" s="43"/>
      <c r="C783" s="43"/>
      <c r="D783" s="43"/>
      <c r="E783" s="43"/>
      <c r="F783" s="43"/>
      <c r="G783" s="43"/>
      <c r="H783" s="43"/>
      <c r="I783" s="43"/>
      <c r="J783" s="43"/>
      <c r="K783" s="87"/>
      <c r="L783" s="155"/>
      <c r="M783" s="155"/>
      <c r="N783" s="155"/>
      <c r="O783" s="155"/>
      <c r="P783" s="155"/>
      <c r="Q783" s="155"/>
      <c r="R783" s="155"/>
      <c r="S783" s="153"/>
      <c r="T783" s="68"/>
      <c r="U783" s="155"/>
      <c r="V783" s="54" t="s">
        <v>66</v>
      </c>
      <c r="W783" s="55">
        <f>IF(W782/B769=0,"",W782/B769)</f>
        <v>0.29268292682926828</v>
      </c>
      <c r="X783" s="56">
        <f>IF(W782/X782=0,"",W782/X782)</f>
        <v>0.42857142857142855</v>
      </c>
      <c r="Y783" s="57" t="s">
        <v>67</v>
      </c>
    </row>
    <row r="784" spans="1:26" ht="15.75" customHeight="1" x14ac:dyDescent="0.25">
      <c r="A784" s="42">
        <v>2701</v>
      </c>
      <c r="B784" s="43"/>
      <c r="C784" s="43"/>
      <c r="D784" s="43"/>
      <c r="E784" s="43"/>
      <c r="F784" s="43"/>
      <c r="G784" s="43"/>
      <c r="H784" s="43"/>
      <c r="I784" s="43"/>
      <c r="J784" s="43"/>
      <c r="K784" s="87"/>
      <c r="L784" s="155"/>
      <c r="M784" s="155"/>
      <c r="N784" s="155"/>
      <c r="O784" s="155"/>
      <c r="P784" s="155"/>
      <c r="Q784" s="155"/>
      <c r="R784" s="155"/>
      <c r="S784" s="156"/>
      <c r="T784" s="157"/>
      <c r="U784" s="158"/>
      <c r="V784" s="58"/>
      <c r="W784" s="59"/>
      <c r="X784" s="59"/>
      <c r="Y784" s="60"/>
    </row>
    <row r="785" spans="1:26" ht="18" customHeight="1" x14ac:dyDescent="0.25">
      <c r="A785" s="28"/>
      <c r="B785" s="198" t="s">
        <v>89</v>
      </c>
      <c r="C785" s="198"/>
      <c r="D785" s="198"/>
      <c r="E785" s="198"/>
      <c r="F785" s="198"/>
      <c r="G785" s="198"/>
      <c r="H785" s="198"/>
      <c r="I785" s="198"/>
      <c r="J785" s="198"/>
      <c r="K785" s="61">
        <f>SUM(K769:K781)</f>
        <v>56</v>
      </c>
      <c r="L785" s="1"/>
      <c r="M785" s="1"/>
      <c r="N785" s="1"/>
      <c r="O785" s="1"/>
      <c r="P785" s="1"/>
      <c r="Q785" s="1"/>
      <c r="R785" s="1"/>
      <c r="S785" s="62">
        <f>IF(K777=0,"",K777/B769)</f>
        <v>0.57317073170731703</v>
      </c>
      <c r="T785" s="62">
        <f>IF(K785=0,"",K785/B769)</f>
        <v>0.68292682926829273</v>
      </c>
      <c r="U785" s="62">
        <f>IF(K777=0,"",T785-S785)</f>
        <v>0.10975609756097571</v>
      </c>
      <c r="V785" s="2"/>
      <c r="W785" s="1"/>
      <c r="X785" s="25"/>
      <c r="Y785" s="2"/>
    </row>
    <row r="786" spans="1:26" ht="12.75" customHeight="1" x14ac:dyDescent="0.2">
      <c r="S786" s="2"/>
      <c r="T786" s="2"/>
      <c r="V786" s="2"/>
    </row>
    <row r="787" spans="1:26" ht="12.75" customHeight="1" x14ac:dyDescent="0.2">
      <c r="S787" s="2"/>
      <c r="T787" s="2"/>
      <c r="V787" s="2"/>
    </row>
    <row r="788" spans="1:26" ht="26.25" customHeight="1" x14ac:dyDescent="0.4">
      <c r="B788" s="199" t="s">
        <v>78</v>
      </c>
      <c r="C788" s="200"/>
      <c r="D788" s="200"/>
      <c r="E788" s="200"/>
      <c r="F788" s="200"/>
      <c r="G788" s="200"/>
      <c r="H788" s="200"/>
      <c r="I788" s="200"/>
      <c r="J788" s="200"/>
      <c r="K788" s="147" t="s">
        <v>100</v>
      </c>
      <c r="S788" s="2"/>
      <c r="T788" s="2"/>
      <c r="V788" s="2"/>
    </row>
    <row r="789" spans="1:26" ht="20.25" customHeight="1" x14ac:dyDescent="0.2">
      <c r="A789" s="201" t="s">
        <v>9</v>
      </c>
      <c r="B789" s="202" t="s">
        <v>79</v>
      </c>
      <c r="C789" s="203"/>
      <c r="D789" s="203"/>
      <c r="E789" s="203"/>
      <c r="F789" s="203"/>
      <c r="G789" s="203"/>
      <c r="H789" s="203"/>
      <c r="I789" s="203"/>
      <c r="J789" s="204"/>
      <c r="K789" s="212" t="s">
        <v>10</v>
      </c>
      <c r="L789" s="1"/>
      <c r="M789" s="1"/>
      <c r="N789" s="1"/>
      <c r="O789" s="1"/>
      <c r="P789" s="1"/>
      <c r="Q789" s="1"/>
      <c r="R789" s="1"/>
      <c r="S789" s="197" t="s">
        <v>2</v>
      </c>
      <c r="T789" s="197" t="s">
        <v>3</v>
      </c>
      <c r="U789" s="214" t="s">
        <v>4</v>
      </c>
      <c r="V789" s="197" t="s">
        <v>5</v>
      </c>
      <c r="W789" s="195" t="s">
        <v>6</v>
      </c>
      <c r="X789" s="195" t="s">
        <v>7</v>
      </c>
      <c r="Y789" s="197" t="s">
        <v>8</v>
      </c>
    </row>
    <row r="790" spans="1:26" ht="15.75" customHeight="1" x14ac:dyDescent="0.25">
      <c r="A790" s="196"/>
      <c r="B790" s="42" t="s">
        <v>80</v>
      </c>
      <c r="C790" s="42" t="s">
        <v>81</v>
      </c>
      <c r="D790" s="42" t="s">
        <v>82</v>
      </c>
      <c r="E790" s="42" t="s">
        <v>83</v>
      </c>
      <c r="F790" s="42" t="s">
        <v>84</v>
      </c>
      <c r="G790" s="42" t="s">
        <v>85</v>
      </c>
      <c r="H790" s="42" t="s">
        <v>86</v>
      </c>
      <c r="I790" s="42" t="s">
        <v>87</v>
      </c>
      <c r="J790" s="42" t="s">
        <v>88</v>
      </c>
      <c r="K790" s="213"/>
      <c r="L790" s="1"/>
      <c r="M790" s="1"/>
      <c r="N790" s="1"/>
      <c r="O790" s="1"/>
      <c r="P790" s="1"/>
      <c r="Q790" s="1"/>
      <c r="R790" s="1"/>
      <c r="S790" s="196"/>
      <c r="T790" s="196"/>
      <c r="U790" s="196"/>
      <c r="V790" s="196"/>
      <c r="W790" s="196"/>
      <c r="X790" s="196"/>
      <c r="Y790" s="196"/>
    </row>
    <row r="791" spans="1:26" ht="15.75" customHeight="1" x14ac:dyDescent="0.25">
      <c r="A791" s="42">
        <v>2001</v>
      </c>
      <c r="B791" s="43">
        <v>23</v>
      </c>
      <c r="C791" s="43"/>
      <c r="D791" s="43"/>
      <c r="E791" s="43"/>
      <c r="F791" s="43"/>
      <c r="G791" s="43"/>
      <c r="H791" s="43"/>
      <c r="I791" s="43"/>
      <c r="J791" s="43"/>
      <c r="K791" s="87"/>
      <c r="L791" s="155"/>
      <c r="M791" s="155"/>
      <c r="N791" s="155"/>
      <c r="O791" s="155"/>
      <c r="P791" s="155"/>
      <c r="Q791" s="155"/>
      <c r="R791" s="155"/>
      <c r="S791" s="150"/>
      <c r="T791" s="151"/>
      <c r="U791" s="152"/>
      <c r="V791" s="159"/>
      <c r="W791" s="44">
        <f>B791</f>
        <v>23</v>
      </c>
      <c r="X791" s="160"/>
      <c r="Y791" s="159"/>
    </row>
    <row r="792" spans="1:26" ht="15.75" customHeight="1" x14ac:dyDescent="0.25">
      <c r="A792" s="42">
        <v>2002</v>
      </c>
      <c r="B792" s="43"/>
      <c r="C792" s="43">
        <v>20</v>
      </c>
      <c r="D792" s="43"/>
      <c r="E792" s="43"/>
      <c r="F792" s="43"/>
      <c r="G792" s="43"/>
      <c r="H792" s="43"/>
      <c r="I792" s="43"/>
      <c r="J792" s="43"/>
      <c r="K792" s="87"/>
      <c r="L792" s="155"/>
      <c r="M792" s="155"/>
      <c r="N792" s="155"/>
      <c r="O792" s="155"/>
      <c r="P792" s="155"/>
      <c r="Q792" s="155"/>
      <c r="R792" s="155"/>
      <c r="S792" s="153"/>
      <c r="T792" s="68"/>
      <c r="U792" s="154"/>
      <c r="V792" s="45">
        <f>IF(C792=0,"",C792/B791)</f>
        <v>0.86956521739130432</v>
      </c>
      <c r="W792" s="46">
        <v>21</v>
      </c>
      <c r="X792" s="161">
        <f t="shared" ref="X792:X799" si="110">IF(W792=0,"",W792/W791)</f>
        <v>0.91304347826086951</v>
      </c>
      <c r="Y792" s="161">
        <f t="shared" ref="Y792:Y799" si="111">IF(W792=0,"",100%-X792)</f>
        <v>8.6956521739130488E-2</v>
      </c>
    </row>
    <row r="793" spans="1:26" ht="15.75" customHeight="1" x14ac:dyDescent="0.25">
      <c r="A793" s="42">
        <v>2101</v>
      </c>
      <c r="B793" s="43"/>
      <c r="C793" s="43"/>
      <c r="D793" s="43">
        <v>16</v>
      </c>
      <c r="E793" s="43"/>
      <c r="F793" s="43"/>
      <c r="G793" s="43"/>
      <c r="H793" s="43"/>
      <c r="I793" s="43"/>
      <c r="J793" s="43"/>
      <c r="K793" s="87"/>
      <c r="L793" s="155"/>
      <c r="M793" s="155"/>
      <c r="N793" s="155"/>
      <c r="O793" s="155"/>
      <c r="P793" s="155"/>
      <c r="Q793" s="155"/>
      <c r="R793" s="155"/>
      <c r="S793" s="153"/>
      <c r="T793" s="68"/>
      <c r="U793" s="154"/>
      <c r="V793" s="45">
        <f>IF(D793=0,"",D793/C792)</f>
        <v>0.8</v>
      </c>
      <c r="W793" s="46">
        <v>17</v>
      </c>
      <c r="X793" s="161">
        <f t="shared" si="110"/>
        <v>0.80952380952380953</v>
      </c>
      <c r="Y793" s="161">
        <f t="shared" si="111"/>
        <v>0.19047619047619047</v>
      </c>
      <c r="Z793" s="8">
        <f>W793/W791</f>
        <v>0.73913043478260865</v>
      </c>
    </row>
    <row r="794" spans="1:26" ht="15.75" customHeight="1" x14ac:dyDescent="0.25">
      <c r="A794" s="42">
        <v>2102</v>
      </c>
      <c r="B794" s="43"/>
      <c r="C794" s="43"/>
      <c r="D794" s="43"/>
      <c r="E794" s="43">
        <v>15</v>
      </c>
      <c r="F794" s="43"/>
      <c r="G794" s="43"/>
      <c r="H794" s="43"/>
      <c r="I794" s="43"/>
      <c r="J794" s="43"/>
      <c r="K794" s="87"/>
      <c r="L794" s="155"/>
      <c r="M794" s="155"/>
      <c r="N794" s="155"/>
      <c r="O794" s="155"/>
      <c r="P794" s="155"/>
      <c r="Q794" s="155"/>
      <c r="R794" s="155"/>
      <c r="S794" s="153"/>
      <c r="T794" s="68"/>
      <c r="U794" s="154"/>
      <c r="V794" s="45">
        <f>IF(E794=0,"",E794/D793)</f>
        <v>0.9375</v>
      </c>
      <c r="W794" s="46">
        <v>15</v>
      </c>
      <c r="X794" s="161">
        <f t="shared" si="110"/>
        <v>0.88235294117647056</v>
      </c>
      <c r="Y794" s="161">
        <f t="shared" si="111"/>
        <v>0.11764705882352944</v>
      </c>
    </row>
    <row r="795" spans="1:26" ht="15.75" customHeight="1" x14ac:dyDescent="0.25">
      <c r="A795" s="42">
        <v>2201</v>
      </c>
      <c r="B795" s="43"/>
      <c r="C795" s="43"/>
      <c r="D795" s="43"/>
      <c r="E795" s="43"/>
      <c r="F795" s="43">
        <v>13</v>
      </c>
      <c r="G795" s="43"/>
      <c r="H795" s="43"/>
      <c r="I795" s="43"/>
      <c r="J795" s="43"/>
      <c r="K795" s="87"/>
      <c r="L795" s="155"/>
      <c r="M795" s="155"/>
      <c r="N795" s="155"/>
      <c r="O795" s="155"/>
      <c r="P795" s="155"/>
      <c r="Q795" s="155"/>
      <c r="R795" s="155"/>
      <c r="S795" s="153"/>
      <c r="T795" s="68"/>
      <c r="U795" s="154"/>
      <c r="V795" s="45">
        <f>IF(F795=0,"",F795/E794)</f>
        <v>0.8666666666666667</v>
      </c>
      <c r="W795" s="46">
        <v>15</v>
      </c>
      <c r="X795" s="161">
        <f t="shared" si="110"/>
        <v>1</v>
      </c>
      <c r="Y795" s="161">
        <f t="shared" si="111"/>
        <v>0</v>
      </c>
    </row>
    <row r="796" spans="1:26" ht="15.75" customHeight="1" x14ac:dyDescent="0.25">
      <c r="A796" s="42">
        <v>2202</v>
      </c>
      <c r="B796" s="43"/>
      <c r="C796" s="43"/>
      <c r="D796" s="43"/>
      <c r="E796" s="43"/>
      <c r="F796" s="43"/>
      <c r="G796" s="43">
        <v>12</v>
      </c>
      <c r="H796" s="43"/>
      <c r="I796" s="43"/>
      <c r="J796" s="43"/>
      <c r="K796" s="87"/>
      <c r="L796" s="155"/>
      <c r="M796" s="155"/>
      <c r="N796" s="155"/>
      <c r="O796" s="155"/>
      <c r="P796" s="155"/>
      <c r="Q796" s="155"/>
      <c r="R796" s="155"/>
      <c r="S796" s="153"/>
      <c r="T796" s="68"/>
      <c r="U796" s="154"/>
      <c r="V796" s="45">
        <f>IF(G796=0,"",G796/F795)</f>
        <v>0.92307692307692313</v>
      </c>
      <c r="W796" s="46">
        <v>15</v>
      </c>
      <c r="X796" s="161">
        <f t="shared" si="110"/>
        <v>1</v>
      </c>
      <c r="Y796" s="161">
        <f t="shared" si="111"/>
        <v>0</v>
      </c>
    </row>
    <row r="797" spans="1:26" ht="15.75" customHeight="1" x14ac:dyDescent="0.25">
      <c r="A797" s="42">
        <v>2301</v>
      </c>
      <c r="B797" s="43"/>
      <c r="C797" s="43"/>
      <c r="D797" s="43"/>
      <c r="E797" s="43"/>
      <c r="F797" s="43"/>
      <c r="G797" s="43"/>
      <c r="H797" s="43">
        <v>11</v>
      </c>
      <c r="I797" s="43"/>
      <c r="J797" s="43"/>
      <c r="K797" s="87"/>
      <c r="L797" s="155"/>
      <c r="M797" s="155"/>
      <c r="N797" s="155"/>
      <c r="O797" s="155"/>
      <c r="P797" s="155"/>
      <c r="Q797" s="155"/>
      <c r="R797" s="155"/>
      <c r="S797" s="153"/>
      <c r="T797" s="68"/>
      <c r="U797" s="154"/>
      <c r="V797" s="45">
        <f>IF(H797=0,"",H797/G796)</f>
        <v>0.91666666666666663</v>
      </c>
      <c r="W797" s="46">
        <v>13</v>
      </c>
      <c r="X797" s="161">
        <f t="shared" si="110"/>
        <v>0.8666666666666667</v>
      </c>
      <c r="Y797" s="161">
        <f t="shared" si="111"/>
        <v>0.1333333333333333</v>
      </c>
    </row>
    <row r="798" spans="1:26" ht="15.75" customHeight="1" x14ac:dyDescent="0.25">
      <c r="A798" s="42">
        <v>2302</v>
      </c>
      <c r="B798" s="43"/>
      <c r="C798" s="43"/>
      <c r="D798" s="43"/>
      <c r="E798" s="43"/>
      <c r="F798" s="43"/>
      <c r="G798" s="43"/>
      <c r="H798" s="43"/>
      <c r="I798" s="43">
        <v>11</v>
      </c>
      <c r="J798" s="43"/>
      <c r="K798" s="87"/>
      <c r="L798" s="155"/>
      <c r="M798" s="155"/>
      <c r="N798" s="155"/>
      <c r="O798" s="155"/>
      <c r="P798" s="155"/>
      <c r="Q798" s="155"/>
      <c r="R798" s="155"/>
      <c r="S798" s="153"/>
      <c r="T798" s="68"/>
      <c r="U798" s="154"/>
      <c r="V798" s="45">
        <f>IF(I798=0,"",I798/H797)</f>
        <v>1</v>
      </c>
      <c r="W798" s="46">
        <v>13</v>
      </c>
      <c r="X798" s="161">
        <f t="shared" si="110"/>
        <v>1</v>
      </c>
      <c r="Y798" s="161">
        <f t="shared" si="111"/>
        <v>0</v>
      </c>
    </row>
    <row r="799" spans="1:26" ht="15.75" customHeight="1" x14ac:dyDescent="0.25">
      <c r="A799" s="42">
        <v>2401</v>
      </c>
      <c r="B799" s="43"/>
      <c r="C799" s="43"/>
      <c r="D799" s="43"/>
      <c r="E799" s="43"/>
      <c r="F799" s="43"/>
      <c r="G799" s="43"/>
      <c r="H799" s="43"/>
      <c r="I799" s="43"/>
      <c r="J799" s="43">
        <v>11</v>
      </c>
      <c r="K799" s="87">
        <v>10</v>
      </c>
      <c r="L799" s="155"/>
      <c r="M799" s="155"/>
      <c r="N799" s="155"/>
      <c r="O799" s="155"/>
      <c r="P799" s="155"/>
      <c r="Q799" s="155"/>
      <c r="R799" s="155"/>
      <c r="S799" s="153"/>
      <c r="T799" s="68"/>
      <c r="U799" s="154"/>
      <c r="V799" s="47">
        <f>IF(J799=0,"",J799/I798)</f>
        <v>1</v>
      </c>
      <c r="W799" s="46">
        <v>13</v>
      </c>
      <c r="X799" s="47">
        <f t="shared" si="110"/>
        <v>1</v>
      </c>
      <c r="Y799" s="47">
        <f t="shared" si="111"/>
        <v>0</v>
      </c>
    </row>
    <row r="800" spans="1:26" ht="15.75" customHeight="1" x14ac:dyDescent="0.25">
      <c r="A800" s="42">
        <v>2402</v>
      </c>
      <c r="B800" s="43"/>
      <c r="C800" s="43"/>
      <c r="D800" s="43"/>
      <c r="E800" s="43"/>
      <c r="F800" s="43"/>
      <c r="G800" s="43"/>
      <c r="H800" s="43"/>
      <c r="I800" s="43"/>
      <c r="J800" s="43">
        <v>2</v>
      </c>
      <c r="K800" s="87">
        <v>2</v>
      </c>
      <c r="L800" s="155"/>
      <c r="M800" s="155"/>
      <c r="N800" s="155"/>
      <c r="O800" s="155"/>
      <c r="P800" s="155"/>
      <c r="Q800" s="155"/>
      <c r="R800" s="155"/>
      <c r="S800" s="153"/>
      <c r="T800" s="68"/>
      <c r="U800" s="155"/>
      <c r="V800" s="125"/>
      <c r="W800" s="46">
        <v>2</v>
      </c>
      <c r="X800" s="125"/>
      <c r="Y800" s="166"/>
    </row>
    <row r="801" spans="1:26" ht="15.75" customHeight="1" x14ac:dyDescent="0.25">
      <c r="A801" s="42">
        <v>2501</v>
      </c>
      <c r="B801" s="43"/>
      <c r="C801" s="43"/>
      <c r="D801" s="43"/>
      <c r="E801" s="43"/>
      <c r="F801" s="43"/>
      <c r="G801" s="43"/>
      <c r="H801" s="43"/>
      <c r="I801" s="43"/>
      <c r="J801" s="43">
        <v>1</v>
      </c>
      <c r="K801" s="87">
        <v>1</v>
      </c>
      <c r="L801" s="155"/>
      <c r="M801" s="155"/>
      <c r="N801" s="155"/>
      <c r="O801" s="155"/>
      <c r="P801" s="155"/>
      <c r="Q801" s="155"/>
      <c r="R801" s="155"/>
      <c r="S801" s="153"/>
      <c r="T801" s="68"/>
      <c r="U801" s="155"/>
      <c r="V801" s="163"/>
      <c r="W801" s="69">
        <v>1</v>
      </c>
      <c r="X801" s="164"/>
      <c r="Y801" s="163"/>
    </row>
    <row r="802" spans="1:26" ht="15.75" customHeight="1" x14ac:dyDescent="0.25">
      <c r="A802" s="42">
        <v>2502</v>
      </c>
      <c r="B802" s="43"/>
      <c r="C802" s="43"/>
      <c r="D802" s="43"/>
      <c r="E802" s="43"/>
      <c r="F802" s="43"/>
      <c r="G802" s="43"/>
      <c r="H802" s="43"/>
      <c r="I802" s="43"/>
      <c r="J802" s="43"/>
      <c r="K802" s="87"/>
      <c r="L802" s="155"/>
      <c r="M802" s="155"/>
      <c r="N802" s="155"/>
      <c r="O802" s="155"/>
      <c r="P802" s="155"/>
      <c r="Q802" s="155"/>
      <c r="R802" s="155"/>
      <c r="S802" s="153"/>
      <c r="T802" s="68"/>
      <c r="U802" s="155"/>
      <c r="V802" s="163"/>
      <c r="W802" s="69"/>
      <c r="X802" s="164"/>
      <c r="Y802" s="163"/>
    </row>
    <row r="803" spans="1:26" ht="15.75" customHeight="1" x14ac:dyDescent="0.25">
      <c r="A803" s="42">
        <v>2601</v>
      </c>
      <c r="B803" s="43"/>
      <c r="C803" s="43"/>
      <c r="D803" s="43"/>
      <c r="E803" s="43"/>
      <c r="F803" s="43"/>
      <c r="G803" s="43"/>
      <c r="H803" s="43"/>
      <c r="I803" s="43"/>
      <c r="J803" s="43"/>
      <c r="K803" s="87"/>
      <c r="L803" s="155"/>
      <c r="M803" s="155"/>
      <c r="N803" s="155"/>
      <c r="O803" s="155"/>
      <c r="P803" s="155"/>
      <c r="Q803" s="155"/>
      <c r="R803" s="155"/>
      <c r="S803" s="153"/>
      <c r="T803" s="68"/>
      <c r="U803" s="155"/>
      <c r="V803" s="68"/>
      <c r="W803" s="155"/>
      <c r="X803" s="165"/>
      <c r="Y803" s="163"/>
    </row>
    <row r="804" spans="1:26" ht="15.75" customHeight="1" x14ac:dyDescent="0.25">
      <c r="A804" s="42">
        <v>2602</v>
      </c>
      <c r="B804" s="43"/>
      <c r="C804" s="43"/>
      <c r="D804" s="43"/>
      <c r="E804" s="43"/>
      <c r="F804" s="43"/>
      <c r="G804" s="43"/>
      <c r="H804" s="43"/>
      <c r="I804" s="43"/>
      <c r="J804" s="43"/>
      <c r="K804" s="87"/>
      <c r="L804" s="155"/>
      <c r="M804" s="155"/>
      <c r="N804" s="155"/>
      <c r="O804" s="155"/>
      <c r="P804" s="155"/>
      <c r="Q804" s="155"/>
      <c r="R804" s="155"/>
      <c r="S804" s="153"/>
      <c r="T804" s="68"/>
      <c r="U804" s="155"/>
      <c r="V804" s="50" t="s">
        <v>64</v>
      </c>
      <c r="W804" s="51"/>
      <c r="X804" s="52">
        <f>K807</f>
        <v>13</v>
      </c>
      <c r="Y804" s="53" t="s">
        <v>10</v>
      </c>
    </row>
    <row r="805" spans="1:26" ht="15.75" customHeight="1" x14ac:dyDescent="0.25">
      <c r="A805" s="42">
        <v>2701</v>
      </c>
      <c r="B805" s="43"/>
      <c r="C805" s="43"/>
      <c r="D805" s="43"/>
      <c r="E805" s="43"/>
      <c r="F805" s="43"/>
      <c r="G805" s="43"/>
      <c r="H805" s="43"/>
      <c r="I805" s="43"/>
      <c r="J805" s="43"/>
      <c r="K805" s="87"/>
      <c r="L805" s="155"/>
      <c r="M805" s="155"/>
      <c r="N805" s="155"/>
      <c r="O805" s="155"/>
      <c r="P805" s="155"/>
      <c r="Q805" s="155"/>
      <c r="R805" s="155"/>
      <c r="S805" s="153"/>
      <c r="T805" s="68"/>
      <c r="U805" s="155"/>
      <c r="V805" s="54" t="s">
        <v>66</v>
      </c>
      <c r="W805" s="55" t="str">
        <f>IF(W804/B791=0,"",W804/B791)</f>
        <v/>
      </c>
      <c r="X805" s="56" t="str">
        <f>IF(W804/X804=0,"",W804/X804)</f>
        <v/>
      </c>
      <c r="Y805" s="57" t="s">
        <v>67</v>
      </c>
    </row>
    <row r="806" spans="1:26" ht="15.75" customHeight="1" x14ac:dyDescent="0.25">
      <c r="A806" s="42">
        <v>2702</v>
      </c>
      <c r="B806" s="43"/>
      <c r="C806" s="43"/>
      <c r="D806" s="43"/>
      <c r="E806" s="43"/>
      <c r="F806" s="43"/>
      <c r="G806" s="43"/>
      <c r="H806" s="43"/>
      <c r="I806" s="43"/>
      <c r="J806" s="43"/>
      <c r="K806" s="87"/>
      <c r="L806" s="155"/>
      <c r="M806" s="155"/>
      <c r="N806" s="155"/>
      <c r="O806" s="155"/>
      <c r="P806" s="155"/>
      <c r="Q806" s="155"/>
      <c r="R806" s="155"/>
      <c r="S806" s="156"/>
      <c r="T806" s="157"/>
      <c r="U806" s="158"/>
      <c r="V806" s="58"/>
      <c r="W806" s="59"/>
      <c r="X806" s="59"/>
      <c r="Y806" s="60"/>
    </row>
    <row r="807" spans="1:26" ht="18" customHeight="1" x14ac:dyDescent="0.25">
      <c r="A807" s="28"/>
      <c r="B807" s="198" t="s">
        <v>89</v>
      </c>
      <c r="C807" s="198"/>
      <c r="D807" s="198"/>
      <c r="E807" s="198"/>
      <c r="F807" s="198"/>
      <c r="G807" s="198"/>
      <c r="H807" s="198"/>
      <c r="I807" s="198"/>
      <c r="J807" s="198"/>
      <c r="K807" s="61">
        <f>SUM(K791:K803)</f>
        <v>13</v>
      </c>
      <c r="L807" s="1"/>
      <c r="M807" s="1"/>
      <c r="N807" s="1"/>
      <c r="O807" s="1"/>
      <c r="P807" s="1"/>
      <c r="Q807" s="1"/>
      <c r="R807" s="1"/>
      <c r="S807" s="62">
        <f>IF(K799=0,"",K799/B791)</f>
        <v>0.43478260869565216</v>
      </c>
      <c r="T807" s="62">
        <f>IF(K807=0,"",K807/B791)</f>
        <v>0.56521739130434778</v>
      </c>
      <c r="U807" s="62">
        <f>IF(K799=0,"",T807-S807)</f>
        <v>0.13043478260869562</v>
      </c>
      <c r="V807" s="2"/>
      <c r="W807" s="1"/>
      <c r="X807" s="25"/>
      <c r="Y807" s="2"/>
    </row>
    <row r="808" spans="1:26" ht="12.75" customHeight="1" x14ac:dyDescent="0.2">
      <c r="S808" s="2"/>
      <c r="T808" s="2"/>
      <c r="V808" s="2"/>
    </row>
    <row r="809" spans="1:26" ht="12.75" customHeight="1" x14ac:dyDescent="0.2">
      <c r="S809" s="2"/>
      <c r="T809" s="2"/>
      <c r="V809" s="2"/>
    </row>
    <row r="810" spans="1:26" ht="26.25" customHeight="1" x14ac:dyDescent="0.4">
      <c r="B810" s="199" t="s">
        <v>78</v>
      </c>
      <c r="C810" s="200"/>
      <c r="D810" s="200"/>
      <c r="E810" s="200"/>
      <c r="F810" s="200"/>
      <c r="G810" s="200"/>
      <c r="H810" s="200"/>
      <c r="I810" s="200"/>
      <c r="J810" s="200"/>
      <c r="K810" s="147" t="s">
        <v>101</v>
      </c>
      <c r="S810" s="2"/>
      <c r="T810" s="2"/>
      <c r="V810" s="2"/>
    </row>
    <row r="811" spans="1:26" ht="20.25" customHeight="1" x14ac:dyDescent="0.2">
      <c r="A811" s="201" t="s">
        <v>9</v>
      </c>
      <c r="B811" s="202" t="s">
        <v>79</v>
      </c>
      <c r="C811" s="203"/>
      <c r="D811" s="203"/>
      <c r="E811" s="203"/>
      <c r="F811" s="203"/>
      <c r="G811" s="203"/>
      <c r="H811" s="203"/>
      <c r="I811" s="203"/>
      <c r="J811" s="204"/>
      <c r="K811" s="212" t="s">
        <v>10</v>
      </c>
      <c r="L811" s="1"/>
      <c r="M811" s="1"/>
      <c r="N811" s="1"/>
      <c r="O811" s="1"/>
      <c r="P811" s="1"/>
      <c r="Q811" s="1"/>
      <c r="R811" s="1"/>
      <c r="S811" s="197" t="s">
        <v>2</v>
      </c>
      <c r="T811" s="197" t="s">
        <v>3</v>
      </c>
      <c r="U811" s="214" t="s">
        <v>4</v>
      </c>
      <c r="V811" s="197" t="s">
        <v>5</v>
      </c>
      <c r="W811" s="195" t="s">
        <v>6</v>
      </c>
      <c r="X811" s="195" t="s">
        <v>7</v>
      </c>
      <c r="Y811" s="197" t="s">
        <v>8</v>
      </c>
    </row>
    <row r="812" spans="1:26" ht="15.75" customHeight="1" x14ac:dyDescent="0.25">
      <c r="A812" s="196"/>
      <c r="B812" s="42" t="s">
        <v>80</v>
      </c>
      <c r="C812" s="42" t="s">
        <v>81</v>
      </c>
      <c r="D812" s="42" t="s">
        <v>82</v>
      </c>
      <c r="E812" s="42" t="s">
        <v>83</v>
      </c>
      <c r="F812" s="42" t="s">
        <v>84</v>
      </c>
      <c r="G812" s="42" t="s">
        <v>85</v>
      </c>
      <c r="H812" s="42" t="s">
        <v>86</v>
      </c>
      <c r="I812" s="42" t="s">
        <v>87</v>
      </c>
      <c r="J812" s="42" t="s">
        <v>88</v>
      </c>
      <c r="K812" s="213"/>
      <c r="L812" s="1"/>
      <c r="M812" s="1"/>
      <c r="N812" s="1"/>
      <c r="O812" s="1"/>
      <c r="P812" s="1"/>
      <c r="Q812" s="1"/>
      <c r="R812" s="1"/>
      <c r="S812" s="196"/>
      <c r="T812" s="196"/>
      <c r="U812" s="196"/>
      <c r="V812" s="196"/>
      <c r="W812" s="196"/>
      <c r="X812" s="196"/>
      <c r="Y812" s="196"/>
    </row>
    <row r="813" spans="1:26" ht="15.75" customHeight="1" x14ac:dyDescent="0.25">
      <c r="A813" s="42">
        <v>2002</v>
      </c>
      <c r="B813" s="43">
        <v>41</v>
      </c>
      <c r="C813" s="43"/>
      <c r="D813" s="43"/>
      <c r="E813" s="43"/>
      <c r="F813" s="43"/>
      <c r="G813" s="43"/>
      <c r="H813" s="43"/>
      <c r="I813" s="43"/>
      <c r="J813" s="43"/>
      <c r="K813" s="87"/>
      <c r="L813" s="155"/>
      <c r="M813" s="155"/>
      <c r="N813" s="155"/>
      <c r="O813" s="155"/>
      <c r="P813" s="155"/>
      <c r="Q813" s="155"/>
      <c r="R813" s="155"/>
      <c r="S813" s="150"/>
      <c r="T813" s="151"/>
      <c r="U813" s="152"/>
      <c r="V813" s="159"/>
      <c r="W813" s="44">
        <f>B813</f>
        <v>41</v>
      </c>
      <c r="X813" s="160"/>
      <c r="Y813" s="159"/>
    </row>
    <row r="814" spans="1:26" ht="15.75" customHeight="1" x14ac:dyDescent="0.25">
      <c r="A814" s="42">
        <v>2101</v>
      </c>
      <c r="B814" s="43"/>
      <c r="C814" s="43">
        <v>33</v>
      </c>
      <c r="D814" s="43"/>
      <c r="E814" s="43"/>
      <c r="F814" s="43"/>
      <c r="G814" s="43"/>
      <c r="H814" s="43"/>
      <c r="I814" s="43"/>
      <c r="J814" s="43"/>
      <c r="K814" s="87"/>
      <c r="L814" s="155"/>
      <c r="M814" s="155"/>
      <c r="N814" s="155"/>
      <c r="O814" s="155"/>
      <c r="P814" s="155"/>
      <c r="Q814" s="155"/>
      <c r="R814" s="155"/>
      <c r="S814" s="153"/>
      <c r="T814" s="68"/>
      <c r="U814" s="154"/>
      <c r="V814" s="45">
        <f>IF(C814=0,"",C814/B813)</f>
        <v>0.80487804878048785</v>
      </c>
      <c r="W814" s="46">
        <v>33</v>
      </c>
      <c r="X814" s="161">
        <f t="shared" ref="X814:X821" si="112">IF(W814=0,"",W814/W813)</f>
        <v>0.80487804878048785</v>
      </c>
      <c r="Y814" s="161">
        <f t="shared" ref="Y814:Y821" si="113">IF(W814=0,"",100%-X814)</f>
        <v>0.19512195121951215</v>
      </c>
    </row>
    <row r="815" spans="1:26" ht="15.75" customHeight="1" x14ac:dyDescent="0.25">
      <c r="A815" s="42">
        <v>2102</v>
      </c>
      <c r="B815" s="43"/>
      <c r="C815" s="43"/>
      <c r="D815" s="43">
        <v>22</v>
      </c>
      <c r="E815" s="43"/>
      <c r="F815" s="43"/>
      <c r="G815" s="43"/>
      <c r="H815" s="43"/>
      <c r="I815" s="43"/>
      <c r="J815" s="43"/>
      <c r="K815" s="87"/>
      <c r="L815" s="155"/>
      <c r="M815" s="155"/>
      <c r="N815" s="155"/>
      <c r="O815" s="155"/>
      <c r="P815" s="155"/>
      <c r="Q815" s="155"/>
      <c r="R815" s="155"/>
      <c r="S815" s="153"/>
      <c r="T815" s="68"/>
      <c r="U815" s="154"/>
      <c r="V815" s="45">
        <f>IF(D815=0,"",D815/C814)</f>
        <v>0.66666666666666663</v>
      </c>
      <c r="W815" s="46">
        <v>22</v>
      </c>
      <c r="X815" s="161">
        <f t="shared" si="112"/>
        <v>0.66666666666666663</v>
      </c>
      <c r="Y815" s="161">
        <f t="shared" si="113"/>
        <v>0.33333333333333337</v>
      </c>
      <c r="Z815" s="8">
        <f>W815/W813</f>
        <v>0.53658536585365857</v>
      </c>
    </row>
    <row r="816" spans="1:26" ht="15.75" customHeight="1" x14ac:dyDescent="0.25">
      <c r="A816" s="42">
        <v>2201</v>
      </c>
      <c r="B816" s="43"/>
      <c r="C816" s="43"/>
      <c r="D816" s="43"/>
      <c r="E816" s="43">
        <v>18</v>
      </c>
      <c r="F816" s="43"/>
      <c r="G816" s="43"/>
      <c r="H816" s="43"/>
      <c r="I816" s="43"/>
      <c r="J816" s="43"/>
      <c r="K816" s="87"/>
      <c r="L816" s="155"/>
      <c r="M816" s="155"/>
      <c r="N816" s="155"/>
      <c r="O816" s="155"/>
      <c r="P816" s="155"/>
      <c r="Q816" s="155"/>
      <c r="R816" s="155"/>
      <c r="S816" s="153"/>
      <c r="T816" s="68"/>
      <c r="U816" s="154"/>
      <c r="V816" s="45">
        <f>IF(E816=0,"",E816/D815)</f>
        <v>0.81818181818181823</v>
      </c>
      <c r="W816" s="46">
        <v>18</v>
      </c>
      <c r="X816" s="161">
        <f t="shared" si="112"/>
        <v>0.81818181818181823</v>
      </c>
      <c r="Y816" s="161">
        <f t="shared" si="113"/>
        <v>0.18181818181818177</v>
      </c>
    </row>
    <row r="817" spans="1:25" ht="15.75" customHeight="1" x14ac:dyDescent="0.25">
      <c r="A817" s="42">
        <v>2202</v>
      </c>
      <c r="B817" s="43"/>
      <c r="C817" s="43"/>
      <c r="D817" s="43"/>
      <c r="E817" s="43"/>
      <c r="F817" s="43">
        <v>17</v>
      </c>
      <c r="G817" s="43"/>
      <c r="H817" s="43"/>
      <c r="I817" s="43"/>
      <c r="J817" s="43"/>
      <c r="K817" s="87"/>
      <c r="L817" s="155"/>
      <c r="M817" s="155"/>
      <c r="N817" s="155"/>
      <c r="O817" s="155"/>
      <c r="P817" s="155"/>
      <c r="Q817" s="155"/>
      <c r="R817" s="155"/>
      <c r="S817" s="153"/>
      <c r="T817" s="68"/>
      <c r="U817" s="154"/>
      <c r="V817" s="45">
        <f>IF(F817=0,"",F817/E816)</f>
        <v>0.94444444444444442</v>
      </c>
      <c r="W817" s="46">
        <v>17</v>
      </c>
      <c r="X817" s="161">
        <f t="shared" si="112"/>
        <v>0.94444444444444442</v>
      </c>
      <c r="Y817" s="161">
        <f t="shared" si="113"/>
        <v>5.555555555555558E-2</v>
      </c>
    </row>
    <row r="818" spans="1:25" ht="15.75" customHeight="1" x14ac:dyDescent="0.25">
      <c r="A818" s="42">
        <v>2301</v>
      </c>
      <c r="B818" s="43"/>
      <c r="C818" s="43"/>
      <c r="D818" s="43"/>
      <c r="E818" s="43"/>
      <c r="F818" s="43"/>
      <c r="G818" s="43">
        <v>17</v>
      </c>
      <c r="H818" s="43"/>
      <c r="I818" s="43"/>
      <c r="J818" s="43"/>
      <c r="K818" s="87"/>
      <c r="L818" s="155"/>
      <c r="M818" s="155"/>
      <c r="N818" s="155"/>
      <c r="O818" s="155"/>
      <c r="P818" s="155"/>
      <c r="Q818" s="155"/>
      <c r="R818" s="155"/>
      <c r="S818" s="153"/>
      <c r="T818" s="68"/>
      <c r="U818" s="154"/>
      <c r="V818" s="45">
        <f>IF(G818=0,"",G818/F817)</f>
        <v>1</v>
      </c>
      <c r="W818" s="46">
        <v>17</v>
      </c>
      <c r="X818" s="161">
        <f t="shared" si="112"/>
        <v>1</v>
      </c>
      <c r="Y818" s="161">
        <f t="shared" si="113"/>
        <v>0</v>
      </c>
    </row>
    <row r="819" spans="1:25" ht="15.75" customHeight="1" x14ac:dyDescent="0.25">
      <c r="A819" s="42">
        <v>2302</v>
      </c>
      <c r="B819" s="43"/>
      <c r="C819" s="43"/>
      <c r="D819" s="43"/>
      <c r="E819" s="43"/>
      <c r="F819" s="43"/>
      <c r="G819" s="43"/>
      <c r="H819" s="43">
        <v>17</v>
      </c>
      <c r="I819" s="43"/>
      <c r="J819" s="43"/>
      <c r="K819" s="87"/>
      <c r="L819" s="155"/>
      <c r="M819" s="155"/>
      <c r="N819" s="155"/>
      <c r="O819" s="155"/>
      <c r="P819" s="155"/>
      <c r="Q819" s="155"/>
      <c r="R819" s="155"/>
      <c r="S819" s="153"/>
      <c r="T819" s="68"/>
      <c r="U819" s="154"/>
      <c r="V819" s="45">
        <f>IF(H819=0,"",H819/G818)</f>
        <v>1</v>
      </c>
      <c r="W819" s="46">
        <v>17</v>
      </c>
      <c r="X819" s="161">
        <f t="shared" si="112"/>
        <v>1</v>
      </c>
      <c r="Y819" s="161">
        <f t="shared" si="113"/>
        <v>0</v>
      </c>
    </row>
    <row r="820" spans="1:25" ht="15.75" customHeight="1" x14ac:dyDescent="0.25">
      <c r="A820" s="42">
        <v>2401</v>
      </c>
      <c r="B820" s="43"/>
      <c r="C820" s="43"/>
      <c r="D820" s="43"/>
      <c r="E820" s="43"/>
      <c r="F820" s="43"/>
      <c r="G820" s="43"/>
      <c r="H820" s="43"/>
      <c r="I820" s="43">
        <v>17</v>
      </c>
      <c r="J820" s="43"/>
      <c r="K820" s="87"/>
      <c r="L820" s="155"/>
      <c r="M820" s="155"/>
      <c r="N820" s="155"/>
      <c r="O820" s="155"/>
      <c r="P820" s="155"/>
      <c r="Q820" s="155"/>
      <c r="R820" s="155"/>
      <c r="S820" s="153"/>
      <c r="T820" s="68"/>
      <c r="U820" s="154"/>
      <c r="V820" s="45">
        <f>IF(I820=0,"",I820/H819)</f>
        <v>1</v>
      </c>
      <c r="W820" s="46">
        <v>17</v>
      </c>
      <c r="X820" s="161">
        <f t="shared" si="112"/>
        <v>1</v>
      </c>
      <c r="Y820" s="161">
        <f t="shared" si="113"/>
        <v>0</v>
      </c>
    </row>
    <row r="821" spans="1:25" ht="15.75" customHeight="1" x14ac:dyDescent="0.25">
      <c r="A821" s="42">
        <v>2402</v>
      </c>
      <c r="B821" s="43"/>
      <c r="C821" s="43"/>
      <c r="D821" s="43"/>
      <c r="E821" s="43"/>
      <c r="F821" s="43"/>
      <c r="G821" s="43"/>
      <c r="H821" s="43"/>
      <c r="I821" s="43"/>
      <c r="J821" s="43">
        <v>16</v>
      </c>
      <c r="K821" s="87">
        <v>15</v>
      </c>
      <c r="L821" s="155"/>
      <c r="M821" s="155"/>
      <c r="N821" s="155"/>
      <c r="O821" s="155"/>
      <c r="P821" s="155"/>
      <c r="Q821" s="155"/>
      <c r="R821" s="155"/>
      <c r="S821" s="153"/>
      <c r="T821" s="68"/>
      <c r="U821" s="154"/>
      <c r="V821" s="47">
        <f>IF(J821=0,"",J821/I820)</f>
        <v>0.94117647058823528</v>
      </c>
      <c r="W821" s="46">
        <v>17</v>
      </c>
      <c r="X821" s="47">
        <f t="shared" si="112"/>
        <v>1</v>
      </c>
      <c r="Y821" s="47">
        <f t="shared" si="113"/>
        <v>0</v>
      </c>
    </row>
    <row r="822" spans="1:25" ht="15.75" customHeight="1" x14ac:dyDescent="0.25">
      <c r="A822" s="42">
        <v>2501</v>
      </c>
      <c r="B822" s="43"/>
      <c r="C822" s="43"/>
      <c r="D822" s="43"/>
      <c r="E822" s="43"/>
      <c r="F822" s="43"/>
      <c r="G822" s="43"/>
      <c r="H822" s="43"/>
      <c r="I822" s="43"/>
      <c r="J822" s="43">
        <v>2</v>
      </c>
      <c r="K822" s="87">
        <v>2</v>
      </c>
      <c r="L822" s="155"/>
      <c r="M822" s="155"/>
      <c r="N822" s="155"/>
      <c r="O822" s="155"/>
      <c r="P822" s="155"/>
      <c r="Q822" s="155"/>
      <c r="R822" s="155"/>
      <c r="S822" s="153"/>
      <c r="T822" s="68"/>
      <c r="U822" s="155"/>
      <c r="V822" s="125"/>
      <c r="W822" s="46">
        <v>2</v>
      </c>
      <c r="X822" s="125"/>
      <c r="Y822" s="166"/>
    </row>
    <row r="823" spans="1:25" ht="15.75" customHeight="1" x14ac:dyDescent="0.25">
      <c r="A823" s="42">
        <v>2502</v>
      </c>
      <c r="B823" s="43"/>
      <c r="C823" s="43"/>
      <c r="D823" s="43"/>
      <c r="E823" s="43"/>
      <c r="F823" s="43"/>
      <c r="G823" s="43"/>
      <c r="H823" s="43"/>
      <c r="I823" s="43"/>
      <c r="J823" s="43"/>
      <c r="K823" s="87"/>
      <c r="L823" s="155"/>
      <c r="M823" s="155"/>
      <c r="N823" s="155"/>
      <c r="O823" s="155"/>
      <c r="P823" s="155"/>
      <c r="Q823" s="155"/>
      <c r="R823" s="155"/>
      <c r="S823" s="153"/>
      <c r="T823" s="68"/>
      <c r="U823" s="155"/>
      <c r="V823" s="163"/>
      <c r="W823" s="69"/>
      <c r="X823" s="164"/>
      <c r="Y823" s="163"/>
    </row>
    <row r="824" spans="1:25" ht="15.75" customHeight="1" x14ac:dyDescent="0.25">
      <c r="A824" s="42">
        <v>2601</v>
      </c>
      <c r="B824" s="43"/>
      <c r="C824" s="43"/>
      <c r="D824" s="43"/>
      <c r="E824" s="43"/>
      <c r="F824" s="43"/>
      <c r="G824" s="43"/>
      <c r="H824" s="43"/>
      <c r="I824" s="43"/>
      <c r="J824" s="43"/>
      <c r="K824" s="87"/>
      <c r="L824" s="155"/>
      <c r="M824" s="155"/>
      <c r="N824" s="155"/>
      <c r="O824" s="155"/>
      <c r="P824" s="155"/>
      <c r="Q824" s="155"/>
      <c r="R824" s="155"/>
      <c r="S824" s="153"/>
      <c r="T824" s="68"/>
      <c r="U824" s="155"/>
      <c r="V824" s="163"/>
      <c r="W824" s="69"/>
      <c r="X824" s="164"/>
      <c r="Y824" s="163"/>
    </row>
    <row r="825" spans="1:25" ht="15.75" customHeight="1" x14ac:dyDescent="0.25">
      <c r="A825" s="42">
        <v>2602</v>
      </c>
      <c r="B825" s="43"/>
      <c r="C825" s="43"/>
      <c r="D825" s="43"/>
      <c r="E825" s="43"/>
      <c r="F825" s="43"/>
      <c r="G825" s="43"/>
      <c r="H825" s="43"/>
      <c r="I825" s="43"/>
      <c r="J825" s="43"/>
      <c r="K825" s="87"/>
      <c r="L825" s="155"/>
      <c r="M825" s="155"/>
      <c r="N825" s="155"/>
      <c r="O825" s="155"/>
      <c r="P825" s="155"/>
      <c r="Q825" s="155"/>
      <c r="R825" s="155"/>
      <c r="S825" s="153"/>
      <c r="T825" s="68"/>
      <c r="U825" s="155"/>
      <c r="V825" s="68"/>
      <c r="W825" s="155"/>
      <c r="X825" s="165"/>
      <c r="Y825" s="163"/>
    </row>
    <row r="826" spans="1:25" ht="15.75" customHeight="1" x14ac:dyDescent="0.25">
      <c r="A826" s="42">
        <v>2701</v>
      </c>
      <c r="B826" s="43"/>
      <c r="C826" s="43"/>
      <c r="D826" s="43"/>
      <c r="E826" s="43"/>
      <c r="F826" s="43"/>
      <c r="G826" s="43"/>
      <c r="H826" s="43"/>
      <c r="I826" s="43"/>
      <c r="J826" s="43"/>
      <c r="K826" s="87"/>
      <c r="L826" s="155"/>
      <c r="M826" s="155"/>
      <c r="N826" s="155"/>
      <c r="O826" s="155"/>
      <c r="P826" s="155"/>
      <c r="Q826" s="155"/>
      <c r="R826" s="155"/>
      <c r="S826" s="153"/>
      <c r="T826" s="68"/>
      <c r="U826" s="155"/>
      <c r="V826" s="50" t="s">
        <v>64</v>
      </c>
      <c r="W826" s="51">
        <v>1</v>
      </c>
      <c r="X826" s="52">
        <f>K829</f>
        <v>17</v>
      </c>
      <c r="Y826" s="53" t="s">
        <v>10</v>
      </c>
    </row>
    <row r="827" spans="1:25" ht="15.75" customHeight="1" x14ac:dyDescent="0.25">
      <c r="A827" s="42">
        <v>2702</v>
      </c>
      <c r="B827" s="43"/>
      <c r="C827" s="43"/>
      <c r="D827" s="43"/>
      <c r="E827" s="43"/>
      <c r="F827" s="43"/>
      <c r="G827" s="43"/>
      <c r="H827" s="43"/>
      <c r="I827" s="43"/>
      <c r="J827" s="43"/>
      <c r="K827" s="87"/>
      <c r="L827" s="155"/>
      <c r="M827" s="155"/>
      <c r="N827" s="155"/>
      <c r="O827" s="155"/>
      <c r="P827" s="155"/>
      <c r="Q827" s="155"/>
      <c r="R827" s="155"/>
      <c r="S827" s="153"/>
      <c r="T827" s="68"/>
      <c r="U827" s="155"/>
      <c r="V827" s="54" t="s">
        <v>66</v>
      </c>
      <c r="W827" s="55">
        <f>IF(W826/B813=0,"",W826/B813)</f>
        <v>2.4390243902439025E-2</v>
      </c>
      <c r="X827" s="56">
        <f>IF(W826/X826=0,"",W826/X826)</f>
        <v>5.8823529411764705E-2</v>
      </c>
      <c r="Y827" s="57" t="s">
        <v>67</v>
      </c>
    </row>
    <row r="828" spans="1:25" ht="15.75" customHeight="1" x14ac:dyDescent="0.25">
      <c r="A828" s="42">
        <v>2801</v>
      </c>
      <c r="B828" s="43"/>
      <c r="C828" s="43"/>
      <c r="D828" s="43"/>
      <c r="E828" s="43"/>
      <c r="F828" s="43"/>
      <c r="G828" s="43"/>
      <c r="H828" s="43"/>
      <c r="I828" s="43"/>
      <c r="J828" s="43"/>
      <c r="K828" s="87"/>
      <c r="L828" s="155"/>
      <c r="M828" s="155"/>
      <c r="N828" s="155"/>
      <c r="O828" s="155"/>
      <c r="P828" s="155"/>
      <c r="Q828" s="155"/>
      <c r="R828" s="155"/>
      <c r="S828" s="156"/>
      <c r="T828" s="157"/>
      <c r="U828" s="158"/>
      <c r="V828" s="58"/>
      <c r="W828" s="59"/>
      <c r="X828" s="59"/>
      <c r="Y828" s="60"/>
    </row>
    <row r="829" spans="1:25" ht="18" customHeight="1" x14ac:dyDescent="0.25">
      <c r="A829" s="28"/>
      <c r="B829" s="198" t="s">
        <v>89</v>
      </c>
      <c r="C829" s="198"/>
      <c r="D829" s="198"/>
      <c r="E829" s="198"/>
      <c r="F829" s="198"/>
      <c r="G829" s="198"/>
      <c r="H829" s="198"/>
      <c r="I829" s="198"/>
      <c r="J829" s="198"/>
      <c r="K829" s="61">
        <f>SUM(K813:K825)</f>
        <v>17</v>
      </c>
      <c r="L829" s="1"/>
      <c r="M829" s="1"/>
      <c r="N829" s="1"/>
      <c r="O829" s="1"/>
      <c r="P829" s="1"/>
      <c r="Q829" s="1"/>
      <c r="R829" s="1"/>
      <c r="S829" s="62">
        <f>IF(K821=0,"",K821/B813)</f>
        <v>0.36585365853658536</v>
      </c>
      <c r="T829" s="62">
        <f>IF(K829=0,"",K829/B813)</f>
        <v>0.41463414634146339</v>
      </c>
      <c r="U829" s="62">
        <f>IF(K821=0,"",T829-S829)</f>
        <v>4.8780487804878037E-2</v>
      </c>
      <c r="V829" s="2"/>
      <c r="W829" s="1"/>
      <c r="X829" s="25"/>
      <c r="Y829" s="2"/>
    </row>
    <row r="830" spans="1:25" ht="12.75" customHeight="1" x14ac:dyDescent="0.2">
      <c r="S830" s="2"/>
      <c r="T830" s="2"/>
      <c r="V830" s="2"/>
    </row>
    <row r="831" spans="1:25" ht="12.75" customHeight="1" x14ac:dyDescent="0.2">
      <c r="S831" s="2"/>
      <c r="T831" s="2"/>
      <c r="V831" s="2"/>
    </row>
    <row r="832" spans="1:25" ht="26.25" customHeight="1" x14ac:dyDescent="0.4">
      <c r="B832" s="199" t="s">
        <v>78</v>
      </c>
      <c r="C832" s="200"/>
      <c r="D832" s="200"/>
      <c r="E832" s="200"/>
      <c r="F832" s="200"/>
      <c r="G832" s="200"/>
      <c r="H832" s="200"/>
      <c r="I832" s="200"/>
      <c r="J832" s="200"/>
      <c r="K832" s="147" t="s">
        <v>102</v>
      </c>
      <c r="S832" s="2"/>
      <c r="T832" s="2"/>
      <c r="V832" s="2"/>
    </row>
    <row r="833" spans="1:26" ht="20.25" customHeight="1" x14ac:dyDescent="0.2">
      <c r="A833" s="201" t="s">
        <v>9</v>
      </c>
      <c r="B833" s="202" t="s">
        <v>79</v>
      </c>
      <c r="C833" s="203"/>
      <c r="D833" s="203"/>
      <c r="E833" s="203"/>
      <c r="F833" s="203"/>
      <c r="G833" s="203"/>
      <c r="H833" s="203"/>
      <c r="I833" s="203"/>
      <c r="J833" s="204"/>
      <c r="K833" s="212" t="s">
        <v>10</v>
      </c>
      <c r="L833" s="1"/>
      <c r="M833" s="1"/>
      <c r="N833" s="1"/>
      <c r="O833" s="1"/>
      <c r="P833" s="1"/>
      <c r="Q833" s="1"/>
      <c r="R833" s="1"/>
      <c r="S833" s="197" t="s">
        <v>2</v>
      </c>
      <c r="T833" s="197" t="s">
        <v>3</v>
      </c>
      <c r="U833" s="214" t="s">
        <v>4</v>
      </c>
      <c r="V833" s="197" t="s">
        <v>5</v>
      </c>
      <c r="W833" s="195" t="s">
        <v>6</v>
      </c>
      <c r="X833" s="195" t="s">
        <v>7</v>
      </c>
      <c r="Y833" s="197" t="s">
        <v>8</v>
      </c>
    </row>
    <row r="834" spans="1:26" ht="15.75" customHeight="1" x14ac:dyDescent="0.25">
      <c r="A834" s="196"/>
      <c r="B834" s="42" t="s">
        <v>80</v>
      </c>
      <c r="C834" s="42" t="s">
        <v>81</v>
      </c>
      <c r="D834" s="42" t="s">
        <v>82</v>
      </c>
      <c r="E834" s="42" t="s">
        <v>83</v>
      </c>
      <c r="F834" s="42" t="s">
        <v>84</v>
      </c>
      <c r="G834" s="42" t="s">
        <v>85</v>
      </c>
      <c r="H834" s="42" t="s">
        <v>86</v>
      </c>
      <c r="I834" s="42" t="s">
        <v>87</v>
      </c>
      <c r="J834" s="42" t="s">
        <v>88</v>
      </c>
      <c r="K834" s="213"/>
      <c r="L834" s="1"/>
      <c r="M834" s="1"/>
      <c r="N834" s="1"/>
      <c r="O834" s="1"/>
      <c r="P834" s="1"/>
      <c r="Q834" s="1"/>
      <c r="R834" s="1"/>
      <c r="S834" s="196"/>
      <c r="T834" s="196"/>
      <c r="U834" s="196"/>
      <c r="V834" s="196"/>
      <c r="W834" s="196"/>
      <c r="X834" s="196"/>
      <c r="Y834" s="196"/>
    </row>
    <row r="835" spans="1:26" ht="15.75" customHeight="1" x14ac:dyDescent="0.25">
      <c r="A835" s="42">
        <v>2101</v>
      </c>
      <c r="B835" s="43">
        <v>21</v>
      </c>
      <c r="C835" s="43"/>
      <c r="D835" s="43"/>
      <c r="E835" s="43"/>
      <c r="F835" s="43"/>
      <c r="G835" s="43"/>
      <c r="H835" s="43"/>
      <c r="I835" s="43"/>
      <c r="J835" s="43"/>
      <c r="K835" s="87"/>
      <c r="L835" s="155"/>
      <c r="M835" s="155"/>
      <c r="N835" s="155"/>
      <c r="O835" s="155"/>
      <c r="P835" s="155"/>
      <c r="Q835" s="155"/>
      <c r="R835" s="155"/>
      <c r="S835" s="150"/>
      <c r="T835" s="151"/>
      <c r="U835" s="152"/>
      <c r="V835" s="159"/>
      <c r="W835" s="44">
        <f>B835</f>
        <v>21</v>
      </c>
      <c r="X835" s="160"/>
      <c r="Y835" s="159"/>
    </row>
    <row r="836" spans="1:26" ht="15.75" customHeight="1" x14ac:dyDescent="0.25">
      <c r="A836" s="42">
        <v>2102</v>
      </c>
      <c r="B836" s="43"/>
      <c r="C836" s="43">
        <v>16</v>
      </c>
      <c r="D836" s="43"/>
      <c r="E836" s="43"/>
      <c r="F836" s="43"/>
      <c r="G836" s="43"/>
      <c r="H836" s="43"/>
      <c r="I836" s="43"/>
      <c r="J836" s="43"/>
      <c r="K836" s="87"/>
      <c r="L836" s="155"/>
      <c r="M836" s="155"/>
      <c r="N836" s="155"/>
      <c r="O836" s="155"/>
      <c r="P836" s="155"/>
      <c r="Q836" s="155"/>
      <c r="R836" s="155"/>
      <c r="S836" s="153"/>
      <c r="T836" s="68"/>
      <c r="U836" s="154"/>
      <c r="V836" s="45">
        <f>IF(C836=0,"",C836/B835)</f>
        <v>0.76190476190476186</v>
      </c>
      <c r="W836" s="46">
        <v>16</v>
      </c>
      <c r="X836" s="161">
        <f t="shared" ref="X836:X843" si="114">IF(W836=0,"",W836/W835)</f>
        <v>0.76190476190476186</v>
      </c>
      <c r="Y836" s="161">
        <f t="shared" ref="Y836:Y843" si="115">IF(W836=0,"",100%-X836)</f>
        <v>0.23809523809523814</v>
      </c>
    </row>
    <row r="837" spans="1:26" ht="15.75" customHeight="1" x14ac:dyDescent="0.25">
      <c r="A837" s="42">
        <v>2201</v>
      </c>
      <c r="B837" s="43"/>
      <c r="C837" s="43"/>
      <c r="D837" s="43">
        <v>13</v>
      </c>
      <c r="E837" s="43"/>
      <c r="F837" s="43"/>
      <c r="G837" s="43"/>
      <c r="H837" s="43"/>
      <c r="I837" s="43"/>
      <c r="J837" s="43"/>
      <c r="K837" s="87"/>
      <c r="L837" s="155"/>
      <c r="M837" s="155"/>
      <c r="N837" s="155"/>
      <c r="O837" s="155"/>
      <c r="P837" s="155"/>
      <c r="Q837" s="155"/>
      <c r="R837" s="155"/>
      <c r="S837" s="153"/>
      <c r="T837" s="68"/>
      <c r="U837" s="154"/>
      <c r="V837" s="45">
        <f>IF(D837=0,"",D837/C836)</f>
        <v>0.8125</v>
      </c>
      <c r="W837" s="46">
        <v>14</v>
      </c>
      <c r="X837" s="161">
        <f t="shared" si="114"/>
        <v>0.875</v>
      </c>
      <c r="Y837" s="161">
        <f t="shared" si="115"/>
        <v>0.125</v>
      </c>
      <c r="Z837" s="8">
        <f>W837/W835</f>
        <v>0.66666666666666663</v>
      </c>
    </row>
    <row r="838" spans="1:26" ht="15.75" customHeight="1" x14ac:dyDescent="0.25">
      <c r="A838" s="42">
        <v>2202</v>
      </c>
      <c r="B838" s="43"/>
      <c r="C838" s="43"/>
      <c r="D838" s="43"/>
      <c r="E838" s="43">
        <v>12</v>
      </c>
      <c r="F838" s="43"/>
      <c r="G838" s="43"/>
      <c r="H838" s="43"/>
      <c r="I838" s="43"/>
      <c r="J838" s="43"/>
      <c r="K838" s="87"/>
      <c r="L838" s="155"/>
      <c r="M838" s="155"/>
      <c r="N838" s="155"/>
      <c r="O838" s="155"/>
      <c r="P838" s="155"/>
      <c r="Q838" s="155"/>
      <c r="R838" s="155"/>
      <c r="S838" s="153"/>
      <c r="T838" s="68"/>
      <c r="U838" s="154"/>
      <c r="V838" s="45">
        <f>IF(E838=0,"",E838/D837)</f>
        <v>0.92307692307692313</v>
      </c>
      <c r="W838" s="46">
        <v>13</v>
      </c>
      <c r="X838" s="161">
        <f t="shared" si="114"/>
        <v>0.9285714285714286</v>
      </c>
      <c r="Y838" s="161">
        <f t="shared" si="115"/>
        <v>7.1428571428571397E-2</v>
      </c>
    </row>
    <row r="839" spans="1:26" ht="15.75" customHeight="1" x14ac:dyDescent="0.25">
      <c r="A839" s="42">
        <v>2301</v>
      </c>
      <c r="B839" s="43"/>
      <c r="C839" s="43"/>
      <c r="D839" s="43"/>
      <c r="E839" s="43"/>
      <c r="F839" s="43">
        <v>10</v>
      </c>
      <c r="G839" s="43"/>
      <c r="H839" s="43"/>
      <c r="I839" s="43"/>
      <c r="J839" s="43"/>
      <c r="K839" s="87"/>
      <c r="L839" s="155"/>
      <c r="M839" s="155"/>
      <c r="N839" s="155"/>
      <c r="O839" s="155"/>
      <c r="P839" s="155"/>
      <c r="Q839" s="155"/>
      <c r="R839" s="155"/>
      <c r="S839" s="153"/>
      <c r="T839" s="68"/>
      <c r="U839" s="154"/>
      <c r="V839" s="45">
        <f>IF(F839=0,"",F839/E838)</f>
        <v>0.83333333333333337</v>
      </c>
      <c r="W839" s="46">
        <v>13</v>
      </c>
      <c r="X839" s="161">
        <f t="shared" si="114"/>
        <v>1</v>
      </c>
      <c r="Y839" s="161">
        <f t="shared" si="115"/>
        <v>0</v>
      </c>
    </row>
    <row r="840" spans="1:26" ht="15.75" customHeight="1" x14ac:dyDescent="0.25">
      <c r="A840" s="42">
        <v>2302</v>
      </c>
      <c r="B840" s="43"/>
      <c r="C840" s="43"/>
      <c r="D840" s="43"/>
      <c r="E840" s="43"/>
      <c r="F840" s="43"/>
      <c r="G840" s="43">
        <v>8</v>
      </c>
      <c r="H840" s="43"/>
      <c r="I840" s="43"/>
      <c r="J840" s="43"/>
      <c r="K840" s="87"/>
      <c r="L840" s="155"/>
      <c r="M840" s="155"/>
      <c r="N840" s="155"/>
      <c r="O840" s="155"/>
      <c r="P840" s="155"/>
      <c r="Q840" s="155"/>
      <c r="R840" s="155"/>
      <c r="S840" s="153"/>
      <c r="T840" s="68"/>
      <c r="U840" s="154"/>
      <c r="V840" s="45">
        <f>IF(G840=0,"",G840/F839)</f>
        <v>0.8</v>
      </c>
      <c r="W840" s="46">
        <v>10</v>
      </c>
      <c r="X840" s="161">
        <f t="shared" si="114"/>
        <v>0.76923076923076927</v>
      </c>
      <c r="Y840" s="161">
        <f t="shared" si="115"/>
        <v>0.23076923076923073</v>
      </c>
    </row>
    <row r="841" spans="1:26" ht="15.75" customHeight="1" x14ac:dyDescent="0.25">
      <c r="A841" s="42">
        <v>2401</v>
      </c>
      <c r="B841" s="43"/>
      <c r="C841" s="43"/>
      <c r="D841" s="43"/>
      <c r="E841" s="43"/>
      <c r="F841" s="43"/>
      <c r="G841" s="43"/>
      <c r="H841" s="43">
        <v>8</v>
      </c>
      <c r="I841" s="43"/>
      <c r="J841" s="43"/>
      <c r="K841" s="87"/>
      <c r="L841" s="155"/>
      <c r="M841" s="155"/>
      <c r="N841" s="155"/>
      <c r="O841" s="155"/>
      <c r="P841" s="155"/>
      <c r="Q841" s="155"/>
      <c r="R841" s="155"/>
      <c r="S841" s="153"/>
      <c r="T841" s="68"/>
      <c r="U841" s="154"/>
      <c r="V841" s="45">
        <f>IF(H841=0,"",H841/G840)</f>
        <v>1</v>
      </c>
      <c r="W841" s="46">
        <v>10</v>
      </c>
      <c r="X841" s="161">
        <f t="shared" si="114"/>
        <v>1</v>
      </c>
      <c r="Y841" s="161">
        <f t="shared" si="115"/>
        <v>0</v>
      </c>
    </row>
    <row r="842" spans="1:26" ht="15.75" customHeight="1" x14ac:dyDescent="0.25">
      <c r="A842" s="42">
        <v>2402</v>
      </c>
      <c r="B842" s="43"/>
      <c r="C842" s="43"/>
      <c r="D842" s="43"/>
      <c r="E842" s="43"/>
      <c r="F842" s="43"/>
      <c r="G842" s="43"/>
      <c r="H842" s="43"/>
      <c r="I842" s="43">
        <v>8</v>
      </c>
      <c r="J842" s="43"/>
      <c r="K842" s="87"/>
      <c r="L842" s="155"/>
      <c r="M842" s="155"/>
      <c r="N842" s="155"/>
      <c r="O842" s="155"/>
      <c r="P842" s="155"/>
      <c r="Q842" s="155"/>
      <c r="R842" s="155"/>
      <c r="S842" s="153"/>
      <c r="T842" s="68"/>
      <c r="U842" s="154"/>
      <c r="V842" s="45">
        <f>IF(I842=0,"",I842/H841)</f>
        <v>1</v>
      </c>
      <c r="W842" s="46">
        <v>9</v>
      </c>
      <c r="X842" s="161">
        <f t="shared" si="114"/>
        <v>0.9</v>
      </c>
      <c r="Y842" s="161">
        <f t="shared" si="115"/>
        <v>9.9999999999999978E-2</v>
      </c>
    </row>
    <row r="843" spans="1:26" ht="15.75" customHeight="1" x14ac:dyDescent="0.25">
      <c r="A843" s="42">
        <v>2501</v>
      </c>
      <c r="B843" s="43"/>
      <c r="C843" s="43"/>
      <c r="D843" s="43"/>
      <c r="E843" s="43"/>
      <c r="F843" s="43"/>
      <c r="G843" s="43"/>
      <c r="H843" s="43"/>
      <c r="I843" s="43"/>
      <c r="J843" s="43">
        <v>8</v>
      </c>
      <c r="K843" s="87">
        <v>7</v>
      </c>
      <c r="L843" s="155"/>
      <c r="M843" s="155"/>
      <c r="N843" s="155"/>
      <c r="O843" s="155"/>
      <c r="P843" s="155"/>
      <c r="Q843" s="155"/>
      <c r="R843" s="155"/>
      <c r="S843" s="153"/>
      <c r="T843" s="68"/>
      <c r="U843" s="154"/>
      <c r="V843" s="47">
        <f>IF(J843=0,"",J843/I842)</f>
        <v>1</v>
      </c>
      <c r="W843" s="46">
        <v>9</v>
      </c>
      <c r="X843" s="47">
        <f t="shared" si="114"/>
        <v>1</v>
      </c>
      <c r="Y843" s="47">
        <f t="shared" si="115"/>
        <v>0</v>
      </c>
    </row>
    <row r="844" spans="1:26" ht="15.75" customHeight="1" x14ac:dyDescent="0.25">
      <c r="A844" s="42">
        <v>2502</v>
      </c>
      <c r="B844" s="43"/>
      <c r="C844" s="43"/>
      <c r="D844" s="43"/>
      <c r="E844" s="43"/>
      <c r="F844" s="43"/>
      <c r="G844" s="43"/>
      <c r="H844" s="43"/>
      <c r="I844" s="43"/>
      <c r="J844" s="43">
        <v>2</v>
      </c>
      <c r="K844" s="87">
        <v>2</v>
      </c>
      <c r="L844" s="155"/>
      <c r="M844" s="155"/>
      <c r="N844" s="155"/>
      <c r="O844" s="155"/>
      <c r="P844" s="155"/>
      <c r="Q844" s="155"/>
      <c r="R844" s="155"/>
      <c r="S844" s="153"/>
      <c r="T844" s="68"/>
      <c r="U844" s="155"/>
      <c r="V844" s="125"/>
      <c r="W844" s="46">
        <v>2</v>
      </c>
      <c r="X844" s="125"/>
      <c r="Y844" s="166"/>
    </row>
    <row r="845" spans="1:26" ht="15.75" customHeight="1" x14ac:dyDescent="0.25">
      <c r="A845" s="42">
        <v>2601</v>
      </c>
      <c r="B845" s="43"/>
      <c r="C845" s="43"/>
      <c r="D845" s="43"/>
      <c r="E845" s="43"/>
      <c r="F845" s="43"/>
      <c r="G845" s="43"/>
      <c r="H845" s="43"/>
      <c r="I845" s="43"/>
      <c r="J845" s="43"/>
      <c r="K845" s="87"/>
      <c r="L845" s="155"/>
      <c r="M845" s="155"/>
      <c r="N845" s="155"/>
      <c r="O845" s="155"/>
      <c r="P845" s="155"/>
      <c r="Q845" s="155"/>
      <c r="R845" s="155"/>
      <c r="S845" s="153"/>
      <c r="T845" s="68"/>
      <c r="U845" s="155"/>
      <c r="V845" s="163"/>
      <c r="W845" s="69"/>
      <c r="X845" s="164"/>
      <c r="Y845" s="163"/>
    </row>
    <row r="846" spans="1:26" ht="15.75" customHeight="1" x14ac:dyDescent="0.25">
      <c r="A846" s="42">
        <v>2602</v>
      </c>
      <c r="B846" s="43"/>
      <c r="C846" s="43"/>
      <c r="D846" s="43"/>
      <c r="E846" s="43"/>
      <c r="F846" s="43"/>
      <c r="G846" s="43"/>
      <c r="H846" s="43"/>
      <c r="I846" s="43"/>
      <c r="J846" s="43"/>
      <c r="K846" s="87"/>
      <c r="L846" s="155"/>
      <c r="M846" s="155"/>
      <c r="N846" s="155"/>
      <c r="O846" s="155"/>
      <c r="P846" s="155"/>
      <c r="Q846" s="155"/>
      <c r="R846" s="155"/>
      <c r="S846" s="153"/>
      <c r="T846" s="68"/>
      <c r="U846" s="155"/>
      <c r="V846" s="163"/>
      <c r="W846" s="69"/>
      <c r="X846" s="164"/>
      <c r="Y846" s="163"/>
    </row>
    <row r="847" spans="1:26" ht="15.75" customHeight="1" x14ac:dyDescent="0.25">
      <c r="A847" s="42">
        <v>2701</v>
      </c>
      <c r="B847" s="43"/>
      <c r="C847" s="43"/>
      <c r="D847" s="43"/>
      <c r="E847" s="43"/>
      <c r="F847" s="43"/>
      <c r="G847" s="43"/>
      <c r="H847" s="43"/>
      <c r="I847" s="43"/>
      <c r="J847" s="43"/>
      <c r="K847" s="87"/>
      <c r="L847" s="155"/>
      <c r="M847" s="155"/>
      <c r="N847" s="155"/>
      <c r="O847" s="155"/>
      <c r="P847" s="155"/>
      <c r="Q847" s="155"/>
      <c r="R847" s="155"/>
      <c r="S847" s="153"/>
      <c r="T847" s="68"/>
      <c r="U847" s="155"/>
      <c r="V847" s="68"/>
      <c r="W847" s="155"/>
      <c r="X847" s="165"/>
      <c r="Y847" s="163"/>
    </row>
    <row r="848" spans="1:26" ht="15.75" customHeight="1" x14ac:dyDescent="0.25">
      <c r="A848" s="42">
        <v>2702</v>
      </c>
      <c r="B848" s="43"/>
      <c r="C848" s="43"/>
      <c r="D848" s="43"/>
      <c r="E848" s="43"/>
      <c r="F848" s="43"/>
      <c r="G848" s="43"/>
      <c r="H848" s="43"/>
      <c r="I848" s="43"/>
      <c r="J848" s="43"/>
      <c r="K848" s="87"/>
      <c r="L848" s="155"/>
      <c r="M848" s="155"/>
      <c r="N848" s="155"/>
      <c r="O848" s="155"/>
      <c r="P848" s="155"/>
      <c r="Q848" s="155"/>
      <c r="R848" s="155"/>
      <c r="S848" s="153"/>
      <c r="T848" s="68"/>
      <c r="U848" s="155"/>
      <c r="V848" s="50" t="s">
        <v>64</v>
      </c>
      <c r="W848" s="51"/>
      <c r="X848" s="52">
        <f>K851</f>
        <v>9</v>
      </c>
      <c r="Y848" s="53" t="s">
        <v>10</v>
      </c>
    </row>
    <row r="849" spans="1:31" ht="15.75" customHeight="1" x14ac:dyDescent="0.25">
      <c r="A849" s="42">
        <v>2801</v>
      </c>
      <c r="B849" s="43"/>
      <c r="C849" s="43"/>
      <c r="D849" s="43"/>
      <c r="E849" s="43"/>
      <c r="F849" s="43"/>
      <c r="G849" s="43"/>
      <c r="H849" s="43"/>
      <c r="I849" s="43"/>
      <c r="J849" s="43"/>
      <c r="K849" s="87"/>
      <c r="L849" s="155"/>
      <c r="M849" s="155"/>
      <c r="N849" s="155"/>
      <c r="O849" s="155"/>
      <c r="P849" s="155"/>
      <c r="Q849" s="155"/>
      <c r="R849" s="155"/>
      <c r="S849" s="153"/>
      <c r="T849" s="68"/>
      <c r="U849" s="155"/>
      <c r="V849" s="54" t="s">
        <v>66</v>
      </c>
      <c r="W849" s="55" t="str">
        <f>IF(W848/B835=0,"",W848/B835)</f>
        <v/>
      </c>
      <c r="X849" s="56" t="str">
        <f>IF(W848/X848=0,"",W848/X848)</f>
        <v/>
      </c>
      <c r="Y849" s="57" t="s">
        <v>67</v>
      </c>
    </row>
    <row r="850" spans="1:31" ht="15.75" customHeight="1" x14ac:dyDescent="0.25">
      <c r="A850" s="42">
        <v>2802</v>
      </c>
      <c r="B850" s="43"/>
      <c r="C850" s="43"/>
      <c r="D850" s="43"/>
      <c r="E850" s="43"/>
      <c r="F850" s="43"/>
      <c r="G850" s="43"/>
      <c r="H850" s="43"/>
      <c r="I850" s="43"/>
      <c r="J850" s="43"/>
      <c r="K850" s="87"/>
      <c r="L850" s="155"/>
      <c r="M850" s="155"/>
      <c r="N850" s="155"/>
      <c r="O850" s="155"/>
      <c r="P850" s="155"/>
      <c r="Q850" s="155"/>
      <c r="R850" s="155"/>
      <c r="S850" s="156"/>
      <c r="T850" s="157"/>
      <c r="U850" s="158"/>
      <c r="V850" s="58"/>
      <c r="W850" s="59"/>
      <c r="X850" s="59"/>
      <c r="Y850" s="60"/>
      <c r="AE850" s="103">
        <f>AVERAGE(Z837,Z859)</f>
        <v>0.73333333333333339</v>
      </c>
    </row>
    <row r="851" spans="1:31" ht="18" customHeight="1" x14ac:dyDescent="0.25">
      <c r="A851" s="28"/>
      <c r="B851" s="198" t="s">
        <v>89</v>
      </c>
      <c r="C851" s="198"/>
      <c r="D851" s="198"/>
      <c r="E851" s="198"/>
      <c r="F851" s="198"/>
      <c r="G851" s="198"/>
      <c r="H851" s="198"/>
      <c r="I851" s="198"/>
      <c r="J851" s="198"/>
      <c r="K851" s="61">
        <f>SUM(K835:K847)</f>
        <v>9</v>
      </c>
      <c r="L851" s="1"/>
      <c r="M851" s="1"/>
      <c r="N851" s="1"/>
      <c r="O851" s="1"/>
      <c r="P851" s="1"/>
      <c r="Q851" s="1"/>
      <c r="R851" s="1"/>
      <c r="S851" s="62">
        <f>IF(K843=0,"",K843/B835)</f>
        <v>0.33333333333333331</v>
      </c>
      <c r="T851" s="62">
        <f>IF(K851=0,"",K851/B835)</f>
        <v>0.42857142857142855</v>
      </c>
      <c r="U851" s="62">
        <f>IF(K843=0,"",T851-S851)</f>
        <v>9.5238095238095233E-2</v>
      </c>
      <c r="V851" s="2"/>
      <c r="W851" s="1"/>
      <c r="X851" s="25"/>
      <c r="Y851" s="2"/>
    </row>
    <row r="852" spans="1:31" ht="12.75" customHeight="1" x14ac:dyDescent="0.2">
      <c r="S852" s="2"/>
      <c r="T852" s="2"/>
      <c r="V852" s="2"/>
    </row>
    <row r="853" spans="1:31" ht="12.75" customHeight="1" x14ac:dyDescent="0.2">
      <c r="S853" s="2"/>
      <c r="T853" s="2"/>
      <c r="V853" s="2"/>
    </row>
    <row r="854" spans="1:31" ht="26.25" customHeight="1" x14ac:dyDescent="0.4">
      <c r="B854" s="199" t="s">
        <v>78</v>
      </c>
      <c r="C854" s="200"/>
      <c r="D854" s="200"/>
      <c r="E854" s="200"/>
      <c r="F854" s="200"/>
      <c r="G854" s="200"/>
      <c r="H854" s="200"/>
      <c r="I854" s="200"/>
      <c r="J854" s="200"/>
      <c r="K854" s="147" t="s">
        <v>103</v>
      </c>
      <c r="S854" s="2"/>
      <c r="T854" s="2"/>
      <c r="V854" s="2"/>
    </row>
    <row r="855" spans="1:31" ht="20.25" customHeight="1" x14ac:dyDescent="0.2">
      <c r="A855" s="201" t="s">
        <v>9</v>
      </c>
      <c r="B855" s="202" t="s">
        <v>79</v>
      </c>
      <c r="C855" s="203"/>
      <c r="D855" s="203"/>
      <c r="E855" s="203"/>
      <c r="F855" s="203"/>
      <c r="G855" s="203"/>
      <c r="H855" s="203"/>
      <c r="I855" s="203"/>
      <c r="J855" s="204"/>
      <c r="K855" s="212" t="s">
        <v>10</v>
      </c>
      <c r="L855" s="1"/>
      <c r="M855" s="1"/>
      <c r="N855" s="1"/>
      <c r="O855" s="1"/>
      <c r="P855" s="1"/>
      <c r="Q855" s="1"/>
      <c r="R855" s="1"/>
      <c r="S855" s="197" t="s">
        <v>2</v>
      </c>
      <c r="T855" s="197" t="s">
        <v>3</v>
      </c>
      <c r="U855" s="214" t="s">
        <v>4</v>
      </c>
      <c r="V855" s="197" t="s">
        <v>5</v>
      </c>
      <c r="W855" s="195" t="s">
        <v>6</v>
      </c>
      <c r="X855" s="195" t="s">
        <v>7</v>
      </c>
      <c r="Y855" s="197" t="s">
        <v>8</v>
      </c>
    </row>
    <row r="856" spans="1:31" ht="15.75" customHeight="1" x14ac:dyDescent="0.25">
      <c r="A856" s="196"/>
      <c r="B856" s="42" t="s">
        <v>80</v>
      </c>
      <c r="C856" s="42" t="s">
        <v>81</v>
      </c>
      <c r="D856" s="42" t="s">
        <v>82</v>
      </c>
      <c r="E856" s="42" t="s">
        <v>83</v>
      </c>
      <c r="F856" s="42" t="s">
        <v>84</v>
      </c>
      <c r="G856" s="42" t="s">
        <v>85</v>
      </c>
      <c r="H856" s="42" t="s">
        <v>86</v>
      </c>
      <c r="I856" s="42" t="s">
        <v>87</v>
      </c>
      <c r="J856" s="42" t="s">
        <v>88</v>
      </c>
      <c r="K856" s="213"/>
      <c r="L856" s="1"/>
      <c r="M856" s="1"/>
      <c r="N856" s="1"/>
      <c r="O856" s="1"/>
      <c r="P856" s="1"/>
      <c r="Q856" s="1"/>
      <c r="R856" s="1"/>
      <c r="S856" s="196"/>
      <c r="T856" s="196"/>
      <c r="U856" s="196"/>
      <c r="V856" s="196"/>
      <c r="W856" s="196"/>
      <c r="X856" s="196"/>
      <c r="Y856" s="196"/>
    </row>
    <row r="857" spans="1:31" ht="15.75" customHeight="1" x14ac:dyDescent="0.25">
      <c r="A857" s="42">
        <v>2102</v>
      </c>
      <c r="B857" s="43">
        <v>50</v>
      </c>
      <c r="C857" s="43"/>
      <c r="D857" s="43"/>
      <c r="E857" s="43"/>
      <c r="F857" s="43"/>
      <c r="G857" s="43"/>
      <c r="H857" s="43"/>
      <c r="I857" s="43"/>
      <c r="J857" s="43"/>
      <c r="K857" s="87"/>
      <c r="L857" s="155"/>
      <c r="M857" s="155"/>
      <c r="N857" s="155"/>
      <c r="O857" s="155"/>
      <c r="P857" s="155"/>
      <c r="Q857" s="155"/>
      <c r="R857" s="155"/>
      <c r="S857" s="150"/>
      <c r="T857" s="151"/>
      <c r="U857" s="152"/>
      <c r="V857" s="159"/>
      <c r="W857" s="44">
        <f>B857</f>
        <v>50</v>
      </c>
      <c r="X857" s="160"/>
      <c r="Y857" s="159"/>
    </row>
    <row r="858" spans="1:31" ht="15.75" customHeight="1" x14ac:dyDescent="0.25">
      <c r="A858" s="42">
        <v>2201</v>
      </c>
      <c r="B858" s="43"/>
      <c r="C858" s="43">
        <v>42</v>
      </c>
      <c r="D858" s="43"/>
      <c r="E858" s="43"/>
      <c r="F858" s="43"/>
      <c r="G858" s="43"/>
      <c r="H858" s="43"/>
      <c r="I858" s="43"/>
      <c r="J858" s="43"/>
      <c r="K858" s="87"/>
      <c r="L858" s="155"/>
      <c r="M858" s="155"/>
      <c r="N858" s="155"/>
      <c r="O858" s="155"/>
      <c r="P858" s="155"/>
      <c r="Q858" s="155"/>
      <c r="R858" s="155"/>
      <c r="S858" s="153"/>
      <c r="T858" s="68"/>
      <c r="U858" s="154"/>
      <c r="V858" s="45">
        <f>IF(C858=0,"",C858/B857)</f>
        <v>0.84</v>
      </c>
      <c r="W858" s="46">
        <v>42</v>
      </c>
      <c r="X858" s="161">
        <f t="shared" ref="X858:X865" si="116">IF(W858=0,"",W858/W857)</f>
        <v>0.84</v>
      </c>
      <c r="Y858" s="161">
        <f t="shared" ref="Y858:Y865" si="117">IF(W858=0,"",100%-X858)</f>
        <v>0.16000000000000003</v>
      </c>
    </row>
    <row r="859" spans="1:31" ht="15.75" customHeight="1" x14ac:dyDescent="0.25">
      <c r="A859" s="42">
        <v>2202</v>
      </c>
      <c r="B859" s="43"/>
      <c r="C859" s="43"/>
      <c r="D859" s="43">
        <v>39</v>
      </c>
      <c r="E859" s="43"/>
      <c r="F859" s="43"/>
      <c r="G859" s="43"/>
      <c r="H859" s="43"/>
      <c r="I859" s="43"/>
      <c r="J859" s="43"/>
      <c r="K859" s="87"/>
      <c r="L859" s="155"/>
      <c r="M859" s="155"/>
      <c r="N859" s="155"/>
      <c r="O859" s="155"/>
      <c r="P859" s="155"/>
      <c r="Q859" s="155"/>
      <c r="R859" s="155"/>
      <c r="S859" s="153"/>
      <c r="T859" s="68"/>
      <c r="U859" s="154"/>
      <c r="V859" s="45">
        <f>IF(D859=0,"",D859/C858)</f>
        <v>0.9285714285714286</v>
      </c>
      <c r="W859" s="46">
        <v>40</v>
      </c>
      <c r="X859" s="161">
        <f t="shared" si="116"/>
        <v>0.95238095238095233</v>
      </c>
      <c r="Y859" s="161">
        <f t="shared" si="117"/>
        <v>4.7619047619047672E-2</v>
      </c>
      <c r="Z859" s="8">
        <f>W859/W857</f>
        <v>0.8</v>
      </c>
    </row>
    <row r="860" spans="1:31" ht="15.75" customHeight="1" x14ac:dyDescent="0.25">
      <c r="A860" s="42">
        <v>2301</v>
      </c>
      <c r="B860" s="43"/>
      <c r="C860" s="43"/>
      <c r="D860" s="43"/>
      <c r="E860" s="43">
        <v>33</v>
      </c>
      <c r="F860" s="43"/>
      <c r="G860" s="43"/>
      <c r="H860" s="43"/>
      <c r="I860" s="43"/>
      <c r="J860" s="43"/>
      <c r="K860" s="87"/>
      <c r="L860" s="155"/>
      <c r="M860" s="155"/>
      <c r="N860" s="155"/>
      <c r="O860" s="155"/>
      <c r="P860" s="155"/>
      <c r="Q860" s="155"/>
      <c r="R860" s="155"/>
      <c r="S860" s="153"/>
      <c r="T860" s="68"/>
      <c r="U860" s="154"/>
      <c r="V860" s="45">
        <f>IF(E860=0,"",E860/D859)</f>
        <v>0.84615384615384615</v>
      </c>
      <c r="W860" s="46">
        <v>36</v>
      </c>
      <c r="X860" s="161">
        <f t="shared" si="116"/>
        <v>0.9</v>
      </c>
      <c r="Y860" s="161">
        <f t="shared" si="117"/>
        <v>9.9999999999999978E-2</v>
      </c>
    </row>
    <row r="861" spans="1:31" ht="15.75" customHeight="1" x14ac:dyDescent="0.25">
      <c r="A861" s="42">
        <v>2302</v>
      </c>
      <c r="B861" s="43"/>
      <c r="C861" s="43"/>
      <c r="D861" s="43"/>
      <c r="E861" s="43"/>
      <c r="F861" s="43">
        <v>30</v>
      </c>
      <c r="G861" s="43"/>
      <c r="H861" s="43"/>
      <c r="I861" s="43"/>
      <c r="J861" s="43"/>
      <c r="K861" s="87"/>
      <c r="L861" s="155"/>
      <c r="M861" s="155"/>
      <c r="N861" s="155"/>
      <c r="O861" s="155"/>
      <c r="P861" s="155"/>
      <c r="Q861" s="155"/>
      <c r="R861" s="155"/>
      <c r="S861" s="153"/>
      <c r="T861" s="68"/>
      <c r="U861" s="154"/>
      <c r="V861" s="45">
        <f>IF(F861=0,"",F861/E860)</f>
        <v>0.90909090909090906</v>
      </c>
      <c r="W861" s="46">
        <v>34</v>
      </c>
      <c r="X861" s="161">
        <f t="shared" si="116"/>
        <v>0.94444444444444442</v>
      </c>
      <c r="Y861" s="161">
        <f t="shared" si="117"/>
        <v>5.555555555555558E-2</v>
      </c>
    </row>
    <row r="862" spans="1:31" ht="15.75" customHeight="1" x14ac:dyDescent="0.25">
      <c r="A862" s="42">
        <v>2401</v>
      </c>
      <c r="B862" s="43"/>
      <c r="C862" s="43"/>
      <c r="D862" s="43"/>
      <c r="E862" s="43"/>
      <c r="F862" s="43"/>
      <c r="G862" s="43">
        <v>29</v>
      </c>
      <c r="H862" s="43"/>
      <c r="I862" s="43"/>
      <c r="J862" s="43"/>
      <c r="K862" s="87"/>
      <c r="L862" s="155"/>
      <c r="M862" s="155"/>
      <c r="N862" s="155"/>
      <c r="O862" s="155"/>
      <c r="P862" s="155"/>
      <c r="Q862" s="155"/>
      <c r="R862" s="155"/>
      <c r="S862" s="153"/>
      <c r="T862" s="68"/>
      <c r="U862" s="154"/>
      <c r="V862" s="45">
        <f>IF(G862=0,"",G862/F861)</f>
        <v>0.96666666666666667</v>
      </c>
      <c r="W862" s="46">
        <v>34</v>
      </c>
      <c r="X862" s="161">
        <f t="shared" si="116"/>
        <v>1</v>
      </c>
      <c r="Y862" s="161">
        <f t="shared" si="117"/>
        <v>0</v>
      </c>
    </row>
    <row r="863" spans="1:31" ht="15.75" customHeight="1" x14ac:dyDescent="0.25">
      <c r="A863" s="42">
        <v>2402</v>
      </c>
      <c r="B863" s="43"/>
      <c r="C863" s="43"/>
      <c r="D863" s="43"/>
      <c r="E863" s="43"/>
      <c r="F863" s="43"/>
      <c r="G863" s="43"/>
      <c r="H863" s="43">
        <v>28</v>
      </c>
      <c r="I863" s="43"/>
      <c r="J863" s="43"/>
      <c r="K863" s="87"/>
      <c r="L863" s="155"/>
      <c r="M863" s="155"/>
      <c r="N863" s="155"/>
      <c r="O863" s="155"/>
      <c r="P863" s="155"/>
      <c r="Q863" s="155"/>
      <c r="R863" s="155"/>
      <c r="S863" s="153"/>
      <c r="T863" s="68"/>
      <c r="U863" s="154"/>
      <c r="V863" s="45">
        <f>IF(H863=0,"",H863/G862)</f>
        <v>0.96551724137931039</v>
      </c>
      <c r="W863" s="46">
        <v>33</v>
      </c>
      <c r="X863" s="161">
        <f t="shared" si="116"/>
        <v>0.97058823529411764</v>
      </c>
      <c r="Y863" s="161">
        <f t="shared" si="117"/>
        <v>2.9411764705882359E-2</v>
      </c>
    </row>
    <row r="864" spans="1:31" ht="15.75" customHeight="1" x14ac:dyDescent="0.25">
      <c r="A864" s="42">
        <v>2501</v>
      </c>
      <c r="B864" s="43"/>
      <c r="C864" s="43"/>
      <c r="D864" s="43"/>
      <c r="E864" s="43"/>
      <c r="F864" s="43"/>
      <c r="G864" s="43"/>
      <c r="H864" s="43"/>
      <c r="I864" s="43">
        <v>28</v>
      </c>
      <c r="J864" s="43"/>
      <c r="K864" s="87"/>
      <c r="L864" s="155"/>
      <c r="M864" s="155"/>
      <c r="N864" s="155"/>
      <c r="O864" s="155"/>
      <c r="P864" s="155"/>
      <c r="Q864" s="155"/>
      <c r="R864" s="155"/>
      <c r="S864" s="153"/>
      <c r="T864" s="68"/>
      <c r="U864" s="154"/>
      <c r="V864" s="45">
        <f>IF(I864=0,"",I864/H863)</f>
        <v>1</v>
      </c>
      <c r="W864" s="46">
        <v>33</v>
      </c>
      <c r="X864" s="161">
        <f t="shared" si="116"/>
        <v>1</v>
      </c>
      <c r="Y864" s="161">
        <f t="shared" si="117"/>
        <v>0</v>
      </c>
    </row>
    <row r="865" spans="1:25" ht="15.75" customHeight="1" x14ac:dyDescent="0.25">
      <c r="A865" s="42">
        <v>2502</v>
      </c>
      <c r="B865" s="43"/>
      <c r="C865" s="43"/>
      <c r="D865" s="43"/>
      <c r="E865" s="43"/>
      <c r="F865" s="43"/>
      <c r="G865" s="43"/>
      <c r="H865" s="43"/>
      <c r="I865" s="43"/>
      <c r="J865" s="43">
        <v>27</v>
      </c>
      <c r="K865" s="87">
        <v>25</v>
      </c>
      <c r="L865" s="155"/>
      <c r="M865" s="155"/>
      <c r="N865" s="155"/>
      <c r="O865" s="155"/>
      <c r="P865" s="155"/>
      <c r="Q865" s="155"/>
      <c r="R865" s="155"/>
      <c r="S865" s="153"/>
      <c r="T865" s="68"/>
      <c r="U865" s="154"/>
      <c r="V865" s="47">
        <f>IF(J865=0,"",J865/I864)</f>
        <v>0.9642857142857143</v>
      </c>
      <c r="W865" s="46">
        <v>32</v>
      </c>
      <c r="X865" s="47">
        <f t="shared" si="116"/>
        <v>0.96969696969696972</v>
      </c>
      <c r="Y865" s="47">
        <f t="shared" si="117"/>
        <v>3.0303030303030276E-2</v>
      </c>
    </row>
    <row r="866" spans="1:25" ht="15.75" customHeight="1" x14ac:dyDescent="0.25">
      <c r="A866" s="42">
        <v>2601</v>
      </c>
      <c r="B866" s="43"/>
      <c r="C866" s="43"/>
      <c r="D866" s="43"/>
      <c r="E866" s="43"/>
      <c r="F866" s="43"/>
      <c r="G866" s="43"/>
      <c r="H866" s="43"/>
      <c r="I866" s="43"/>
      <c r="J866" s="43"/>
      <c r="K866" s="87"/>
      <c r="L866" s="155"/>
      <c r="M866" s="155"/>
      <c r="N866" s="155"/>
      <c r="O866" s="155"/>
      <c r="P866" s="155"/>
      <c r="Q866" s="155"/>
      <c r="R866" s="155"/>
      <c r="S866" s="153"/>
      <c r="T866" s="68"/>
      <c r="U866" s="155"/>
      <c r="V866" s="125"/>
      <c r="W866" s="46"/>
      <c r="X866" s="125"/>
      <c r="Y866" s="166"/>
    </row>
    <row r="867" spans="1:25" ht="15.75" customHeight="1" x14ac:dyDescent="0.25">
      <c r="A867" s="42">
        <v>2602</v>
      </c>
      <c r="B867" s="43"/>
      <c r="C867" s="43"/>
      <c r="D867" s="43"/>
      <c r="E867" s="43"/>
      <c r="F867" s="43"/>
      <c r="G867" s="43"/>
      <c r="H867" s="43"/>
      <c r="I867" s="43"/>
      <c r="J867" s="43"/>
      <c r="K867" s="87"/>
      <c r="L867" s="155"/>
      <c r="M867" s="155"/>
      <c r="N867" s="155"/>
      <c r="O867" s="155"/>
      <c r="P867" s="155"/>
      <c r="Q867" s="155"/>
      <c r="R867" s="155"/>
      <c r="S867" s="153"/>
      <c r="T867" s="68"/>
      <c r="U867" s="155"/>
      <c r="V867" s="163"/>
      <c r="W867" s="69"/>
      <c r="X867" s="164"/>
      <c r="Y867" s="163"/>
    </row>
    <row r="868" spans="1:25" ht="15.75" customHeight="1" x14ac:dyDescent="0.25">
      <c r="A868" s="42">
        <v>2701</v>
      </c>
      <c r="B868" s="43"/>
      <c r="C868" s="43"/>
      <c r="D868" s="43"/>
      <c r="E868" s="43"/>
      <c r="F868" s="43"/>
      <c r="G868" s="43"/>
      <c r="H868" s="43"/>
      <c r="I868" s="43"/>
      <c r="J868" s="43"/>
      <c r="K868" s="87"/>
      <c r="L868" s="155"/>
      <c r="M868" s="155"/>
      <c r="N868" s="155"/>
      <c r="O868" s="155"/>
      <c r="P868" s="155"/>
      <c r="Q868" s="155"/>
      <c r="R868" s="155"/>
      <c r="S868" s="153"/>
      <c r="T868" s="68"/>
      <c r="U868" s="155"/>
      <c r="V868" s="163"/>
      <c r="W868" s="69"/>
      <c r="X868" s="164"/>
      <c r="Y868" s="163"/>
    </row>
    <row r="869" spans="1:25" ht="15.75" customHeight="1" x14ac:dyDescent="0.25">
      <c r="A869" s="42">
        <v>2702</v>
      </c>
      <c r="B869" s="43"/>
      <c r="C869" s="43"/>
      <c r="D869" s="43"/>
      <c r="E869" s="43"/>
      <c r="F869" s="43"/>
      <c r="G869" s="43"/>
      <c r="H869" s="43"/>
      <c r="I869" s="43"/>
      <c r="J869" s="43"/>
      <c r="K869" s="87"/>
      <c r="L869" s="155"/>
      <c r="M869" s="155"/>
      <c r="N869" s="155"/>
      <c r="O869" s="155"/>
      <c r="P869" s="155"/>
      <c r="Q869" s="155"/>
      <c r="R869" s="155"/>
      <c r="S869" s="153"/>
      <c r="T869" s="68"/>
      <c r="U869" s="155"/>
      <c r="V869" s="68"/>
      <c r="W869" s="155"/>
      <c r="X869" s="165"/>
      <c r="Y869" s="163"/>
    </row>
    <row r="870" spans="1:25" ht="15.75" customHeight="1" x14ac:dyDescent="0.25">
      <c r="A870" s="42">
        <v>2801</v>
      </c>
      <c r="B870" s="43"/>
      <c r="C870" s="43"/>
      <c r="D870" s="43"/>
      <c r="E870" s="43"/>
      <c r="F870" s="43"/>
      <c r="G870" s="43"/>
      <c r="H870" s="43"/>
      <c r="I870" s="43"/>
      <c r="J870" s="43"/>
      <c r="K870" s="87"/>
      <c r="L870" s="155"/>
      <c r="M870" s="155"/>
      <c r="N870" s="155"/>
      <c r="O870" s="155"/>
      <c r="P870" s="155"/>
      <c r="Q870" s="155"/>
      <c r="R870" s="155"/>
      <c r="S870" s="153"/>
      <c r="T870" s="68"/>
      <c r="U870" s="155"/>
      <c r="V870" s="50" t="s">
        <v>64</v>
      </c>
      <c r="W870" s="51"/>
      <c r="X870" s="52">
        <f>K873</f>
        <v>25</v>
      </c>
      <c r="Y870" s="53" t="s">
        <v>10</v>
      </c>
    </row>
    <row r="871" spans="1:25" ht="15.75" customHeight="1" x14ac:dyDescent="0.25">
      <c r="A871" s="42">
        <v>2802</v>
      </c>
      <c r="B871" s="43"/>
      <c r="C871" s="43"/>
      <c r="D871" s="43"/>
      <c r="E871" s="43"/>
      <c r="F871" s="43"/>
      <c r="G871" s="43"/>
      <c r="H871" s="43"/>
      <c r="I871" s="43"/>
      <c r="J871" s="43"/>
      <c r="K871" s="87"/>
      <c r="L871" s="155"/>
      <c r="M871" s="155"/>
      <c r="N871" s="155"/>
      <c r="O871" s="155"/>
      <c r="P871" s="155"/>
      <c r="Q871" s="155"/>
      <c r="R871" s="155"/>
      <c r="S871" s="153"/>
      <c r="T871" s="68"/>
      <c r="U871" s="155"/>
      <c r="V871" s="54" t="s">
        <v>66</v>
      </c>
      <c r="W871" s="55" t="str">
        <f>IF(W870/B857=0,"",W870/B857)</f>
        <v/>
      </c>
      <c r="X871" s="56" t="str">
        <f>IF(W870/X870=0,"",W870/X870)</f>
        <v/>
      </c>
      <c r="Y871" s="57" t="s">
        <v>67</v>
      </c>
    </row>
    <row r="872" spans="1:25" ht="15.75" customHeight="1" x14ac:dyDescent="0.25">
      <c r="A872" s="42">
        <v>2901</v>
      </c>
      <c r="B872" s="43"/>
      <c r="C872" s="43"/>
      <c r="D872" s="43"/>
      <c r="E872" s="43"/>
      <c r="F872" s="43"/>
      <c r="G872" s="43"/>
      <c r="H872" s="43"/>
      <c r="I872" s="43"/>
      <c r="J872" s="43"/>
      <c r="K872" s="87"/>
      <c r="L872" s="155"/>
      <c r="M872" s="155"/>
      <c r="N872" s="155"/>
      <c r="O872" s="155"/>
      <c r="P872" s="155"/>
      <c r="Q872" s="155"/>
      <c r="R872" s="155"/>
      <c r="S872" s="156"/>
      <c r="T872" s="157"/>
      <c r="U872" s="158"/>
      <c r="V872" s="58"/>
      <c r="W872" s="59"/>
      <c r="X872" s="59"/>
      <c r="Y872" s="60"/>
    </row>
    <row r="873" spans="1:25" ht="18" customHeight="1" x14ac:dyDescent="0.25">
      <c r="A873" s="28"/>
      <c r="B873" s="198" t="s">
        <v>89</v>
      </c>
      <c r="C873" s="198"/>
      <c r="D873" s="198"/>
      <c r="E873" s="198"/>
      <c r="F873" s="198"/>
      <c r="G873" s="198"/>
      <c r="H873" s="198"/>
      <c r="I873" s="198"/>
      <c r="J873" s="198"/>
      <c r="K873" s="61">
        <f>SUM(K857:K872)</f>
        <v>25</v>
      </c>
      <c r="L873" s="1"/>
      <c r="M873" s="1"/>
      <c r="N873" s="1"/>
      <c r="O873" s="1"/>
      <c r="P873" s="1"/>
      <c r="Q873" s="1"/>
      <c r="R873" s="1"/>
      <c r="S873" s="62">
        <f>IF(K865=0,"",K865/B857)</f>
        <v>0.5</v>
      </c>
      <c r="T873" s="62">
        <f>IF(K873=0,"",K873/B857)</f>
        <v>0.5</v>
      </c>
      <c r="U873" s="62">
        <f>IF(K865=0,"",T873-S873)</f>
        <v>0</v>
      </c>
      <c r="V873" s="2"/>
      <c r="W873" s="1"/>
      <c r="X873" s="25"/>
      <c r="Y873" s="2"/>
    </row>
    <row r="874" spans="1:25" ht="12.75" customHeight="1" x14ac:dyDescent="0.2">
      <c r="S874" s="2"/>
      <c r="T874" s="2"/>
      <c r="V874" s="2"/>
    </row>
    <row r="875" spans="1:25" ht="12.75" customHeight="1" x14ac:dyDescent="0.2">
      <c r="S875" s="2"/>
      <c r="T875" s="2"/>
      <c r="V875" s="2"/>
    </row>
    <row r="876" spans="1:25" ht="26.25" customHeight="1" x14ac:dyDescent="0.4">
      <c r="B876" s="199" t="s">
        <v>78</v>
      </c>
      <c r="C876" s="200"/>
      <c r="D876" s="200"/>
      <c r="E876" s="200"/>
      <c r="F876" s="200"/>
      <c r="G876" s="200"/>
      <c r="H876" s="200"/>
      <c r="I876" s="200"/>
      <c r="J876" s="200"/>
      <c r="K876" s="147" t="s">
        <v>104</v>
      </c>
      <c r="S876" s="2"/>
      <c r="T876" s="2"/>
      <c r="V876" s="2"/>
    </row>
    <row r="877" spans="1:25" ht="20.25" customHeight="1" x14ac:dyDescent="0.2">
      <c r="A877" s="201" t="s">
        <v>9</v>
      </c>
      <c r="B877" s="202" t="s">
        <v>79</v>
      </c>
      <c r="C877" s="203"/>
      <c r="D877" s="203"/>
      <c r="E877" s="203"/>
      <c r="F877" s="203"/>
      <c r="G877" s="203"/>
      <c r="H877" s="203"/>
      <c r="I877" s="203"/>
      <c r="J877" s="204"/>
      <c r="K877" s="212" t="s">
        <v>10</v>
      </c>
      <c r="L877" s="1"/>
      <c r="M877" s="1"/>
      <c r="N877" s="1"/>
      <c r="O877" s="1"/>
      <c r="P877" s="1"/>
      <c r="Q877" s="1"/>
      <c r="R877" s="1"/>
      <c r="S877" s="197" t="s">
        <v>2</v>
      </c>
      <c r="T877" s="197" t="s">
        <v>3</v>
      </c>
      <c r="U877" s="214" t="s">
        <v>4</v>
      </c>
      <c r="V877" s="197" t="s">
        <v>5</v>
      </c>
      <c r="W877" s="195" t="s">
        <v>6</v>
      </c>
      <c r="X877" s="195" t="s">
        <v>7</v>
      </c>
      <c r="Y877" s="197" t="s">
        <v>8</v>
      </c>
    </row>
    <row r="878" spans="1:25" ht="15.75" x14ac:dyDescent="0.25">
      <c r="A878" s="196"/>
      <c r="B878" s="42" t="s">
        <v>80</v>
      </c>
      <c r="C878" s="42" t="s">
        <v>81</v>
      </c>
      <c r="D878" s="42" t="s">
        <v>82</v>
      </c>
      <c r="E878" s="42" t="s">
        <v>83</v>
      </c>
      <c r="F878" s="42" t="s">
        <v>84</v>
      </c>
      <c r="G878" s="42" t="s">
        <v>85</v>
      </c>
      <c r="H878" s="42" t="s">
        <v>86</v>
      </c>
      <c r="I878" s="42" t="s">
        <v>87</v>
      </c>
      <c r="J878" s="42" t="s">
        <v>88</v>
      </c>
      <c r="K878" s="213"/>
      <c r="L878" s="1"/>
      <c r="M878" s="1"/>
      <c r="N878" s="1"/>
      <c r="O878" s="1"/>
      <c r="P878" s="1"/>
      <c r="Q878" s="1"/>
      <c r="R878" s="1"/>
      <c r="S878" s="196"/>
      <c r="T878" s="196"/>
      <c r="U878" s="196"/>
      <c r="V878" s="196"/>
      <c r="W878" s="196"/>
      <c r="X878" s="196"/>
      <c r="Y878" s="196"/>
    </row>
    <row r="879" spans="1:25" ht="15.75" customHeight="1" x14ac:dyDescent="0.25">
      <c r="A879" s="42">
        <v>2201</v>
      </c>
      <c r="B879" s="43">
        <v>26</v>
      </c>
      <c r="C879" s="43"/>
      <c r="D879" s="43"/>
      <c r="E879" s="43"/>
      <c r="F879" s="43"/>
      <c r="G879" s="43"/>
      <c r="H879" s="43"/>
      <c r="I879" s="43"/>
      <c r="J879" s="43"/>
      <c r="K879" s="87"/>
      <c r="L879" s="155"/>
      <c r="M879" s="155"/>
      <c r="N879" s="155"/>
      <c r="O879" s="155"/>
      <c r="P879" s="155"/>
      <c r="Q879" s="155"/>
      <c r="R879" s="155"/>
      <c r="S879" s="150"/>
      <c r="T879" s="151"/>
      <c r="U879" s="152"/>
      <c r="V879" s="159"/>
      <c r="W879" s="44">
        <f>B879</f>
        <v>26</v>
      </c>
      <c r="X879" s="160"/>
      <c r="Y879" s="159"/>
    </row>
    <row r="880" spans="1:25" ht="15.75" customHeight="1" x14ac:dyDescent="0.25">
      <c r="A880" s="42">
        <v>2202</v>
      </c>
      <c r="B880" s="43"/>
      <c r="C880" s="43">
        <v>19</v>
      </c>
      <c r="D880" s="43"/>
      <c r="E880" s="43"/>
      <c r="F880" s="43"/>
      <c r="G880" s="43"/>
      <c r="H880" s="43"/>
      <c r="I880" s="43"/>
      <c r="J880" s="43"/>
      <c r="K880" s="87"/>
      <c r="L880" s="155"/>
      <c r="M880" s="155"/>
      <c r="N880" s="155"/>
      <c r="O880" s="155"/>
      <c r="P880" s="155"/>
      <c r="Q880" s="155"/>
      <c r="R880" s="155"/>
      <c r="S880" s="153"/>
      <c r="T880" s="68"/>
      <c r="U880" s="154"/>
      <c r="V880" s="45">
        <f>IF(C880=0,"",C880/B879)</f>
        <v>0.73076923076923073</v>
      </c>
      <c r="W880" s="46">
        <v>19</v>
      </c>
      <c r="X880" s="161">
        <f t="shared" ref="X880:X887" si="118">IF(W880=0,"",W880/W879)</f>
        <v>0.73076923076923073</v>
      </c>
      <c r="Y880" s="161">
        <f t="shared" ref="Y880:Y887" si="119">IF(W880=0,"",100%-X880)</f>
        <v>0.26923076923076927</v>
      </c>
    </row>
    <row r="881" spans="1:26" ht="15.75" customHeight="1" x14ac:dyDescent="0.25">
      <c r="A881" s="42">
        <v>2301</v>
      </c>
      <c r="B881" s="43"/>
      <c r="C881" s="43"/>
      <c r="D881" s="43">
        <v>18</v>
      </c>
      <c r="E881" s="43"/>
      <c r="F881" s="43"/>
      <c r="G881" s="43"/>
      <c r="H881" s="43"/>
      <c r="I881" s="43"/>
      <c r="J881" s="43"/>
      <c r="K881" s="87"/>
      <c r="L881" s="155"/>
      <c r="M881" s="155"/>
      <c r="N881" s="155"/>
      <c r="O881" s="155"/>
      <c r="P881" s="155"/>
      <c r="Q881" s="155"/>
      <c r="R881" s="155"/>
      <c r="S881" s="153"/>
      <c r="T881" s="68"/>
      <c r="U881" s="154"/>
      <c r="V881" s="45">
        <f>IF(D881=0,"",D881/C880)</f>
        <v>0.94736842105263153</v>
      </c>
      <c r="W881" s="46">
        <v>18</v>
      </c>
      <c r="X881" s="161">
        <f t="shared" si="118"/>
        <v>0.94736842105263153</v>
      </c>
      <c r="Y881" s="161">
        <f t="shared" si="119"/>
        <v>5.2631578947368474E-2</v>
      </c>
      <c r="Z881" s="101">
        <f>W881/W879</f>
        <v>0.69230769230769229</v>
      </c>
    </row>
    <row r="882" spans="1:26" ht="15.75" customHeight="1" x14ac:dyDescent="0.25">
      <c r="A882" s="42">
        <v>2302</v>
      </c>
      <c r="B882" s="43"/>
      <c r="C882" s="43"/>
      <c r="D882" s="43"/>
      <c r="E882" s="43">
        <v>14</v>
      </c>
      <c r="F882" s="43"/>
      <c r="G882" s="43"/>
      <c r="H882" s="43"/>
      <c r="I882" s="43"/>
      <c r="J882" s="43"/>
      <c r="K882" s="87"/>
      <c r="L882" s="155"/>
      <c r="M882" s="155"/>
      <c r="N882" s="155"/>
      <c r="O882" s="155"/>
      <c r="P882" s="155"/>
      <c r="Q882" s="155"/>
      <c r="R882" s="155"/>
      <c r="S882" s="153"/>
      <c r="T882" s="68"/>
      <c r="U882" s="154"/>
      <c r="V882" s="45">
        <f>IF(E882=0,"",E882/D881)</f>
        <v>0.77777777777777779</v>
      </c>
      <c r="W882" s="46">
        <v>16</v>
      </c>
      <c r="X882" s="161">
        <f t="shared" si="118"/>
        <v>0.88888888888888884</v>
      </c>
      <c r="Y882" s="161">
        <f t="shared" si="119"/>
        <v>0.11111111111111116</v>
      </c>
    </row>
    <row r="883" spans="1:26" ht="15.75" customHeight="1" x14ac:dyDescent="0.25">
      <c r="A883" s="42">
        <v>2401</v>
      </c>
      <c r="B883" s="43"/>
      <c r="C883" s="43"/>
      <c r="D883" s="43"/>
      <c r="E883" s="43"/>
      <c r="F883" s="43">
        <v>12</v>
      </c>
      <c r="G883" s="43"/>
      <c r="H883" s="43"/>
      <c r="I883" s="43"/>
      <c r="J883" s="43"/>
      <c r="K883" s="87"/>
      <c r="L883" s="155"/>
      <c r="M883" s="155"/>
      <c r="N883" s="155"/>
      <c r="O883" s="155"/>
      <c r="P883" s="155"/>
      <c r="Q883" s="155"/>
      <c r="R883" s="155"/>
      <c r="S883" s="153"/>
      <c r="T883" s="68"/>
      <c r="U883" s="154"/>
      <c r="V883" s="45">
        <f>IF(F883=0,"",F883/E882)</f>
        <v>0.8571428571428571</v>
      </c>
      <c r="W883" s="46">
        <v>15</v>
      </c>
      <c r="X883" s="161">
        <f t="shared" si="118"/>
        <v>0.9375</v>
      </c>
      <c r="Y883" s="161">
        <f t="shared" si="119"/>
        <v>6.25E-2</v>
      </c>
    </row>
    <row r="884" spans="1:26" ht="15.75" customHeight="1" x14ac:dyDescent="0.25">
      <c r="A884" s="42">
        <v>2402</v>
      </c>
      <c r="B884" s="43"/>
      <c r="C884" s="43"/>
      <c r="D884" s="43"/>
      <c r="E884" s="43"/>
      <c r="F884" s="43"/>
      <c r="G884" s="43">
        <v>12</v>
      </c>
      <c r="H884" s="43"/>
      <c r="I884" s="43"/>
      <c r="J884" s="43"/>
      <c r="K884" s="87"/>
      <c r="L884" s="155"/>
      <c r="M884" s="155"/>
      <c r="N884" s="155"/>
      <c r="O884" s="155"/>
      <c r="P884" s="155"/>
      <c r="Q884" s="155"/>
      <c r="R884" s="155"/>
      <c r="S884" s="153"/>
      <c r="T884" s="68"/>
      <c r="U884" s="154"/>
      <c r="V884" s="45">
        <f>IF(G884=0,"",G884/F883)</f>
        <v>1</v>
      </c>
      <c r="W884" s="46">
        <v>14</v>
      </c>
      <c r="X884" s="161">
        <f t="shared" si="118"/>
        <v>0.93333333333333335</v>
      </c>
      <c r="Y884" s="161">
        <f t="shared" si="119"/>
        <v>6.6666666666666652E-2</v>
      </c>
    </row>
    <row r="885" spans="1:26" ht="15.75" customHeight="1" x14ac:dyDescent="0.25">
      <c r="A885" s="42">
        <v>2501</v>
      </c>
      <c r="B885" s="43"/>
      <c r="C885" s="43"/>
      <c r="D885" s="43"/>
      <c r="E885" s="43"/>
      <c r="F885" s="43"/>
      <c r="G885" s="43"/>
      <c r="H885" s="43">
        <v>12</v>
      </c>
      <c r="I885" s="43"/>
      <c r="J885" s="43"/>
      <c r="K885" s="87"/>
      <c r="L885" s="155"/>
      <c r="M885" s="155"/>
      <c r="N885" s="155"/>
      <c r="O885" s="155"/>
      <c r="P885" s="155"/>
      <c r="Q885" s="155"/>
      <c r="R885" s="155"/>
      <c r="S885" s="153"/>
      <c r="T885" s="68"/>
      <c r="U885" s="154"/>
      <c r="V885" s="45">
        <f>IF(H885=0,"",H885/G884)</f>
        <v>1</v>
      </c>
      <c r="W885" s="46">
        <v>13</v>
      </c>
      <c r="X885" s="161">
        <f t="shared" si="118"/>
        <v>0.9285714285714286</v>
      </c>
      <c r="Y885" s="161">
        <f t="shared" si="119"/>
        <v>7.1428571428571397E-2</v>
      </c>
    </row>
    <row r="886" spans="1:26" ht="15.75" customHeight="1" x14ac:dyDescent="0.25">
      <c r="A886" s="42">
        <v>2502</v>
      </c>
      <c r="B886" s="43"/>
      <c r="C886" s="43"/>
      <c r="D886" s="43"/>
      <c r="E886" s="43"/>
      <c r="F886" s="43"/>
      <c r="G886" s="43"/>
      <c r="H886" s="43"/>
      <c r="I886" s="43">
        <v>11</v>
      </c>
      <c r="J886" s="43"/>
      <c r="K886" s="87"/>
      <c r="L886" s="155"/>
      <c r="M886" s="155"/>
      <c r="N886" s="155"/>
      <c r="O886" s="155"/>
      <c r="P886" s="155"/>
      <c r="Q886" s="155"/>
      <c r="R886" s="155"/>
      <c r="S886" s="153"/>
      <c r="T886" s="68"/>
      <c r="U886" s="154"/>
      <c r="V886" s="45">
        <f>IF(I886=0,"",I886/H885)</f>
        <v>0.91666666666666663</v>
      </c>
      <c r="W886" s="46">
        <v>13</v>
      </c>
      <c r="X886" s="161">
        <f t="shared" si="118"/>
        <v>1</v>
      </c>
      <c r="Y886" s="161">
        <f t="shared" si="119"/>
        <v>0</v>
      </c>
    </row>
    <row r="887" spans="1:26" ht="15.75" customHeight="1" x14ac:dyDescent="0.25">
      <c r="A887" s="42">
        <v>2601</v>
      </c>
      <c r="B887" s="43"/>
      <c r="C887" s="43"/>
      <c r="D887" s="43"/>
      <c r="E887" s="43"/>
      <c r="F887" s="43"/>
      <c r="G887" s="43"/>
      <c r="H887" s="43"/>
      <c r="I887" s="43"/>
      <c r="J887" s="43"/>
      <c r="K887" s="87"/>
      <c r="L887" s="155"/>
      <c r="M887" s="155"/>
      <c r="N887" s="155"/>
      <c r="O887" s="155"/>
      <c r="P887" s="155"/>
      <c r="Q887" s="155"/>
      <c r="R887" s="155"/>
      <c r="S887" s="153"/>
      <c r="T887" s="68"/>
      <c r="U887" s="154"/>
      <c r="V887" s="47" t="str">
        <f>IF(J887=0,"",J887/I886)</f>
        <v/>
      </c>
      <c r="W887" s="46"/>
      <c r="X887" s="47" t="str">
        <f t="shared" si="118"/>
        <v/>
      </c>
      <c r="Y887" s="47" t="str">
        <f t="shared" si="119"/>
        <v/>
      </c>
    </row>
    <row r="888" spans="1:26" ht="15.75" customHeight="1" x14ac:dyDescent="0.25">
      <c r="A888" s="42">
        <v>2602</v>
      </c>
      <c r="B888" s="43"/>
      <c r="C888" s="43"/>
      <c r="D888" s="43"/>
      <c r="E888" s="43"/>
      <c r="F888" s="43"/>
      <c r="G888" s="43"/>
      <c r="H888" s="43"/>
      <c r="I888" s="43"/>
      <c r="J888" s="43"/>
      <c r="K888" s="87"/>
      <c r="L888" s="155"/>
      <c r="M888" s="155"/>
      <c r="N888" s="155"/>
      <c r="O888" s="155"/>
      <c r="P888" s="155"/>
      <c r="Q888" s="155"/>
      <c r="R888" s="155"/>
      <c r="S888" s="153"/>
      <c r="T888" s="68"/>
      <c r="U888" s="155"/>
      <c r="V888" s="68"/>
      <c r="W888" s="46"/>
      <c r="X888" s="68"/>
      <c r="Y888" s="162"/>
    </row>
    <row r="889" spans="1:26" ht="15.75" customHeight="1" x14ac:dyDescent="0.25">
      <c r="A889" s="42">
        <v>2701</v>
      </c>
      <c r="B889" s="43"/>
      <c r="C889" s="43"/>
      <c r="D889" s="43"/>
      <c r="E889" s="43"/>
      <c r="F889" s="43"/>
      <c r="G889" s="43"/>
      <c r="H889" s="43"/>
      <c r="I889" s="43"/>
      <c r="J889" s="43"/>
      <c r="K889" s="87"/>
      <c r="L889" s="155"/>
      <c r="M889" s="155"/>
      <c r="N889" s="155"/>
      <c r="O889" s="155"/>
      <c r="P889" s="155"/>
      <c r="Q889" s="155"/>
      <c r="R889" s="155"/>
      <c r="S889" s="153"/>
      <c r="T889" s="68"/>
      <c r="U889" s="155"/>
      <c r="V889" s="163"/>
      <c r="W889" s="69"/>
      <c r="X889" s="164"/>
      <c r="Y889" s="163"/>
    </row>
    <row r="890" spans="1:26" ht="15.75" customHeight="1" x14ac:dyDescent="0.25">
      <c r="A890" s="42">
        <v>2702</v>
      </c>
      <c r="B890" s="43"/>
      <c r="C890" s="43"/>
      <c r="D890" s="43"/>
      <c r="E890" s="43"/>
      <c r="F890" s="43"/>
      <c r="G890" s="43"/>
      <c r="H890" s="43"/>
      <c r="I890" s="43"/>
      <c r="J890" s="43"/>
      <c r="K890" s="87"/>
      <c r="L890" s="155"/>
      <c r="M890" s="155"/>
      <c r="N890" s="155"/>
      <c r="O890" s="155"/>
      <c r="P890" s="155"/>
      <c r="Q890" s="155"/>
      <c r="R890" s="155"/>
      <c r="S890" s="153"/>
      <c r="T890" s="68"/>
      <c r="U890" s="155"/>
      <c r="V890" s="163"/>
      <c r="W890" s="69"/>
      <c r="X890" s="164"/>
      <c r="Y890" s="163"/>
    </row>
    <row r="891" spans="1:26" ht="15.75" customHeight="1" x14ac:dyDescent="0.25">
      <c r="A891" s="42">
        <v>2801</v>
      </c>
      <c r="B891" s="43"/>
      <c r="C891" s="43"/>
      <c r="D891" s="43"/>
      <c r="E891" s="43"/>
      <c r="F891" s="43"/>
      <c r="G891" s="43"/>
      <c r="H891" s="43"/>
      <c r="I891" s="43"/>
      <c r="J891" s="43"/>
      <c r="K891" s="87"/>
      <c r="L891" s="155"/>
      <c r="M891" s="155"/>
      <c r="N891" s="155"/>
      <c r="O891" s="155"/>
      <c r="P891" s="155"/>
      <c r="Q891" s="155"/>
      <c r="R891" s="155"/>
      <c r="S891" s="153"/>
      <c r="T891" s="68"/>
      <c r="U891" s="155"/>
      <c r="V891" s="68"/>
      <c r="W891" s="155"/>
      <c r="X891" s="165"/>
      <c r="Y891" s="163"/>
    </row>
    <row r="892" spans="1:26" ht="15.75" customHeight="1" x14ac:dyDescent="0.25">
      <c r="A892" s="42">
        <v>2802</v>
      </c>
      <c r="B892" s="43"/>
      <c r="C892" s="43"/>
      <c r="D892" s="43"/>
      <c r="E892" s="43"/>
      <c r="F892" s="43"/>
      <c r="G892" s="43"/>
      <c r="H892" s="43"/>
      <c r="I892" s="43"/>
      <c r="J892" s="43"/>
      <c r="K892" s="87"/>
      <c r="L892" s="155"/>
      <c r="M892" s="155"/>
      <c r="N892" s="155"/>
      <c r="O892" s="155"/>
      <c r="P892" s="155"/>
      <c r="Q892" s="155"/>
      <c r="R892" s="155"/>
      <c r="S892" s="153"/>
      <c r="T892" s="68"/>
      <c r="U892" s="155"/>
      <c r="V892" s="178" t="s">
        <v>64</v>
      </c>
      <c r="W892" s="179"/>
      <c r="X892" s="138"/>
      <c r="Y892" s="180" t="s">
        <v>10</v>
      </c>
    </row>
    <row r="893" spans="1:26" ht="15.75" customHeight="1" x14ac:dyDescent="0.25">
      <c r="A893" s="42">
        <v>2901</v>
      </c>
      <c r="B893" s="43"/>
      <c r="C893" s="43"/>
      <c r="D893" s="43"/>
      <c r="E893" s="43"/>
      <c r="F893" s="43"/>
      <c r="G893" s="43"/>
      <c r="H893" s="43"/>
      <c r="I893" s="43"/>
      <c r="J893" s="43"/>
      <c r="K893" s="87"/>
      <c r="L893" s="155"/>
      <c r="M893" s="155"/>
      <c r="N893" s="155"/>
      <c r="O893" s="155"/>
      <c r="P893" s="155"/>
      <c r="Q893" s="155"/>
      <c r="R893" s="155"/>
      <c r="S893" s="153"/>
      <c r="T893" s="68"/>
      <c r="U893" s="155"/>
      <c r="V893" s="181" t="s">
        <v>66</v>
      </c>
      <c r="W893" s="55" t="str">
        <f>IF(W892/B879=0,"",W892/B879)</f>
        <v/>
      </c>
      <c r="X893" s="182" t="e">
        <f>IF(W892/X892=0,"",W892/X892)</f>
        <v>#DIV/0!</v>
      </c>
      <c r="Y893" s="183" t="s">
        <v>67</v>
      </c>
    </row>
    <row r="894" spans="1:26" ht="15.75" customHeight="1" x14ac:dyDescent="0.25">
      <c r="A894" s="42">
        <v>2902</v>
      </c>
      <c r="B894" s="43"/>
      <c r="C894" s="43"/>
      <c r="D894" s="43"/>
      <c r="E894" s="43"/>
      <c r="F894" s="43"/>
      <c r="G894" s="43"/>
      <c r="H894" s="43"/>
      <c r="I894" s="43"/>
      <c r="J894" s="43"/>
      <c r="K894" s="87"/>
      <c r="L894" s="155"/>
      <c r="M894" s="155"/>
      <c r="N894" s="155"/>
      <c r="O894" s="155"/>
      <c r="P894" s="155"/>
      <c r="Q894" s="155"/>
      <c r="R894" s="155"/>
      <c r="S894" s="156"/>
      <c r="T894" s="157"/>
      <c r="U894" s="158"/>
      <c r="V894" s="96"/>
      <c r="W894" s="184"/>
      <c r="X894" s="184"/>
      <c r="Y894" s="185"/>
    </row>
    <row r="895" spans="1:26" ht="18" customHeight="1" x14ac:dyDescent="0.25">
      <c r="A895" s="28"/>
      <c r="B895" s="198" t="s">
        <v>89</v>
      </c>
      <c r="C895" s="198"/>
      <c r="D895" s="198"/>
      <c r="E895" s="198"/>
      <c r="F895" s="198"/>
      <c r="G895" s="198"/>
      <c r="H895" s="198"/>
      <c r="I895" s="198"/>
      <c r="J895" s="198"/>
      <c r="K895" s="61">
        <f>SUM(K879:K891)</f>
        <v>0</v>
      </c>
      <c r="L895" s="1"/>
      <c r="M895" s="1"/>
      <c r="N895" s="1"/>
      <c r="O895" s="1"/>
      <c r="P895" s="1"/>
      <c r="Q895" s="1"/>
      <c r="R895" s="1"/>
      <c r="S895" s="62" t="str">
        <f>IF(K887=0,"",K887/B879)</f>
        <v/>
      </c>
      <c r="T895" s="62" t="str">
        <f>IF(K895=0,"",K895/B879)</f>
        <v/>
      </c>
      <c r="U895" s="62" t="str">
        <f>IF(K887=0,"",T895-S895)</f>
        <v/>
      </c>
      <c r="V895" s="2"/>
      <c r="W895" s="1"/>
      <c r="X895" s="25"/>
      <c r="Y895" s="2"/>
    </row>
    <row r="896" spans="1:26" ht="12.75" customHeight="1" x14ac:dyDescent="0.25">
      <c r="A896" s="28"/>
      <c r="B896" s="1"/>
      <c r="C896" s="1"/>
      <c r="D896" s="72"/>
      <c r="E896" s="72"/>
      <c r="F896" s="72"/>
      <c r="G896" s="72"/>
      <c r="H896" s="72"/>
      <c r="I896" s="72"/>
      <c r="J896" s="72"/>
      <c r="K896" s="73"/>
      <c r="L896" s="1"/>
      <c r="M896" s="1"/>
      <c r="N896" s="1"/>
      <c r="O896" s="1"/>
      <c r="P896" s="1"/>
      <c r="Q896" s="1"/>
      <c r="R896" s="1"/>
      <c r="S896" s="74"/>
      <c r="T896" s="74"/>
      <c r="U896" s="74"/>
      <c r="V896" s="2"/>
      <c r="W896" s="1"/>
      <c r="X896" s="25"/>
      <c r="Y896" s="2"/>
    </row>
    <row r="897" spans="1:26" ht="12.75" customHeight="1" x14ac:dyDescent="0.25">
      <c r="A897" s="28"/>
      <c r="B897" s="1"/>
      <c r="C897" s="1"/>
      <c r="D897" s="72"/>
      <c r="E897" s="72"/>
      <c r="F897" s="72"/>
      <c r="G897" s="72"/>
      <c r="H897" s="72"/>
      <c r="I897" s="72"/>
      <c r="J897" s="72"/>
      <c r="K897" s="73"/>
      <c r="L897" s="1"/>
      <c r="M897" s="1"/>
      <c r="N897" s="1"/>
      <c r="O897" s="1"/>
      <c r="P897" s="1"/>
      <c r="Q897" s="1"/>
      <c r="R897" s="1"/>
      <c r="S897" s="74"/>
      <c r="T897" s="74"/>
      <c r="U897" s="74"/>
      <c r="V897" s="2"/>
      <c r="W897" s="1"/>
      <c r="X897" s="25"/>
      <c r="Y897" s="2"/>
    </row>
    <row r="898" spans="1:26" ht="26.25" x14ac:dyDescent="0.4">
      <c r="B898" s="199" t="s">
        <v>78</v>
      </c>
      <c r="C898" s="200"/>
      <c r="D898" s="200"/>
      <c r="E898" s="200"/>
      <c r="F898" s="200"/>
      <c r="G898" s="200"/>
      <c r="H898" s="200"/>
      <c r="I898" s="200"/>
      <c r="J898" s="200"/>
      <c r="K898" s="147" t="s">
        <v>105</v>
      </c>
      <c r="S898" s="2"/>
      <c r="T898" s="2"/>
      <c r="V898" s="2"/>
    </row>
    <row r="899" spans="1:26" ht="20.25" x14ac:dyDescent="0.2">
      <c r="A899" s="201" t="s">
        <v>9</v>
      </c>
      <c r="B899" s="202" t="s">
        <v>79</v>
      </c>
      <c r="C899" s="203"/>
      <c r="D899" s="203"/>
      <c r="E899" s="203"/>
      <c r="F899" s="203"/>
      <c r="G899" s="203"/>
      <c r="H899" s="203"/>
      <c r="I899" s="203"/>
      <c r="J899" s="204"/>
      <c r="K899" s="212" t="s">
        <v>10</v>
      </c>
      <c r="L899" s="1"/>
      <c r="M899" s="1"/>
      <c r="N899" s="1"/>
      <c r="O899" s="1"/>
      <c r="P899" s="1"/>
      <c r="Q899" s="1"/>
      <c r="R899" s="1"/>
      <c r="S899" s="197" t="s">
        <v>2</v>
      </c>
      <c r="T899" s="197" t="s">
        <v>3</v>
      </c>
      <c r="U899" s="214" t="s">
        <v>4</v>
      </c>
      <c r="V899" s="197" t="s">
        <v>5</v>
      </c>
      <c r="W899" s="195" t="s">
        <v>6</v>
      </c>
      <c r="X899" s="195" t="s">
        <v>7</v>
      </c>
      <c r="Y899" s="197" t="s">
        <v>8</v>
      </c>
    </row>
    <row r="900" spans="1:26" ht="15.75" x14ac:dyDescent="0.25">
      <c r="A900" s="196"/>
      <c r="B900" s="42" t="s">
        <v>80</v>
      </c>
      <c r="C900" s="42" t="s">
        <v>81</v>
      </c>
      <c r="D900" s="42" t="s">
        <v>82</v>
      </c>
      <c r="E900" s="42" t="s">
        <v>83</v>
      </c>
      <c r="F900" s="42" t="s">
        <v>84</v>
      </c>
      <c r="G900" s="42" t="s">
        <v>85</v>
      </c>
      <c r="H900" s="42" t="s">
        <v>86</v>
      </c>
      <c r="I900" s="42" t="s">
        <v>87</v>
      </c>
      <c r="J900" s="42" t="s">
        <v>88</v>
      </c>
      <c r="K900" s="213"/>
      <c r="L900" s="1"/>
      <c r="M900" s="1"/>
      <c r="N900" s="1"/>
      <c r="O900" s="1"/>
      <c r="P900" s="1"/>
      <c r="Q900" s="1"/>
      <c r="R900" s="1"/>
      <c r="S900" s="196"/>
      <c r="T900" s="196"/>
      <c r="U900" s="196"/>
      <c r="V900" s="196"/>
      <c r="W900" s="196"/>
      <c r="X900" s="196"/>
      <c r="Y900" s="196"/>
    </row>
    <row r="901" spans="1:26" ht="15.75" customHeight="1" x14ac:dyDescent="0.25">
      <c r="A901" s="42">
        <v>2202</v>
      </c>
      <c r="B901" s="43">
        <v>55</v>
      </c>
      <c r="C901" s="43"/>
      <c r="D901" s="43"/>
      <c r="E901" s="43"/>
      <c r="F901" s="43"/>
      <c r="G901" s="43"/>
      <c r="H901" s="43"/>
      <c r="I901" s="43"/>
      <c r="J901" s="43"/>
      <c r="K901" s="87"/>
      <c r="L901" s="155"/>
      <c r="M901" s="155"/>
      <c r="N901" s="155"/>
      <c r="O901" s="155"/>
      <c r="P901" s="155"/>
      <c r="Q901" s="155"/>
      <c r="R901" s="155"/>
      <c r="S901" s="150"/>
      <c r="T901" s="151"/>
      <c r="U901" s="152"/>
      <c r="V901" s="159"/>
      <c r="W901" s="44">
        <f>B901</f>
        <v>55</v>
      </c>
      <c r="X901" s="160"/>
      <c r="Y901" s="159"/>
    </row>
    <row r="902" spans="1:26" ht="15.75" customHeight="1" x14ac:dyDescent="0.25">
      <c r="A902" s="42">
        <v>2301</v>
      </c>
      <c r="B902" s="43"/>
      <c r="C902" s="43">
        <v>45</v>
      </c>
      <c r="D902" s="43"/>
      <c r="E902" s="43"/>
      <c r="F902" s="43"/>
      <c r="G902" s="43"/>
      <c r="H902" s="43"/>
      <c r="I902" s="43"/>
      <c r="J902" s="43"/>
      <c r="K902" s="87"/>
      <c r="L902" s="155"/>
      <c r="M902" s="155"/>
      <c r="N902" s="155"/>
      <c r="O902" s="155"/>
      <c r="P902" s="155"/>
      <c r="Q902" s="155"/>
      <c r="R902" s="155"/>
      <c r="S902" s="153"/>
      <c r="T902" s="68"/>
      <c r="U902" s="154"/>
      <c r="V902" s="45">
        <f>IF(C902=0,"",C902/B901)</f>
        <v>0.81818181818181823</v>
      </c>
      <c r="W902" s="46">
        <v>47</v>
      </c>
      <c r="X902" s="161">
        <f t="shared" ref="X902:X909" si="120">IF(W902=0,"",W902/W901)</f>
        <v>0.8545454545454545</v>
      </c>
      <c r="Y902" s="161">
        <f t="shared" ref="Y902:Y909" si="121">IF(W902=0,"",100%-X902)</f>
        <v>0.1454545454545455</v>
      </c>
    </row>
    <row r="903" spans="1:26" ht="15.75" customHeight="1" x14ac:dyDescent="0.25">
      <c r="A903" s="42">
        <v>2302</v>
      </c>
      <c r="B903" s="43"/>
      <c r="C903" s="43"/>
      <c r="D903" s="43">
        <v>39</v>
      </c>
      <c r="E903" s="43"/>
      <c r="F903" s="43"/>
      <c r="G903" s="43"/>
      <c r="H903" s="43"/>
      <c r="I903" s="43"/>
      <c r="J903" s="43"/>
      <c r="K903" s="87"/>
      <c r="L903" s="155"/>
      <c r="M903" s="155"/>
      <c r="N903" s="155"/>
      <c r="O903" s="155"/>
      <c r="P903" s="155"/>
      <c r="Q903" s="155"/>
      <c r="R903" s="155"/>
      <c r="S903" s="153"/>
      <c r="T903" s="68"/>
      <c r="U903" s="154"/>
      <c r="V903" s="45">
        <f>IF(D903=0,"",D903/C902)</f>
        <v>0.8666666666666667</v>
      </c>
      <c r="W903" s="46">
        <v>41</v>
      </c>
      <c r="X903" s="161">
        <f t="shared" si="120"/>
        <v>0.87234042553191493</v>
      </c>
      <c r="Y903" s="161">
        <f t="shared" si="121"/>
        <v>0.12765957446808507</v>
      </c>
      <c r="Z903" s="101">
        <f>W903/W901</f>
        <v>0.74545454545454548</v>
      </c>
    </row>
    <row r="904" spans="1:26" ht="15.75" customHeight="1" x14ac:dyDescent="0.25">
      <c r="A904" s="42">
        <v>2401</v>
      </c>
      <c r="B904" s="43"/>
      <c r="C904" s="43"/>
      <c r="D904" s="43"/>
      <c r="E904" s="43">
        <v>34</v>
      </c>
      <c r="F904" s="43"/>
      <c r="G904" s="43"/>
      <c r="H904" s="43"/>
      <c r="I904" s="43"/>
      <c r="J904" s="43"/>
      <c r="K904" s="87"/>
      <c r="L904" s="155"/>
      <c r="M904" s="155"/>
      <c r="N904" s="155"/>
      <c r="O904" s="155"/>
      <c r="P904" s="155"/>
      <c r="Q904" s="155"/>
      <c r="R904" s="155"/>
      <c r="S904" s="153"/>
      <c r="T904" s="68"/>
      <c r="U904" s="154"/>
      <c r="V904" s="45">
        <f>IF(E904=0,"",E904/D903)</f>
        <v>0.87179487179487181</v>
      </c>
      <c r="W904" s="46">
        <v>37</v>
      </c>
      <c r="X904" s="161">
        <f t="shared" si="120"/>
        <v>0.90243902439024393</v>
      </c>
      <c r="Y904" s="161">
        <f t="shared" si="121"/>
        <v>9.7560975609756073E-2</v>
      </c>
    </row>
    <row r="905" spans="1:26" ht="15.75" customHeight="1" x14ac:dyDescent="0.25">
      <c r="A905" s="42">
        <v>2402</v>
      </c>
      <c r="B905" s="43"/>
      <c r="C905" s="43"/>
      <c r="D905" s="43"/>
      <c r="E905" s="43"/>
      <c r="F905" s="43">
        <v>28</v>
      </c>
      <c r="G905" s="43"/>
      <c r="H905" s="43"/>
      <c r="I905" s="43"/>
      <c r="J905" s="43"/>
      <c r="K905" s="87"/>
      <c r="L905" s="155"/>
      <c r="M905" s="155"/>
      <c r="N905" s="155"/>
      <c r="O905" s="155"/>
      <c r="P905" s="155"/>
      <c r="Q905" s="155"/>
      <c r="R905" s="155"/>
      <c r="S905" s="153"/>
      <c r="T905" s="68"/>
      <c r="U905" s="154"/>
      <c r="V905" s="45">
        <f>IF(F905=0,"",F905/E904)</f>
        <v>0.82352941176470584</v>
      </c>
      <c r="W905" s="46">
        <v>32</v>
      </c>
      <c r="X905" s="161">
        <f t="shared" si="120"/>
        <v>0.86486486486486491</v>
      </c>
      <c r="Y905" s="161">
        <f t="shared" si="121"/>
        <v>0.13513513513513509</v>
      </c>
    </row>
    <row r="906" spans="1:26" ht="15.75" customHeight="1" x14ac:dyDescent="0.25">
      <c r="A906" s="42">
        <v>2501</v>
      </c>
      <c r="B906" s="43"/>
      <c r="C906" s="43"/>
      <c r="D906" s="43"/>
      <c r="E906" s="43"/>
      <c r="F906" s="43"/>
      <c r="G906" s="43">
        <v>27</v>
      </c>
      <c r="H906" s="43"/>
      <c r="I906" s="43"/>
      <c r="J906" s="43"/>
      <c r="K906" s="87"/>
      <c r="L906" s="155"/>
      <c r="M906" s="155"/>
      <c r="N906" s="155"/>
      <c r="O906" s="155"/>
      <c r="P906" s="155"/>
      <c r="Q906" s="155"/>
      <c r="R906" s="155"/>
      <c r="S906" s="153"/>
      <c r="T906" s="68"/>
      <c r="U906" s="154"/>
      <c r="V906" s="45">
        <f>IF(G906=0,"",G906/F905)</f>
        <v>0.9642857142857143</v>
      </c>
      <c r="W906" s="46">
        <v>32</v>
      </c>
      <c r="X906" s="189">
        <f t="shared" si="120"/>
        <v>1</v>
      </c>
      <c r="Y906" s="189">
        <f t="shared" si="121"/>
        <v>0</v>
      </c>
    </row>
    <row r="907" spans="1:26" ht="15.75" customHeight="1" x14ac:dyDescent="0.25">
      <c r="A907" s="42">
        <v>2502</v>
      </c>
      <c r="B907" s="43"/>
      <c r="C907" s="43"/>
      <c r="D907" s="43"/>
      <c r="E907" s="43"/>
      <c r="F907" s="43"/>
      <c r="G907" s="43"/>
      <c r="H907" s="43">
        <v>25</v>
      </c>
      <c r="I907" s="43"/>
      <c r="J907" s="43"/>
      <c r="K907" s="87"/>
      <c r="L907" s="155"/>
      <c r="M907" s="155"/>
      <c r="N907" s="155"/>
      <c r="O907" s="155"/>
      <c r="P907" s="155"/>
      <c r="Q907" s="155"/>
      <c r="R907" s="155"/>
      <c r="S907" s="153"/>
      <c r="T907" s="68"/>
      <c r="U907" s="154"/>
      <c r="V907" s="45">
        <f>IF(H907=0,"",H907/G906)</f>
        <v>0.92592592592592593</v>
      </c>
      <c r="W907" s="46">
        <v>31</v>
      </c>
      <c r="X907" s="161">
        <f t="shared" si="120"/>
        <v>0.96875</v>
      </c>
      <c r="Y907" s="161">
        <f t="shared" si="121"/>
        <v>3.125E-2</v>
      </c>
    </row>
    <row r="908" spans="1:26" ht="15.75" customHeight="1" x14ac:dyDescent="0.25">
      <c r="A908" s="42">
        <v>2601</v>
      </c>
      <c r="B908" s="43"/>
      <c r="C908" s="43"/>
      <c r="D908" s="43"/>
      <c r="E908" s="43"/>
      <c r="F908" s="43"/>
      <c r="G908" s="43"/>
      <c r="H908" s="43"/>
      <c r="I908" s="43"/>
      <c r="J908" s="43"/>
      <c r="K908" s="87"/>
      <c r="L908" s="155"/>
      <c r="M908" s="155"/>
      <c r="N908" s="155"/>
      <c r="O908" s="155"/>
      <c r="P908" s="155"/>
      <c r="Q908" s="155"/>
      <c r="R908" s="155"/>
      <c r="S908" s="153"/>
      <c r="T908" s="68"/>
      <c r="U908" s="154"/>
      <c r="V908" s="45" t="str">
        <f>IF(I908=0,"",I908/H907)</f>
        <v/>
      </c>
      <c r="W908" s="46"/>
      <c r="X908" s="161" t="str">
        <f t="shared" si="120"/>
        <v/>
      </c>
      <c r="Y908" s="161" t="str">
        <f t="shared" si="121"/>
        <v/>
      </c>
    </row>
    <row r="909" spans="1:26" ht="15.75" customHeight="1" x14ac:dyDescent="0.25">
      <c r="A909" s="42">
        <v>2602</v>
      </c>
      <c r="B909" s="43"/>
      <c r="C909" s="43"/>
      <c r="D909" s="43"/>
      <c r="E909" s="43"/>
      <c r="F909" s="43"/>
      <c r="G909" s="43"/>
      <c r="H909" s="43"/>
      <c r="I909" s="43"/>
      <c r="J909" s="43"/>
      <c r="K909" s="87"/>
      <c r="L909" s="155"/>
      <c r="M909" s="155"/>
      <c r="N909" s="155"/>
      <c r="O909" s="155"/>
      <c r="P909" s="155"/>
      <c r="Q909" s="155"/>
      <c r="R909" s="155"/>
      <c r="S909" s="153"/>
      <c r="T909" s="68"/>
      <c r="U909" s="154"/>
      <c r="V909" s="47" t="str">
        <f>IF(J909=0,"",J909/I908)</f>
        <v/>
      </c>
      <c r="W909" s="46"/>
      <c r="X909" s="47" t="str">
        <f t="shared" si="120"/>
        <v/>
      </c>
      <c r="Y909" s="47" t="str">
        <f t="shared" si="121"/>
        <v/>
      </c>
    </row>
    <row r="910" spans="1:26" ht="15.75" customHeight="1" x14ac:dyDescent="0.25">
      <c r="A910" s="42">
        <v>2701</v>
      </c>
      <c r="B910" s="43"/>
      <c r="C910" s="43"/>
      <c r="D910" s="43"/>
      <c r="E910" s="43"/>
      <c r="F910" s="43"/>
      <c r="G910" s="43"/>
      <c r="H910" s="43"/>
      <c r="I910" s="43"/>
      <c r="J910" s="43"/>
      <c r="K910" s="87"/>
      <c r="L910" s="155"/>
      <c r="M910" s="155"/>
      <c r="N910" s="155"/>
      <c r="O910" s="155"/>
      <c r="P910" s="155"/>
      <c r="Q910" s="155"/>
      <c r="R910" s="155"/>
      <c r="S910" s="153"/>
      <c r="T910" s="68"/>
      <c r="U910" s="155"/>
      <c r="V910" s="68"/>
      <c r="W910" s="46"/>
      <c r="X910" s="68"/>
      <c r="Y910" s="162"/>
    </row>
    <row r="911" spans="1:26" ht="15.75" customHeight="1" x14ac:dyDescent="0.25">
      <c r="A911" s="42">
        <v>2702</v>
      </c>
      <c r="B911" s="43"/>
      <c r="C911" s="43"/>
      <c r="D911" s="43"/>
      <c r="E911" s="43"/>
      <c r="F911" s="43"/>
      <c r="G911" s="43"/>
      <c r="H911" s="43"/>
      <c r="I911" s="43"/>
      <c r="J911" s="43"/>
      <c r="K911" s="87"/>
      <c r="L911" s="155"/>
      <c r="M911" s="155"/>
      <c r="N911" s="155"/>
      <c r="O911" s="155"/>
      <c r="P911" s="155"/>
      <c r="Q911" s="155"/>
      <c r="R911" s="155"/>
      <c r="S911" s="153"/>
      <c r="T911" s="68"/>
      <c r="U911" s="155"/>
      <c r="V911" s="163"/>
      <c r="W911" s="69"/>
      <c r="X911" s="164"/>
      <c r="Y911" s="163"/>
    </row>
    <row r="912" spans="1:26" ht="15.75" customHeight="1" x14ac:dyDescent="0.25">
      <c r="A912" s="42">
        <v>2801</v>
      </c>
      <c r="B912" s="43"/>
      <c r="C912" s="43"/>
      <c r="D912" s="43"/>
      <c r="E912" s="43"/>
      <c r="F912" s="43"/>
      <c r="G912" s="43"/>
      <c r="H912" s="43"/>
      <c r="I912" s="43"/>
      <c r="J912" s="43"/>
      <c r="K912" s="87"/>
      <c r="L912" s="155"/>
      <c r="M912" s="155"/>
      <c r="N912" s="155"/>
      <c r="O912" s="155"/>
      <c r="P912" s="155"/>
      <c r="Q912" s="155"/>
      <c r="R912" s="155"/>
      <c r="S912" s="153"/>
      <c r="T912" s="68"/>
      <c r="U912" s="155"/>
      <c r="V912" s="163"/>
      <c r="W912" s="69"/>
      <c r="X912" s="164"/>
      <c r="Y912" s="163"/>
    </row>
    <row r="913" spans="1:26" ht="15.75" customHeight="1" x14ac:dyDescent="0.25">
      <c r="A913" s="42">
        <v>2802</v>
      </c>
      <c r="B913" s="43"/>
      <c r="C913" s="43"/>
      <c r="D913" s="43"/>
      <c r="E913" s="43"/>
      <c r="F913" s="43"/>
      <c r="G913" s="43"/>
      <c r="H913" s="43"/>
      <c r="I913" s="43"/>
      <c r="J913" s="43"/>
      <c r="K913" s="87"/>
      <c r="L913" s="155"/>
      <c r="M913" s="155"/>
      <c r="N913" s="155"/>
      <c r="O913" s="155"/>
      <c r="P913" s="155"/>
      <c r="Q913" s="155"/>
      <c r="R913" s="155"/>
      <c r="S913" s="153"/>
      <c r="T913" s="68"/>
      <c r="U913" s="155"/>
      <c r="V913" s="68"/>
      <c r="W913" s="155"/>
      <c r="X913" s="165"/>
      <c r="Y913" s="163"/>
    </row>
    <row r="914" spans="1:26" ht="15.75" customHeight="1" x14ac:dyDescent="0.25">
      <c r="A914" s="42">
        <v>2901</v>
      </c>
      <c r="B914" s="43"/>
      <c r="C914" s="43"/>
      <c r="D914" s="43"/>
      <c r="E914" s="43"/>
      <c r="F914" s="43"/>
      <c r="G914" s="43"/>
      <c r="H914" s="43"/>
      <c r="I914" s="43"/>
      <c r="J914" s="43"/>
      <c r="K914" s="87"/>
      <c r="L914" s="155"/>
      <c r="M914" s="155"/>
      <c r="N914" s="155"/>
      <c r="O914" s="155"/>
      <c r="P914" s="155"/>
      <c r="Q914" s="155"/>
      <c r="R914" s="155"/>
      <c r="S914" s="153"/>
      <c r="T914" s="68"/>
      <c r="U914" s="155"/>
      <c r="V914" s="178" t="s">
        <v>64</v>
      </c>
      <c r="W914" s="179"/>
      <c r="X914" s="138"/>
      <c r="Y914" s="180" t="s">
        <v>10</v>
      </c>
    </row>
    <row r="915" spans="1:26" ht="15.75" customHeight="1" x14ac:dyDescent="0.25">
      <c r="A915" s="42">
        <v>2902</v>
      </c>
      <c r="B915" s="43"/>
      <c r="C915" s="43"/>
      <c r="D915" s="43"/>
      <c r="E915" s="43"/>
      <c r="F915" s="43"/>
      <c r="G915" s="43"/>
      <c r="H915" s="43"/>
      <c r="I915" s="43"/>
      <c r="J915" s="43"/>
      <c r="K915" s="87"/>
      <c r="L915" s="155"/>
      <c r="M915" s="155"/>
      <c r="N915" s="155"/>
      <c r="O915" s="155"/>
      <c r="P915" s="155"/>
      <c r="Q915" s="155"/>
      <c r="R915" s="155"/>
      <c r="S915" s="153"/>
      <c r="T915" s="68"/>
      <c r="U915" s="155"/>
      <c r="V915" s="181" t="s">
        <v>66</v>
      </c>
      <c r="W915" s="55" t="str">
        <f>IF(W914/B901=0,"",W914/B901)</f>
        <v/>
      </c>
      <c r="X915" s="182" t="e">
        <f>IF(W914/X914=0,"",W914/X914)</f>
        <v>#DIV/0!</v>
      </c>
      <c r="Y915" s="183" t="s">
        <v>67</v>
      </c>
    </row>
    <row r="916" spans="1:26" ht="15.75" customHeight="1" x14ac:dyDescent="0.25">
      <c r="A916" s="42">
        <v>3001</v>
      </c>
      <c r="B916" s="43"/>
      <c r="C916" s="43"/>
      <c r="D916" s="43"/>
      <c r="E916" s="43"/>
      <c r="F916" s="43"/>
      <c r="G916" s="43"/>
      <c r="H916" s="43"/>
      <c r="I916" s="43"/>
      <c r="J916" s="43"/>
      <c r="K916" s="87"/>
      <c r="L916" s="155"/>
      <c r="M916" s="155"/>
      <c r="N916" s="155"/>
      <c r="O916" s="155"/>
      <c r="P916" s="155"/>
      <c r="Q916" s="155"/>
      <c r="R916" s="155"/>
      <c r="S916" s="156"/>
      <c r="T916" s="157"/>
      <c r="U916" s="158"/>
      <c r="V916" s="96"/>
      <c r="W916" s="184"/>
      <c r="X916" s="184"/>
      <c r="Y916" s="185"/>
    </row>
    <row r="917" spans="1:26" ht="18" customHeight="1" x14ac:dyDescent="0.25">
      <c r="A917" s="28"/>
      <c r="B917" s="198" t="s">
        <v>89</v>
      </c>
      <c r="C917" s="198"/>
      <c r="D917" s="198"/>
      <c r="E917" s="198"/>
      <c r="F917" s="198"/>
      <c r="G917" s="198"/>
      <c r="H917" s="198"/>
      <c r="I917" s="198"/>
      <c r="J917" s="198"/>
      <c r="K917" s="61">
        <f>SUM(K901:K913)</f>
        <v>0</v>
      </c>
      <c r="L917" s="1"/>
      <c r="M917" s="1"/>
      <c r="N917" s="1"/>
      <c r="O917" s="1"/>
      <c r="P917" s="1"/>
      <c r="Q917" s="1"/>
      <c r="R917" s="1"/>
      <c r="S917" s="62" t="str">
        <f>IF(K909=0,"",K909/B901)</f>
        <v/>
      </c>
      <c r="T917" s="62" t="str">
        <f>IF(K917=0,"",K917/B901)</f>
        <v/>
      </c>
      <c r="U917" s="62" t="str">
        <f>IF(K909=0,"",T917-S917)</f>
        <v/>
      </c>
      <c r="V917" s="2"/>
      <c r="W917" s="1"/>
      <c r="X917" s="25"/>
      <c r="Y917" s="2"/>
    </row>
    <row r="918" spans="1:26" ht="12.75" customHeight="1" x14ac:dyDescent="0.25">
      <c r="A918" s="28"/>
      <c r="B918" s="1"/>
      <c r="C918" s="1"/>
      <c r="D918" s="72"/>
      <c r="E918" s="72"/>
      <c r="F918" s="72"/>
      <c r="G918" s="72"/>
      <c r="H918" s="72"/>
      <c r="I918" s="72"/>
      <c r="J918" s="72"/>
      <c r="K918" s="73"/>
      <c r="L918" s="1"/>
      <c r="M918" s="1"/>
      <c r="N918" s="1"/>
      <c r="O918" s="1"/>
      <c r="P918" s="1"/>
      <c r="Q918" s="1"/>
      <c r="R918" s="1"/>
      <c r="S918" s="74"/>
      <c r="T918" s="74"/>
      <c r="U918" s="74"/>
      <c r="V918" s="2"/>
      <c r="W918" s="1"/>
      <c r="X918" s="25"/>
      <c r="Y918" s="2"/>
    </row>
    <row r="919" spans="1:26" ht="12.75" customHeight="1" x14ac:dyDescent="0.25">
      <c r="A919" s="28"/>
      <c r="B919" s="1"/>
      <c r="C919" s="1"/>
      <c r="D919" s="72"/>
      <c r="E919" s="72"/>
      <c r="F919" s="72"/>
      <c r="G919" s="72"/>
      <c r="H919" s="72"/>
      <c r="I919" s="72"/>
      <c r="J919" s="72"/>
      <c r="K919" s="73"/>
      <c r="L919" s="1"/>
      <c r="M919" s="1"/>
      <c r="N919" s="1"/>
      <c r="O919" s="1"/>
      <c r="P919" s="1"/>
      <c r="Q919" s="1"/>
      <c r="R919" s="1"/>
      <c r="S919" s="74"/>
      <c r="T919" s="74"/>
      <c r="U919" s="74"/>
      <c r="V919" s="2"/>
      <c r="W919" s="1"/>
      <c r="X919" s="25"/>
      <c r="Y919" s="2"/>
    </row>
    <row r="920" spans="1:26" ht="26.25" x14ac:dyDescent="0.4">
      <c r="A920" s="105"/>
      <c r="B920" s="199" t="s">
        <v>78</v>
      </c>
      <c r="C920" s="200"/>
      <c r="D920" s="200"/>
      <c r="E920" s="200"/>
      <c r="F920" s="200"/>
      <c r="G920" s="200"/>
      <c r="H920" s="200"/>
      <c r="I920" s="200"/>
      <c r="J920" s="200"/>
      <c r="K920" s="147" t="s">
        <v>117</v>
      </c>
      <c r="L920" s="105"/>
      <c r="M920" s="105"/>
      <c r="N920" s="105"/>
      <c r="O920" s="105"/>
      <c r="P920" s="105"/>
      <c r="Q920" s="105"/>
      <c r="R920" s="105"/>
      <c r="S920" s="2"/>
      <c r="T920" s="2"/>
      <c r="U920" s="105"/>
      <c r="V920" s="2"/>
      <c r="W920" s="105"/>
      <c r="X920" s="105"/>
      <c r="Y920" s="105"/>
      <c r="Z920" s="105"/>
    </row>
    <row r="921" spans="1:26" ht="20.25" x14ac:dyDescent="0.2">
      <c r="A921" s="201" t="s">
        <v>9</v>
      </c>
      <c r="B921" s="202" t="s">
        <v>79</v>
      </c>
      <c r="C921" s="203"/>
      <c r="D921" s="203"/>
      <c r="E921" s="203"/>
      <c r="F921" s="203"/>
      <c r="G921" s="203"/>
      <c r="H921" s="203"/>
      <c r="I921" s="203"/>
      <c r="J921" s="204"/>
      <c r="K921" s="212" t="s">
        <v>10</v>
      </c>
      <c r="L921" s="106"/>
      <c r="M921" s="106"/>
      <c r="N921" s="106"/>
      <c r="O921" s="106"/>
      <c r="P921" s="106"/>
      <c r="Q921" s="106"/>
      <c r="R921" s="106"/>
      <c r="S921" s="197" t="s">
        <v>2</v>
      </c>
      <c r="T921" s="197" t="s">
        <v>3</v>
      </c>
      <c r="U921" s="214" t="s">
        <v>4</v>
      </c>
      <c r="V921" s="197" t="s">
        <v>5</v>
      </c>
      <c r="W921" s="195" t="s">
        <v>6</v>
      </c>
      <c r="X921" s="195" t="s">
        <v>7</v>
      </c>
      <c r="Y921" s="197" t="s">
        <v>8</v>
      </c>
      <c r="Z921" s="105"/>
    </row>
    <row r="922" spans="1:26" ht="15.75" x14ac:dyDescent="0.25">
      <c r="A922" s="196"/>
      <c r="B922" s="42" t="s">
        <v>80</v>
      </c>
      <c r="C922" s="42" t="s">
        <v>81</v>
      </c>
      <c r="D922" s="42" t="s">
        <v>82</v>
      </c>
      <c r="E922" s="42" t="s">
        <v>83</v>
      </c>
      <c r="F922" s="42" t="s">
        <v>84</v>
      </c>
      <c r="G922" s="42" t="s">
        <v>85</v>
      </c>
      <c r="H922" s="42" t="s">
        <v>86</v>
      </c>
      <c r="I922" s="42" t="s">
        <v>87</v>
      </c>
      <c r="J922" s="42" t="s">
        <v>88</v>
      </c>
      <c r="K922" s="213"/>
      <c r="L922" s="106"/>
      <c r="M922" s="106"/>
      <c r="N922" s="106"/>
      <c r="O922" s="106"/>
      <c r="P922" s="106"/>
      <c r="Q922" s="106"/>
      <c r="R922" s="106"/>
      <c r="S922" s="196"/>
      <c r="T922" s="196"/>
      <c r="U922" s="196"/>
      <c r="V922" s="196"/>
      <c r="W922" s="196"/>
      <c r="X922" s="196"/>
      <c r="Y922" s="196"/>
      <c r="Z922" s="105"/>
    </row>
    <row r="923" spans="1:26" ht="15.75" customHeight="1" x14ac:dyDescent="0.25">
      <c r="A923" s="42">
        <v>2301</v>
      </c>
      <c r="B923" s="43">
        <v>24</v>
      </c>
      <c r="C923" s="43"/>
      <c r="D923" s="43"/>
      <c r="E923" s="43"/>
      <c r="F923" s="43"/>
      <c r="G923" s="43"/>
      <c r="H923" s="43"/>
      <c r="I923" s="43"/>
      <c r="J923" s="43"/>
      <c r="K923" s="87"/>
      <c r="L923" s="155"/>
      <c r="M923" s="155"/>
      <c r="N923" s="155"/>
      <c r="O923" s="155"/>
      <c r="P923" s="155"/>
      <c r="Q923" s="155"/>
      <c r="R923" s="155"/>
      <c r="S923" s="150"/>
      <c r="T923" s="151"/>
      <c r="U923" s="152"/>
      <c r="V923" s="159"/>
      <c r="W923" s="44">
        <f>B923</f>
        <v>24</v>
      </c>
      <c r="X923" s="160"/>
      <c r="Y923" s="159"/>
      <c r="Z923" s="105"/>
    </row>
    <row r="924" spans="1:26" ht="15.75" customHeight="1" x14ac:dyDescent="0.25">
      <c r="A924" s="42">
        <v>2302</v>
      </c>
      <c r="B924" s="43"/>
      <c r="C924" s="43">
        <v>18</v>
      </c>
      <c r="D924" s="43"/>
      <c r="E924" s="43"/>
      <c r="F924" s="43"/>
      <c r="G924" s="43"/>
      <c r="H924" s="43"/>
      <c r="I924" s="43"/>
      <c r="J924" s="43"/>
      <c r="K924" s="87"/>
      <c r="L924" s="155"/>
      <c r="M924" s="155"/>
      <c r="N924" s="155"/>
      <c r="O924" s="155"/>
      <c r="P924" s="155"/>
      <c r="Q924" s="155"/>
      <c r="R924" s="155"/>
      <c r="S924" s="153"/>
      <c r="T924" s="68"/>
      <c r="U924" s="154"/>
      <c r="V924" s="45">
        <f>IF(C924=0,"",C924/B923)</f>
        <v>0.75</v>
      </c>
      <c r="W924" s="46">
        <v>18</v>
      </c>
      <c r="X924" s="161">
        <f t="shared" ref="X924:X931" si="122">IF(W924=0,"",W924/W923)</f>
        <v>0.75</v>
      </c>
      <c r="Y924" s="161">
        <f t="shared" ref="Y924:Y931" si="123">IF(W924=0,"",100%-X924)</f>
        <v>0.25</v>
      </c>
      <c r="Z924" s="105"/>
    </row>
    <row r="925" spans="1:26" ht="15.75" customHeight="1" x14ac:dyDescent="0.25">
      <c r="A925" s="42">
        <v>2401</v>
      </c>
      <c r="B925" s="43"/>
      <c r="C925" s="43"/>
      <c r="D925" s="43">
        <v>17</v>
      </c>
      <c r="E925" s="43"/>
      <c r="F925" s="43"/>
      <c r="G925" s="43"/>
      <c r="H925" s="43"/>
      <c r="I925" s="43"/>
      <c r="J925" s="43"/>
      <c r="K925" s="87"/>
      <c r="L925" s="155"/>
      <c r="M925" s="155"/>
      <c r="N925" s="155"/>
      <c r="O925" s="155"/>
      <c r="P925" s="155"/>
      <c r="Q925" s="155"/>
      <c r="R925" s="155"/>
      <c r="S925" s="153"/>
      <c r="T925" s="68"/>
      <c r="U925" s="154"/>
      <c r="V925" s="45">
        <f>IF(D925=0,"",D925/C924)</f>
        <v>0.94444444444444442</v>
      </c>
      <c r="W925" s="46">
        <v>17</v>
      </c>
      <c r="X925" s="161">
        <f t="shared" si="122"/>
        <v>0.94444444444444442</v>
      </c>
      <c r="Y925" s="161">
        <f t="shared" si="123"/>
        <v>5.555555555555558E-2</v>
      </c>
      <c r="Z925" s="101">
        <f>W925/W923</f>
        <v>0.70833333333333337</v>
      </c>
    </row>
    <row r="926" spans="1:26" ht="15.75" customHeight="1" x14ac:dyDescent="0.25">
      <c r="A926" s="42">
        <v>2402</v>
      </c>
      <c r="B926" s="43"/>
      <c r="C926" s="43"/>
      <c r="D926" s="43"/>
      <c r="E926" s="43">
        <v>14</v>
      </c>
      <c r="F926" s="43"/>
      <c r="G926" s="43"/>
      <c r="H926" s="43"/>
      <c r="I926" s="43"/>
      <c r="J926" s="43"/>
      <c r="K926" s="87"/>
      <c r="L926" s="155"/>
      <c r="M926" s="155"/>
      <c r="N926" s="155"/>
      <c r="O926" s="155"/>
      <c r="P926" s="155"/>
      <c r="Q926" s="155"/>
      <c r="R926" s="155"/>
      <c r="S926" s="153"/>
      <c r="T926" s="68"/>
      <c r="U926" s="154"/>
      <c r="V926" s="45">
        <f>IF(E926=0,"",E926/D925)</f>
        <v>0.82352941176470584</v>
      </c>
      <c r="W926" s="46">
        <v>16</v>
      </c>
      <c r="X926" s="161">
        <f t="shared" si="122"/>
        <v>0.94117647058823528</v>
      </c>
      <c r="Y926" s="161">
        <f t="shared" si="123"/>
        <v>5.8823529411764719E-2</v>
      </c>
      <c r="Z926" s="105"/>
    </row>
    <row r="927" spans="1:26" ht="15.75" customHeight="1" x14ac:dyDescent="0.25">
      <c r="A927" s="42">
        <v>2501</v>
      </c>
      <c r="B927" s="43"/>
      <c r="C927" s="43"/>
      <c r="D927" s="43"/>
      <c r="E927" s="43"/>
      <c r="F927" s="43">
        <v>13</v>
      </c>
      <c r="G927" s="43"/>
      <c r="H927" s="43"/>
      <c r="I927" s="43"/>
      <c r="J927" s="43"/>
      <c r="K927" s="87"/>
      <c r="L927" s="155"/>
      <c r="M927" s="155"/>
      <c r="N927" s="155"/>
      <c r="O927" s="155"/>
      <c r="P927" s="155"/>
      <c r="Q927" s="155"/>
      <c r="R927" s="155"/>
      <c r="S927" s="153"/>
      <c r="T927" s="68"/>
      <c r="U927" s="154"/>
      <c r="V927" s="45">
        <f>IF(F927=0,"",F927/E926)</f>
        <v>0.9285714285714286</v>
      </c>
      <c r="W927" s="46">
        <v>15</v>
      </c>
      <c r="X927" s="161">
        <f t="shared" si="122"/>
        <v>0.9375</v>
      </c>
      <c r="Y927" s="161">
        <f t="shared" si="123"/>
        <v>6.25E-2</v>
      </c>
      <c r="Z927" s="105"/>
    </row>
    <row r="928" spans="1:26" ht="15.75" customHeight="1" x14ac:dyDescent="0.25">
      <c r="A928" s="42">
        <v>2502</v>
      </c>
      <c r="B928" s="43"/>
      <c r="C928" s="43"/>
      <c r="D928" s="43"/>
      <c r="E928" s="43"/>
      <c r="F928" s="43"/>
      <c r="G928" s="43">
        <v>12</v>
      </c>
      <c r="H928" s="43"/>
      <c r="I928" s="43"/>
      <c r="J928" s="43"/>
      <c r="K928" s="87"/>
      <c r="L928" s="155"/>
      <c r="M928" s="155"/>
      <c r="N928" s="155"/>
      <c r="O928" s="155"/>
      <c r="P928" s="155"/>
      <c r="Q928" s="155"/>
      <c r="R928" s="155"/>
      <c r="S928" s="153"/>
      <c r="T928" s="68"/>
      <c r="U928" s="154"/>
      <c r="V928" s="45">
        <f>IF(G928=0,"",G928/F927)</f>
        <v>0.92307692307692313</v>
      </c>
      <c r="W928" s="46">
        <v>14</v>
      </c>
      <c r="X928" s="161">
        <f t="shared" si="122"/>
        <v>0.93333333333333335</v>
      </c>
      <c r="Y928" s="161">
        <f t="shared" si="123"/>
        <v>6.6666666666666652E-2</v>
      </c>
      <c r="Z928" s="105"/>
    </row>
    <row r="929" spans="1:26" ht="15.75" customHeight="1" x14ac:dyDescent="0.25">
      <c r="A929" s="42">
        <v>2601</v>
      </c>
      <c r="B929" s="43"/>
      <c r="C929" s="43"/>
      <c r="D929" s="43"/>
      <c r="E929" s="43"/>
      <c r="F929" s="43"/>
      <c r="G929" s="43"/>
      <c r="H929" s="43"/>
      <c r="I929" s="43"/>
      <c r="J929" s="43"/>
      <c r="K929" s="87"/>
      <c r="L929" s="155"/>
      <c r="M929" s="155"/>
      <c r="N929" s="155"/>
      <c r="O929" s="155"/>
      <c r="P929" s="155"/>
      <c r="Q929" s="155"/>
      <c r="R929" s="155"/>
      <c r="S929" s="153"/>
      <c r="T929" s="68"/>
      <c r="U929" s="154"/>
      <c r="V929" s="45" t="str">
        <f>IF(H929=0,"",H929/G928)</f>
        <v/>
      </c>
      <c r="W929" s="46"/>
      <c r="X929" s="161" t="str">
        <f t="shared" si="122"/>
        <v/>
      </c>
      <c r="Y929" s="161" t="str">
        <f t="shared" si="123"/>
        <v/>
      </c>
      <c r="Z929" s="105"/>
    </row>
    <row r="930" spans="1:26" ht="15.75" customHeight="1" x14ac:dyDescent="0.25">
      <c r="A930" s="42">
        <v>2602</v>
      </c>
      <c r="B930" s="43"/>
      <c r="C930" s="43"/>
      <c r="D930" s="43"/>
      <c r="E930" s="43"/>
      <c r="F930" s="43"/>
      <c r="G930" s="43"/>
      <c r="H930" s="43"/>
      <c r="I930" s="43"/>
      <c r="J930" s="43"/>
      <c r="K930" s="87"/>
      <c r="L930" s="155"/>
      <c r="M930" s="155"/>
      <c r="N930" s="155"/>
      <c r="O930" s="155"/>
      <c r="P930" s="155"/>
      <c r="Q930" s="155"/>
      <c r="R930" s="155"/>
      <c r="S930" s="153"/>
      <c r="T930" s="68"/>
      <c r="U930" s="154"/>
      <c r="V930" s="45" t="str">
        <f>IF(I930=0,"",I930/H929)</f>
        <v/>
      </c>
      <c r="W930" s="46"/>
      <c r="X930" s="161" t="str">
        <f t="shared" si="122"/>
        <v/>
      </c>
      <c r="Y930" s="161" t="str">
        <f t="shared" si="123"/>
        <v/>
      </c>
      <c r="Z930" s="105"/>
    </row>
    <row r="931" spans="1:26" ht="15.75" customHeight="1" x14ac:dyDescent="0.25">
      <c r="A931" s="42">
        <v>2701</v>
      </c>
      <c r="B931" s="43"/>
      <c r="C931" s="43"/>
      <c r="D931" s="43"/>
      <c r="E931" s="43"/>
      <c r="F931" s="43"/>
      <c r="G931" s="43"/>
      <c r="H931" s="43"/>
      <c r="I931" s="43"/>
      <c r="J931" s="43"/>
      <c r="K931" s="87"/>
      <c r="L931" s="155"/>
      <c r="M931" s="155"/>
      <c r="N931" s="155"/>
      <c r="O931" s="155"/>
      <c r="P931" s="155"/>
      <c r="Q931" s="155"/>
      <c r="R931" s="155"/>
      <c r="S931" s="153"/>
      <c r="T931" s="68"/>
      <c r="U931" s="154"/>
      <c r="V931" s="47" t="str">
        <f>IF(J931=0,"",J931/I930)</f>
        <v/>
      </c>
      <c r="W931" s="46"/>
      <c r="X931" s="47" t="str">
        <f t="shared" si="122"/>
        <v/>
      </c>
      <c r="Y931" s="47" t="str">
        <f t="shared" si="123"/>
        <v/>
      </c>
      <c r="Z931" s="105"/>
    </row>
    <row r="932" spans="1:26" ht="15.75" customHeight="1" x14ac:dyDescent="0.25">
      <c r="A932" s="42">
        <v>2702</v>
      </c>
      <c r="B932" s="43"/>
      <c r="C932" s="43"/>
      <c r="D932" s="43"/>
      <c r="E932" s="43"/>
      <c r="F932" s="43"/>
      <c r="G932" s="43"/>
      <c r="H932" s="43"/>
      <c r="I932" s="43"/>
      <c r="J932" s="43"/>
      <c r="K932" s="87"/>
      <c r="L932" s="155"/>
      <c r="M932" s="155"/>
      <c r="N932" s="155"/>
      <c r="O932" s="155"/>
      <c r="P932" s="155"/>
      <c r="Q932" s="155"/>
      <c r="R932" s="155"/>
      <c r="S932" s="153"/>
      <c r="T932" s="68"/>
      <c r="U932" s="155"/>
      <c r="V932" s="68"/>
      <c r="W932" s="46"/>
      <c r="X932" s="68"/>
      <c r="Y932" s="162"/>
      <c r="Z932" s="105"/>
    </row>
    <row r="933" spans="1:26" ht="15.75" customHeight="1" x14ac:dyDescent="0.25">
      <c r="A933" s="42">
        <v>2801</v>
      </c>
      <c r="B933" s="43"/>
      <c r="C933" s="43"/>
      <c r="D933" s="43"/>
      <c r="E933" s="43"/>
      <c r="F933" s="43"/>
      <c r="G933" s="43"/>
      <c r="H933" s="43"/>
      <c r="I933" s="43"/>
      <c r="J933" s="43"/>
      <c r="K933" s="87"/>
      <c r="L933" s="155"/>
      <c r="M933" s="155"/>
      <c r="N933" s="155"/>
      <c r="O933" s="155"/>
      <c r="P933" s="155"/>
      <c r="Q933" s="155"/>
      <c r="R933" s="155"/>
      <c r="S933" s="153"/>
      <c r="T933" s="68"/>
      <c r="U933" s="155"/>
      <c r="V933" s="163"/>
      <c r="W933" s="69"/>
      <c r="X933" s="164"/>
      <c r="Y933" s="163"/>
      <c r="Z933" s="105"/>
    </row>
    <row r="934" spans="1:26" ht="15.75" customHeight="1" x14ac:dyDescent="0.25">
      <c r="A934" s="42">
        <v>2802</v>
      </c>
      <c r="B934" s="43"/>
      <c r="C934" s="43"/>
      <c r="D934" s="43"/>
      <c r="E934" s="43"/>
      <c r="F934" s="43"/>
      <c r="G934" s="43"/>
      <c r="H934" s="43"/>
      <c r="I934" s="43"/>
      <c r="J934" s="43"/>
      <c r="K934" s="87"/>
      <c r="L934" s="155"/>
      <c r="M934" s="155"/>
      <c r="N934" s="155"/>
      <c r="O934" s="155"/>
      <c r="P934" s="155"/>
      <c r="Q934" s="155"/>
      <c r="R934" s="155"/>
      <c r="S934" s="153"/>
      <c r="T934" s="68"/>
      <c r="U934" s="155"/>
      <c r="V934" s="163"/>
      <c r="W934" s="69"/>
      <c r="X934" s="164"/>
      <c r="Y934" s="163"/>
      <c r="Z934" s="105"/>
    </row>
    <row r="935" spans="1:26" ht="15.75" customHeight="1" x14ac:dyDescent="0.25">
      <c r="A935" s="42">
        <v>2901</v>
      </c>
      <c r="B935" s="43"/>
      <c r="C935" s="43"/>
      <c r="D935" s="43"/>
      <c r="E935" s="43"/>
      <c r="F935" s="43"/>
      <c r="G935" s="43"/>
      <c r="H935" s="43"/>
      <c r="I935" s="43"/>
      <c r="J935" s="43"/>
      <c r="K935" s="87"/>
      <c r="L935" s="155"/>
      <c r="M935" s="155"/>
      <c r="N935" s="155"/>
      <c r="O935" s="155"/>
      <c r="P935" s="155"/>
      <c r="Q935" s="155"/>
      <c r="R935" s="155"/>
      <c r="S935" s="153"/>
      <c r="T935" s="68"/>
      <c r="U935" s="155"/>
      <c r="V935" s="68"/>
      <c r="W935" s="155"/>
      <c r="X935" s="165"/>
      <c r="Y935" s="163"/>
      <c r="Z935" s="105"/>
    </row>
    <row r="936" spans="1:26" ht="15.75" customHeight="1" x14ac:dyDescent="0.25">
      <c r="A936" s="42">
        <v>2902</v>
      </c>
      <c r="B936" s="43"/>
      <c r="C936" s="43"/>
      <c r="D936" s="43"/>
      <c r="E936" s="43"/>
      <c r="F936" s="43"/>
      <c r="G936" s="43"/>
      <c r="H936" s="43"/>
      <c r="I936" s="43"/>
      <c r="J936" s="43"/>
      <c r="K936" s="87"/>
      <c r="L936" s="155"/>
      <c r="M936" s="155"/>
      <c r="N936" s="155"/>
      <c r="O936" s="155"/>
      <c r="P936" s="155"/>
      <c r="Q936" s="155"/>
      <c r="R936" s="155"/>
      <c r="S936" s="153"/>
      <c r="T936" s="68"/>
      <c r="U936" s="155"/>
      <c r="V936" s="178" t="s">
        <v>64</v>
      </c>
      <c r="W936" s="179"/>
      <c r="X936" s="138"/>
      <c r="Y936" s="180" t="s">
        <v>10</v>
      </c>
      <c r="Z936" s="105"/>
    </row>
    <row r="937" spans="1:26" ht="15.75" customHeight="1" x14ac:dyDescent="0.25">
      <c r="A937" s="42">
        <v>3001</v>
      </c>
      <c r="B937" s="43"/>
      <c r="C937" s="43"/>
      <c r="D937" s="43"/>
      <c r="E937" s="43"/>
      <c r="F937" s="43"/>
      <c r="G937" s="43"/>
      <c r="H937" s="43"/>
      <c r="I937" s="43"/>
      <c r="J937" s="43"/>
      <c r="K937" s="87"/>
      <c r="L937" s="155"/>
      <c r="M937" s="155"/>
      <c r="N937" s="155"/>
      <c r="O937" s="155"/>
      <c r="P937" s="155"/>
      <c r="Q937" s="155"/>
      <c r="R937" s="155"/>
      <c r="S937" s="153"/>
      <c r="T937" s="68"/>
      <c r="U937" s="155"/>
      <c r="V937" s="181" t="s">
        <v>66</v>
      </c>
      <c r="W937" s="55" t="str">
        <f>IF(W936/B923=0,"",W936/B923)</f>
        <v/>
      </c>
      <c r="X937" s="182" t="e">
        <f>IF(W936/X936=0,"",W936/X936)</f>
        <v>#DIV/0!</v>
      </c>
      <c r="Y937" s="183" t="s">
        <v>67</v>
      </c>
      <c r="Z937" s="105"/>
    </row>
    <row r="938" spans="1:26" ht="15.75" customHeight="1" x14ac:dyDescent="0.25">
      <c r="A938" s="42">
        <v>3002</v>
      </c>
      <c r="B938" s="43"/>
      <c r="C938" s="43"/>
      <c r="D938" s="43"/>
      <c r="E938" s="43"/>
      <c r="F938" s="43"/>
      <c r="G938" s="43"/>
      <c r="H938" s="43"/>
      <c r="I938" s="43"/>
      <c r="J938" s="43"/>
      <c r="K938" s="87"/>
      <c r="L938" s="155"/>
      <c r="M938" s="155"/>
      <c r="N938" s="155"/>
      <c r="O938" s="155"/>
      <c r="P938" s="155"/>
      <c r="Q938" s="155"/>
      <c r="R938" s="155"/>
      <c r="S938" s="156"/>
      <c r="T938" s="157"/>
      <c r="U938" s="158"/>
      <c r="V938" s="96"/>
      <c r="W938" s="184"/>
      <c r="X938" s="184"/>
      <c r="Y938" s="185"/>
      <c r="Z938" s="105"/>
    </row>
    <row r="939" spans="1:26" ht="18" customHeight="1" x14ac:dyDescent="0.25">
      <c r="A939" s="28"/>
      <c r="B939" s="198" t="s">
        <v>89</v>
      </c>
      <c r="C939" s="198"/>
      <c r="D939" s="198"/>
      <c r="E939" s="198"/>
      <c r="F939" s="198"/>
      <c r="G939" s="198"/>
      <c r="H939" s="198"/>
      <c r="I939" s="198"/>
      <c r="J939" s="198"/>
      <c r="K939" s="61">
        <f>SUM(K923:K935)</f>
        <v>0</v>
      </c>
      <c r="L939" s="106"/>
      <c r="M939" s="106"/>
      <c r="N939" s="106"/>
      <c r="O939" s="106"/>
      <c r="P939" s="106"/>
      <c r="Q939" s="106"/>
      <c r="R939" s="106"/>
      <c r="S939" s="62" t="str">
        <f>IF(K931=0,"",K931/B923)</f>
        <v/>
      </c>
      <c r="T939" s="62" t="str">
        <f>IF(K939=0,"",K939/B923)</f>
        <v/>
      </c>
      <c r="U939" s="62" t="str">
        <f>IF(K931=0,"",T939-S939)</f>
        <v/>
      </c>
      <c r="V939" s="2"/>
      <c r="W939" s="106"/>
      <c r="X939" s="25"/>
      <c r="Y939" s="2"/>
      <c r="Z939" s="105"/>
    </row>
    <row r="940" spans="1:26" ht="12.75" customHeight="1" x14ac:dyDescent="0.25">
      <c r="A940" s="28"/>
      <c r="B940" s="1"/>
      <c r="C940" s="1"/>
      <c r="D940" s="72"/>
      <c r="E940" s="72"/>
      <c r="F940" s="72"/>
      <c r="G940" s="72"/>
      <c r="H940" s="72"/>
      <c r="I940" s="72"/>
      <c r="J940" s="72"/>
      <c r="K940" s="73"/>
      <c r="L940" s="1"/>
      <c r="M940" s="1"/>
      <c r="N940" s="1"/>
      <c r="O940" s="1"/>
      <c r="P940" s="1"/>
      <c r="Q940" s="1"/>
      <c r="R940" s="1"/>
      <c r="S940" s="74"/>
      <c r="T940" s="74"/>
      <c r="U940" s="74"/>
      <c r="V940" s="2"/>
      <c r="W940" s="1"/>
      <c r="X940" s="25"/>
      <c r="Y940" s="2"/>
    </row>
    <row r="941" spans="1:26" ht="12.75" customHeight="1" x14ac:dyDescent="0.25">
      <c r="A941" s="28"/>
      <c r="B941" s="1"/>
      <c r="C941" s="1"/>
      <c r="D941" s="72"/>
      <c r="E941" s="72"/>
      <c r="F941" s="72"/>
      <c r="G941" s="72"/>
      <c r="H941" s="72"/>
      <c r="I941" s="72"/>
      <c r="J941" s="72"/>
      <c r="K941" s="73"/>
      <c r="L941" s="1"/>
      <c r="M941" s="1"/>
      <c r="N941" s="1"/>
      <c r="O941" s="1"/>
      <c r="P941" s="1"/>
      <c r="Q941" s="1"/>
      <c r="R941" s="1"/>
      <c r="S941" s="74"/>
      <c r="T941" s="74"/>
      <c r="U941" s="74"/>
      <c r="V941" s="2"/>
      <c r="W941" s="1"/>
      <c r="X941" s="25"/>
      <c r="Y941" s="2"/>
    </row>
    <row r="942" spans="1:26" ht="26.25" x14ac:dyDescent="0.4">
      <c r="A942" s="108"/>
      <c r="B942" s="199" t="s">
        <v>78</v>
      </c>
      <c r="C942" s="200"/>
      <c r="D942" s="200"/>
      <c r="E942" s="200"/>
      <c r="F942" s="200"/>
      <c r="G942" s="200"/>
      <c r="H942" s="200"/>
      <c r="I942" s="200"/>
      <c r="J942" s="200"/>
      <c r="K942" s="147" t="s">
        <v>118</v>
      </c>
      <c r="L942" s="108"/>
      <c r="M942" s="108"/>
      <c r="N942" s="108"/>
      <c r="O942" s="108"/>
      <c r="P942" s="108"/>
      <c r="Q942" s="108"/>
      <c r="R942" s="108"/>
      <c r="S942" s="2"/>
      <c r="T942" s="2"/>
      <c r="U942" s="108"/>
      <c r="V942" s="2"/>
      <c r="W942" s="108"/>
      <c r="X942" s="108"/>
      <c r="Y942" s="108"/>
      <c r="Z942" s="108"/>
    </row>
    <row r="943" spans="1:26" ht="20.25" x14ac:dyDescent="0.2">
      <c r="A943" s="201" t="s">
        <v>9</v>
      </c>
      <c r="B943" s="202" t="s">
        <v>79</v>
      </c>
      <c r="C943" s="203"/>
      <c r="D943" s="203"/>
      <c r="E943" s="203"/>
      <c r="F943" s="203"/>
      <c r="G943" s="203"/>
      <c r="H943" s="203"/>
      <c r="I943" s="203"/>
      <c r="J943" s="204"/>
      <c r="K943" s="212" t="s">
        <v>10</v>
      </c>
      <c r="L943" s="109"/>
      <c r="M943" s="109"/>
      <c r="N943" s="109"/>
      <c r="O943" s="109"/>
      <c r="P943" s="109"/>
      <c r="Q943" s="109"/>
      <c r="R943" s="109"/>
      <c r="S943" s="197" t="s">
        <v>2</v>
      </c>
      <c r="T943" s="197" t="s">
        <v>3</v>
      </c>
      <c r="U943" s="214" t="s">
        <v>4</v>
      </c>
      <c r="V943" s="197" t="s">
        <v>5</v>
      </c>
      <c r="W943" s="195" t="s">
        <v>6</v>
      </c>
      <c r="X943" s="195" t="s">
        <v>7</v>
      </c>
      <c r="Y943" s="197" t="s">
        <v>8</v>
      </c>
      <c r="Z943" s="108"/>
    </row>
    <row r="944" spans="1:26" ht="15.75" x14ac:dyDescent="0.25">
      <c r="A944" s="196"/>
      <c r="B944" s="42" t="s">
        <v>80</v>
      </c>
      <c r="C944" s="42" t="s">
        <v>81</v>
      </c>
      <c r="D944" s="42" t="s">
        <v>82</v>
      </c>
      <c r="E944" s="42" t="s">
        <v>83</v>
      </c>
      <c r="F944" s="42" t="s">
        <v>84</v>
      </c>
      <c r="G944" s="42" t="s">
        <v>85</v>
      </c>
      <c r="H944" s="42" t="s">
        <v>86</v>
      </c>
      <c r="I944" s="42" t="s">
        <v>87</v>
      </c>
      <c r="J944" s="42" t="s">
        <v>88</v>
      </c>
      <c r="K944" s="213"/>
      <c r="L944" s="109"/>
      <c r="M944" s="109"/>
      <c r="N944" s="109"/>
      <c r="O944" s="109"/>
      <c r="P944" s="109"/>
      <c r="Q944" s="109"/>
      <c r="R944" s="109"/>
      <c r="S944" s="196"/>
      <c r="T944" s="196"/>
      <c r="U944" s="196"/>
      <c r="V944" s="196"/>
      <c r="W944" s="196"/>
      <c r="X944" s="196"/>
      <c r="Y944" s="196"/>
      <c r="Z944" s="108"/>
    </row>
    <row r="945" spans="1:26" ht="15.75" customHeight="1" x14ac:dyDescent="0.25">
      <c r="A945" s="42">
        <v>2302</v>
      </c>
      <c r="B945" s="43">
        <v>56</v>
      </c>
      <c r="C945" s="43"/>
      <c r="D945" s="43"/>
      <c r="E945" s="43"/>
      <c r="F945" s="43"/>
      <c r="G945" s="43"/>
      <c r="H945" s="43"/>
      <c r="I945" s="43"/>
      <c r="J945" s="43"/>
      <c r="K945" s="87"/>
      <c r="L945" s="155"/>
      <c r="M945" s="155"/>
      <c r="N945" s="155"/>
      <c r="O945" s="155"/>
      <c r="P945" s="155"/>
      <c r="Q945" s="155"/>
      <c r="R945" s="155"/>
      <c r="S945" s="150"/>
      <c r="T945" s="151"/>
      <c r="U945" s="152"/>
      <c r="V945" s="159"/>
      <c r="W945" s="44">
        <f>B945</f>
        <v>56</v>
      </c>
      <c r="X945" s="160"/>
      <c r="Y945" s="159"/>
      <c r="Z945" s="108"/>
    </row>
    <row r="946" spans="1:26" ht="15.75" customHeight="1" x14ac:dyDescent="0.25">
      <c r="A946" s="42">
        <v>2401</v>
      </c>
      <c r="B946" s="43"/>
      <c r="C946" s="43">
        <v>40</v>
      </c>
      <c r="D946" s="43"/>
      <c r="E946" s="43"/>
      <c r="F946" s="43"/>
      <c r="G946" s="43"/>
      <c r="H946" s="43"/>
      <c r="I946" s="43"/>
      <c r="J946" s="43"/>
      <c r="K946" s="87"/>
      <c r="L946" s="155"/>
      <c r="M946" s="155"/>
      <c r="N946" s="155"/>
      <c r="O946" s="155"/>
      <c r="P946" s="155"/>
      <c r="Q946" s="155"/>
      <c r="R946" s="155"/>
      <c r="S946" s="153"/>
      <c r="T946" s="68"/>
      <c r="U946" s="154"/>
      <c r="V946" s="45">
        <f>IF(C946=0,"",C946/B945)</f>
        <v>0.7142857142857143</v>
      </c>
      <c r="W946" s="46">
        <v>40</v>
      </c>
      <c r="X946" s="161">
        <f t="shared" ref="X946:X953" si="124">IF(W946=0,"",W946/W945)</f>
        <v>0.7142857142857143</v>
      </c>
      <c r="Y946" s="161">
        <f t="shared" ref="Y946:Y953" si="125">IF(W946=0,"",100%-X946)</f>
        <v>0.2857142857142857</v>
      </c>
      <c r="Z946" s="108"/>
    </row>
    <row r="947" spans="1:26" ht="15.75" customHeight="1" x14ac:dyDescent="0.25">
      <c r="A947" s="42">
        <v>2402</v>
      </c>
      <c r="B947" s="43"/>
      <c r="C947" s="43"/>
      <c r="D947" s="43">
        <v>34</v>
      </c>
      <c r="E947" s="43"/>
      <c r="F947" s="43"/>
      <c r="G947" s="43"/>
      <c r="H947" s="43"/>
      <c r="I947" s="43"/>
      <c r="J947" s="43"/>
      <c r="K947" s="87"/>
      <c r="L947" s="155"/>
      <c r="M947" s="155"/>
      <c r="N947" s="155"/>
      <c r="O947" s="155"/>
      <c r="P947" s="155"/>
      <c r="Q947" s="155"/>
      <c r="R947" s="155"/>
      <c r="S947" s="153"/>
      <c r="T947" s="68"/>
      <c r="U947" s="154"/>
      <c r="V947" s="45">
        <f>IF(D947=0,"",D947/C946)</f>
        <v>0.85</v>
      </c>
      <c r="W947" s="46">
        <v>34</v>
      </c>
      <c r="X947" s="161">
        <f t="shared" si="124"/>
        <v>0.85</v>
      </c>
      <c r="Y947" s="161">
        <f t="shared" si="125"/>
        <v>0.15000000000000002</v>
      </c>
      <c r="Z947" s="101">
        <f>W947/W945</f>
        <v>0.6071428571428571</v>
      </c>
    </row>
    <row r="948" spans="1:26" ht="15.75" customHeight="1" x14ac:dyDescent="0.25">
      <c r="A948" s="42">
        <v>2501</v>
      </c>
      <c r="B948" s="43"/>
      <c r="C948" s="43"/>
      <c r="D948" s="43"/>
      <c r="E948" s="43">
        <v>31</v>
      </c>
      <c r="F948" s="43"/>
      <c r="G948" s="43"/>
      <c r="H948" s="43"/>
      <c r="I948" s="43"/>
      <c r="J948" s="43"/>
      <c r="K948" s="87"/>
      <c r="L948" s="155"/>
      <c r="M948" s="155"/>
      <c r="N948" s="155"/>
      <c r="O948" s="155"/>
      <c r="P948" s="155"/>
      <c r="Q948" s="155"/>
      <c r="R948" s="155"/>
      <c r="S948" s="153"/>
      <c r="T948" s="68"/>
      <c r="U948" s="154"/>
      <c r="V948" s="45">
        <f>IF(E948=0,"",E948/D947)</f>
        <v>0.91176470588235292</v>
      </c>
      <c r="W948" s="46">
        <v>32</v>
      </c>
      <c r="X948" s="161">
        <f t="shared" si="124"/>
        <v>0.94117647058823528</v>
      </c>
      <c r="Y948" s="161">
        <f t="shared" si="125"/>
        <v>5.8823529411764719E-2</v>
      </c>
      <c r="Z948" s="108"/>
    </row>
    <row r="949" spans="1:26" ht="15.75" customHeight="1" x14ac:dyDescent="0.25">
      <c r="A949" s="42">
        <v>2502</v>
      </c>
      <c r="B949" s="43"/>
      <c r="C949" s="43"/>
      <c r="D949" s="43"/>
      <c r="E949" s="43"/>
      <c r="F949" s="43">
        <v>29</v>
      </c>
      <c r="G949" s="43"/>
      <c r="H949" s="43"/>
      <c r="I949" s="43"/>
      <c r="J949" s="43"/>
      <c r="K949" s="87"/>
      <c r="L949" s="155"/>
      <c r="M949" s="155"/>
      <c r="N949" s="155"/>
      <c r="O949" s="155"/>
      <c r="P949" s="155"/>
      <c r="Q949" s="155"/>
      <c r="R949" s="155"/>
      <c r="S949" s="153"/>
      <c r="T949" s="68"/>
      <c r="U949" s="154"/>
      <c r="V949" s="45">
        <f>IF(F949=0,"",F949/E948)</f>
        <v>0.93548387096774188</v>
      </c>
      <c r="W949" s="46">
        <v>31</v>
      </c>
      <c r="X949" s="161">
        <f t="shared" si="124"/>
        <v>0.96875</v>
      </c>
      <c r="Y949" s="161">
        <f t="shared" si="125"/>
        <v>3.125E-2</v>
      </c>
      <c r="Z949" s="108"/>
    </row>
    <row r="950" spans="1:26" ht="15.75" customHeight="1" x14ac:dyDescent="0.25">
      <c r="A950" s="42">
        <v>2601</v>
      </c>
      <c r="B950" s="43"/>
      <c r="C950" s="43"/>
      <c r="D950" s="43"/>
      <c r="E950" s="43"/>
      <c r="F950" s="43"/>
      <c r="G950" s="43"/>
      <c r="H950" s="43"/>
      <c r="I950" s="43"/>
      <c r="J950" s="43"/>
      <c r="K950" s="87"/>
      <c r="L950" s="155"/>
      <c r="M950" s="155"/>
      <c r="N950" s="155"/>
      <c r="O950" s="155"/>
      <c r="P950" s="155"/>
      <c r="Q950" s="155"/>
      <c r="R950" s="155"/>
      <c r="S950" s="153"/>
      <c r="T950" s="68"/>
      <c r="U950" s="154"/>
      <c r="V950" s="45" t="str">
        <f>IF(G950=0,"",G950/F949)</f>
        <v/>
      </c>
      <c r="W950" s="46"/>
      <c r="X950" s="161" t="str">
        <f t="shared" si="124"/>
        <v/>
      </c>
      <c r="Y950" s="161" t="str">
        <f t="shared" si="125"/>
        <v/>
      </c>
      <c r="Z950" s="108"/>
    </row>
    <row r="951" spans="1:26" ht="15.75" customHeight="1" x14ac:dyDescent="0.25">
      <c r="A951" s="42">
        <v>2602</v>
      </c>
      <c r="B951" s="43"/>
      <c r="C951" s="43"/>
      <c r="D951" s="43"/>
      <c r="E951" s="43"/>
      <c r="F951" s="43"/>
      <c r="G951" s="43"/>
      <c r="H951" s="43"/>
      <c r="I951" s="43"/>
      <c r="J951" s="43"/>
      <c r="K951" s="87"/>
      <c r="L951" s="155"/>
      <c r="M951" s="155"/>
      <c r="N951" s="155"/>
      <c r="O951" s="155"/>
      <c r="P951" s="155"/>
      <c r="Q951" s="155"/>
      <c r="R951" s="155"/>
      <c r="S951" s="153"/>
      <c r="T951" s="68"/>
      <c r="U951" s="154"/>
      <c r="V951" s="45" t="str">
        <f>IF(H951=0,"",H951/G950)</f>
        <v/>
      </c>
      <c r="W951" s="46"/>
      <c r="X951" s="161" t="str">
        <f t="shared" si="124"/>
        <v/>
      </c>
      <c r="Y951" s="161" t="str">
        <f t="shared" si="125"/>
        <v/>
      </c>
      <c r="Z951" s="108"/>
    </row>
    <row r="952" spans="1:26" ht="15.75" customHeight="1" x14ac:dyDescent="0.25">
      <c r="A952" s="42">
        <v>2701</v>
      </c>
      <c r="B952" s="43"/>
      <c r="C952" s="43"/>
      <c r="D952" s="43"/>
      <c r="E952" s="43"/>
      <c r="F952" s="43"/>
      <c r="G952" s="43"/>
      <c r="H952" s="43"/>
      <c r="I952" s="43"/>
      <c r="J952" s="43"/>
      <c r="K952" s="87"/>
      <c r="L952" s="155"/>
      <c r="M952" s="155"/>
      <c r="N952" s="155"/>
      <c r="O952" s="155"/>
      <c r="P952" s="155"/>
      <c r="Q952" s="155"/>
      <c r="R952" s="155"/>
      <c r="S952" s="153"/>
      <c r="T952" s="68"/>
      <c r="U952" s="154"/>
      <c r="V952" s="45" t="str">
        <f>IF(I952=0,"",I952/H951)</f>
        <v/>
      </c>
      <c r="W952" s="46"/>
      <c r="X952" s="161" t="str">
        <f t="shared" si="124"/>
        <v/>
      </c>
      <c r="Y952" s="161" t="str">
        <f t="shared" si="125"/>
        <v/>
      </c>
      <c r="Z952" s="108"/>
    </row>
    <row r="953" spans="1:26" ht="15.75" customHeight="1" x14ac:dyDescent="0.25">
      <c r="A953" s="42">
        <v>2702</v>
      </c>
      <c r="B953" s="43"/>
      <c r="C953" s="43"/>
      <c r="D953" s="43"/>
      <c r="E953" s="43"/>
      <c r="F953" s="43"/>
      <c r="G953" s="43"/>
      <c r="H953" s="43"/>
      <c r="I953" s="43"/>
      <c r="J953" s="43"/>
      <c r="K953" s="87"/>
      <c r="L953" s="155"/>
      <c r="M953" s="155"/>
      <c r="N953" s="155"/>
      <c r="O953" s="155"/>
      <c r="P953" s="155"/>
      <c r="Q953" s="155"/>
      <c r="R953" s="155"/>
      <c r="S953" s="153"/>
      <c r="T953" s="68"/>
      <c r="U953" s="154"/>
      <c r="V953" s="47" t="str">
        <f>IF(J953=0,"",J953/I952)</f>
        <v/>
      </c>
      <c r="W953" s="46"/>
      <c r="X953" s="47" t="str">
        <f t="shared" si="124"/>
        <v/>
      </c>
      <c r="Y953" s="47" t="str">
        <f t="shared" si="125"/>
        <v/>
      </c>
      <c r="Z953" s="108"/>
    </row>
    <row r="954" spans="1:26" ht="15.75" customHeight="1" x14ac:dyDescent="0.25">
      <c r="A954" s="42">
        <v>2801</v>
      </c>
      <c r="B954" s="43"/>
      <c r="C954" s="43"/>
      <c r="D954" s="43"/>
      <c r="E954" s="43"/>
      <c r="F954" s="43"/>
      <c r="G954" s="43"/>
      <c r="H954" s="43"/>
      <c r="I954" s="43"/>
      <c r="J954" s="43"/>
      <c r="K954" s="87"/>
      <c r="L954" s="155"/>
      <c r="M954" s="155"/>
      <c r="N954" s="155"/>
      <c r="O954" s="155"/>
      <c r="P954" s="155"/>
      <c r="Q954" s="155"/>
      <c r="R954" s="155"/>
      <c r="S954" s="153"/>
      <c r="T954" s="68"/>
      <c r="U954" s="155"/>
      <c r="V954" s="68"/>
      <c r="W954" s="46"/>
      <c r="X954" s="68"/>
      <c r="Y954" s="162"/>
      <c r="Z954" s="108"/>
    </row>
    <row r="955" spans="1:26" ht="15.75" customHeight="1" x14ac:dyDescent="0.25">
      <c r="A955" s="42">
        <v>2802</v>
      </c>
      <c r="B955" s="43"/>
      <c r="C955" s="43"/>
      <c r="D955" s="43"/>
      <c r="E955" s="43"/>
      <c r="F955" s="43"/>
      <c r="G955" s="43"/>
      <c r="H955" s="43"/>
      <c r="I955" s="43"/>
      <c r="J955" s="43"/>
      <c r="K955" s="87"/>
      <c r="L955" s="155"/>
      <c r="M955" s="155"/>
      <c r="N955" s="155"/>
      <c r="O955" s="155"/>
      <c r="P955" s="155"/>
      <c r="Q955" s="155"/>
      <c r="R955" s="155"/>
      <c r="S955" s="153"/>
      <c r="T955" s="68"/>
      <c r="U955" s="155"/>
      <c r="V955" s="163"/>
      <c r="W955" s="69"/>
      <c r="X955" s="164"/>
      <c r="Y955" s="163"/>
      <c r="Z955" s="108"/>
    </row>
    <row r="956" spans="1:26" ht="15.75" customHeight="1" x14ac:dyDescent="0.25">
      <c r="A956" s="42">
        <v>2901</v>
      </c>
      <c r="B956" s="43"/>
      <c r="C956" s="43"/>
      <c r="D956" s="43"/>
      <c r="E956" s="43"/>
      <c r="F956" s="43"/>
      <c r="G956" s="43"/>
      <c r="H956" s="43"/>
      <c r="I956" s="43"/>
      <c r="J956" s="43"/>
      <c r="K956" s="87"/>
      <c r="L956" s="155"/>
      <c r="M956" s="155"/>
      <c r="N956" s="155"/>
      <c r="O956" s="155"/>
      <c r="P956" s="155"/>
      <c r="Q956" s="155"/>
      <c r="R956" s="155"/>
      <c r="S956" s="153"/>
      <c r="T956" s="68"/>
      <c r="U956" s="155"/>
      <c r="V956" s="163"/>
      <c r="W956" s="69"/>
      <c r="X956" s="164"/>
      <c r="Y956" s="163"/>
      <c r="Z956" s="108"/>
    </row>
    <row r="957" spans="1:26" ht="15.75" customHeight="1" x14ac:dyDescent="0.25">
      <c r="A957" s="42">
        <v>2902</v>
      </c>
      <c r="B957" s="43"/>
      <c r="C957" s="43"/>
      <c r="D957" s="43"/>
      <c r="E957" s="43"/>
      <c r="F957" s="43"/>
      <c r="G957" s="43"/>
      <c r="H957" s="43"/>
      <c r="I957" s="43"/>
      <c r="J957" s="43"/>
      <c r="K957" s="87"/>
      <c r="L957" s="155"/>
      <c r="M957" s="155"/>
      <c r="N957" s="155"/>
      <c r="O957" s="155"/>
      <c r="P957" s="155"/>
      <c r="Q957" s="155"/>
      <c r="R957" s="155"/>
      <c r="S957" s="153"/>
      <c r="T957" s="68"/>
      <c r="U957" s="155"/>
      <c r="V957" s="68"/>
      <c r="W957" s="155"/>
      <c r="X957" s="165"/>
      <c r="Y957" s="163"/>
      <c r="Z957" s="108"/>
    </row>
    <row r="958" spans="1:26" ht="15.75" customHeight="1" x14ac:dyDescent="0.25">
      <c r="A958" s="42">
        <v>3001</v>
      </c>
      <c r="B958" s="43"/>
      <c r="C958" s="43"/>
      <c r="D958" s="43"/>
      <c r="E958" s="43"/>
      <c r="F958" s="43"/>
      <c r="G958" s="43"/>
      <c r="H958" s="43"/>
      <c r="I958" s="43"/>
      <c r="J958" s="43"/>
      <c r="K958" s="87"/>
      <c r="L958" s="155"/>
      <c r="M958" s="155"/>
      <c r="N958" s="155"/>
      <c r="O958" s="155"/>
      <c r="P958" s="155"/>
      <c r="Q958" s="155"/>
      <c r="R958" s="155"/>
      <c r="S958" s="153"/>
      <c r="T958" s="68"/>
      <c r="U958" s="155"/>
      <c r="V958" s="178" t="s">
        <v>64</v>
      </c>
      <c r="W958" s="179"/>
      <c r="X958" s="138"/>
      <c r="Y958" s="180" t="s">
        <v>10</v>
      </c>
      <c r="Z958" s="108"/>
    </row>
    <row r="959" spans="1:26" ht="15.75" customHeight="1" x14ac:dyDescent="0.25">
      <c r="A959" s="42">
        <v>3002</v>
      </c>
      <c r="B959" s="43"/>
      <c r="C959" s="43"/>
      <c r="D959" s="43"/>
      <c r="E959" s="43"/>
      <c r="F959" s="43"/>
      <c r="G959" s="43"/>
      <c r="H959" s="43"/>
      <c r="I959" s="43"/>
      <c r="J959" s="43"/>
      <c r="K959" s="87"/>
      <c r="L959" s="155"/>
      <c r="M959" s="155"/>
      <c r="N959" s="155"/>
      <c r="O959" s="155"/>
      <c r="P959" s="155"/>
      <c r="Q959" s="155"/>
      <c r="R959" s="155"/>
      <c r="S959" s="153"/>
      <c r="T959" s="68"/>
      <c r="U959" s="155"/>
      <c r="V959" s="181" t="s">
        <v>66</v>
      </c>
      <c r="W959" s="55" t="str">
        <f>IF(W958/B945=0,"",W958/B945)</f>
        <v/>
      </c>
      <c r="X959" s="182" t="e">
        <f>IF(W958/X958=0,"",W958/X958)</f>
        <v>#DIV/0!</v>
      </c>
      <c r="Y959" s="183" t="s">
        <v>67</v>
      </c>
      <c r="Z959" s="108"/>
    </row>
    <row r="960" spans="1:26" ht="15.75" customHeight="1" x14ac:dyDescent="0.25">
      <c r="A960" s="42">
        <v>3101</v>
      </c>
      <c r="B960" s="43"/>
      <c r="C960" s="43"/>
      <c r="D960" s="43"/>
      <c r="E960" s="43"/>
      <c r="F960" s="43"/>
      <c r="G960" s="43"/>
      <c r="H960" s="43"/>
      <c r="I960" s="43"/>
      <c r="J960" s="43"/>
      <c r="K960" s="87"/>
      <c r="L960" s="155"/>
      <c r="M960" s="155"/>
      <c r="N960" s="155"/>
      <c r="O960" s="155"/>
      <c r="P960" s="155"/>
      <c r="Q960" s="155"/>
      <c r="R960" s="155"/>
      <c r="S960" s="156"/>
      <c r="T960" s="157"/>
      <c r="U960" s="158"/>
      <c r="V960" s="96"/>
      <c r="W960" s="184"/>
      <c r="X960" s="184"/>
      <c r="Y960" s="185"/>
      <c r="Z960" s="108"/>
    </row>
    <row r="961" spans="1:26" ht="18" customHeight="1" x14ac:dyDescent="0.25">
      <c r="A961" s="28"/>
      <c r="B961" s="198" t="s">
        <v>89</v>
      </c>
      <c r="C961" s="198"/>
      <c r="D961" s="198"/>
      <c r="E961" s="198"/>
      <c r="F961" s="198"/>
      <c r="G961" s="198"/>
      <c r="H961" s="198"/>
      <c r="I961" s="198"/>
      <c r="J961" s="198"/>
      <c r="K961" s="61">
        <f>SUM(K945:K957)</f>
        <v>0</v>
      </c>
      <c r="L961" s="109"/>
      <c r="M961" s="109"/>
      <c r="N961" s="109"/>
      <c r="O961" s="109"/>
      <c r="P961" s="109"/>
      <c r="Q961" s="109"/>
      <c r="R961" s="109"/>
      <c r="S961" s="62" t="str">
        <f>IF(K953=0,"",K953/B945)</f>
        <v/>
      </c>
      <c r="T961" s="62" t="str">
        <f>IF(K961=0,"",K961/B945)</f>
        <v/>
      </c>
      <c r="U961" s="62" t="str">
        <f>IF(K953=0,"",T961-S961)</f>
        <v/>
      </c>
      <c r="V961" s="2"/>
      <c r="W961" s="109"/>
      <c r="X961" s="25"/>
      <c r="Y961" s="2"/>
      <c r="Z961" s="108"/>
    </row>
    <row r="962" spans="1:26" ht="12.75" customHeight="1" x14ac:dyDescent="0.25">
      <c r="A962" s="28"/>
      <c r="B962" s="1"/>
      <c r="C962" s="1"/>
      <c r="D962" s="72"/>
      <c r="E962" s="72"/>
      <c r="F962" s="72"/>
      <c r="G962" s="72"/>
      <c r="H962" s="72"/>
      <c r="I962" s="72"/>
      <c r="J962" s="72"/>
      <c r="K962" s="73"/>
      <c r="L962" s="1"/>
      <c r="M962" s="1"/>
      <c r="N962" s="1"/>
      <c r="O962" s="1"/>
      <c r="P962" s="1"/>
      <c r="Q962" s="1"/>
      <c r="R962" s="1"/>
      <c r="S962" s="74"/>
      <c r="T962" s="74"/>
      <c r="U962" s="74"/>
      <c r="V962" s="2"/>
      <c r="W962" s="1"/>
      <c r="X962" s="25"/>
      <c r="Y962" s="2"/>
    </row>
    <row r="963" spans="1:26" ht="12.75" customHeight="1" x14ac:dyDescent="0.25">
      <c r="A963" s="28"/>
      <c r="B963" s="1"/>
      <c r="C963" s="1"/>
      <c r="D963" s="72"/>
      <c r="E963" s="72"/>
      <c r="F963" s="72"/>
      <c r="G963" s="72"/>
      <c r="H963" s="72"/>
      <c r="I963" s="72"/>
      <c r="J963" s="72"/>
      <c r="K963" s="73"/>
      <c r="L963" s="1"/>
      <c r="M963" s="1"/>
      <c r="N963" s="1"/>
      <c r="O963" s="1"/>
      <c r="P963" s="1"/>
      <c r="Q963" s="1"/>
      <c r="R963" s="1"/>
      <c r="S963" s="74"/>
      <c r="T963" s="74"/>
      <c r="U963" s="74"/>
      <c r="V963" s="2"/>
      <c r="W963" s="1"/>
      <c r="X963" s="25"/>
      <c r="Y963" s="2"/>
    </row>
    <row r="964" spans="1:26" ht="26.25" x14ac:dyDescent="0.4">
      <c r="A964" s="112"/>
      <c r="B964" s="199" t="s">
        <v>78</v>
      </c>
      <c r="C964" s="200"/>
      <c r="D964" s="200"/>
      <c r="E964" s="200"/>
      <c r="F964" s="200"/>
      <c r="G964" s="200"/>
      <c r="H964" s="200"/>
      <c r="I964" s="200"/>
      <c r="J964" s="200"/>
      <c r="K964" s="147" t="s">
        <v>121</v>
      </c>
      <c r="L964" s="112"/>
      <c r="M964" s="112"/>
      <c r="N964" s="112"/>
      <c r="O964" s="112"/>
      <c r="P964" s="112"/>
      <c r="Q964" s="112"/>
      <c r="R964" s="112"/>
      <c r="S964" s="2"/>
      <c r="T964" s="2"/>
      <c r="U964" s="112"/>
      <c r="V964" s="2"/>
      <c r="W964" s="112"/>
      <c r="X964" s="112"/>
      <c r="Y964" s="112"/>
      <c r="Z964" s="112"/>
    </row>
    <row r="965" spans="1:26" ht="20.25" x14ac:dyDescent="0.2">
      <c r="A965" s="201" t="s">
        <v>9</v>
      </c>
      <c r="B965" s="202" t="s">
        <v>79</v>
      </c>
      <c r="C965" s="203"/>
      <c r="D965" s="203"/>
      <c r="E965" s="203"/>
      <c r="F965" s="203"/>
      <c r="G965" s="203"/>
      <c r="H965" s="203"/>
      <c r="I965" s="203"/>
      <c r="J965" s="204"/>
      <c r="K965" s="212" t="s">
        <v>10</v>
      </c>
      <c r="L965" s="113"/>
      <c r="M965" s="113"/>
      <c r="N965" s="113"/>
      <c r="O965" s="113"/>
      <c r="P965" s="113"/>
      <c r="Q965" s="113"/>
      <c r="R965" s="113"/>
      <c r="S965" s="197" t="s">
        <v>2</v>
      </c>
      <c r="T965" s="197" t="s">
        <v>3</v>
      </c>
      <c r="U965" s="214" t="s">
        <v>4</v>
      </c>
      <c r="V965" s="197" t="s">
        <v>5</v>
      </c>
      <c r="W965" s="195" t="s">
        <v>6</v>
      </c>
      <c r="X965" s="195" t="s">
        <v>7</v>
      </c>
      <c r="Y965" s="197" t="s">
        <v>8</v>
      </c>
      <c r="Z965" s="112"/>
    </row>
    <row r="966" spans="1:26" ht="15.75" x14ac:dyDescent="0.25">
      <c r="A966" s="196"/>
      <c r="B966" s="42" t="s">
        <v>80</v>
      </c>
      <c r="C966" s="42" t="s">
        <v>81</v>
      </c>
      <c r="D966" s="42" t="s">
        <v>82</v>
      </c>
      <c r="E966" s="42" t="s">
        <v>83</v>
      </c>
      <c r="F966" s="42" t="s">
        <v>84</v>
      </c>
      <c r="G966" s="42" t="s">
        <v>85</v>
      </c>
      <c r="H966" s="42" t="s">
        <v>86</v>
      </c>
      <c r="I966" s="42" t="s">
        <v>87</v>
      </c>
      <c r="J966" s="42" t="s">
        <v>88</v>
      </c>
      <c r="K966" s="213"/>
      <c r="L966" s="113"/>
      <c r="M966" s="113"/>
      <c r="N966" s="113"/>
      <c r="O966" s="113"/>
      <c r="P966" s="113"/>
      <c r="Q966" s="113"/>
      <c r="R966" s="113"/>
      <c r="S966" s="196"/>
      <c r="T966" s="196"/>
      <c r="U966" s="196"/>
      <c r="V966" s="196"/>
      <c r="W966" s="196"/>
      <c r="X966" s="196"/>
      <c r="Y966" s="196"/>
      <c r="Z966" s="112"/>
    </row>
    <row r="967" spans="1:26" ht="15.75" customHeight="1" x14ac:dyDescent="0.25">
      <c r="A967" s="42">
        <v>2401</v>
      </c>
      <c r="B967" s="43">
        <v>21</v>
      </c>
      <c r="C967" s="43"/>
      <c r="D967" s="43"/>
      <c r="E967" s="43"/>
      <c r="F967" s="43"/>
      <c r="G967" s="43"/>
      <c r="H967" s="43"/>
      <c r="I967" s="43"/>
      <c r="J967" s="43"/>
      <c r="K967" s="87"/>
      <c r="L967" s="155"/>
      <c r="M967" s="155"/>
      <c r="N967" s="155"/>
      <c r="O967" s="155"/>
      <c r="P967" s="155"/>
      <c r="Q967" s="155"/>
      <c r="R967" s="155"/>
      <c r="S967" s="150"/>
      <c r="T967" s="151"/>
      <c r="U967" s="152"/>
      <c r="V967" s="159"/>
      <c r="W967" s="44">
        <f>B967</f>
        <v>21</v>
      </c>
      <c r="X967" s="160"/>
      <c r="Y967" s="159"/>
      <c r="Z967" s="112"/>
    </row>
    <row r="968" spans="1:26" ht="15.75" customHeight="1" x14ac:dyDescent="0.25">
      <c r="A968" s="42">
        <v>2402</v>
      </c>
      <c r="B968" s="43"/>
      <c r="C968" s="43">
        <v>16</v>
      </c>
      <c r="D968" s="43"/>
      <c r="E968" s="43"/>
      <c r="F968" s="43"/>
      <c r="G968" s="43"/>
      <c r="H968" s="43"/>
      <c r="I968" s="43"/>
      <c r="J968" s="43"/>
      <c r="K968" s="87"/>
      <c r="L968" s="155"/>
      <c r="M968" s="155"/>
      <c r="N968" s="155"/>
      <c r="O968" s="155"/>
      <c r="P968" s="155"/>
      <c r="Q968" s="155"/>
      <c r="R968" s="155"/>
      <c r="S968" s="153"/>
      <c r="T968" s="68"/>
      <c r="U968" s="154"/>
      <c r="V968" s="45">
        <f>IF(C968=0,"",C968/B967)</f>
        <v>0.76190476190476186</v>
      </c>
      <c r="W968" s="46">
        <v>16</v>
      </c>
      <c r="X968" s="161">
        <f t="shared" ref="X968:X975" si="126">IF(W968=0,"",W968/W967)</f>
        <v>0.76190476190476186</v>
      </c>
      <c r="Y968" s="161">
        <f t="shared" ref="Y968:Y975" si="127">IF(W968=0,"",100%-X968)</f>
        <v>0.23809523809523814</v>
      </c>
      <c r="Z968" s="112"/>
    </row>
    <row r="969" spans="1:26" ht="15.75" customHeight="1" x14ac:dyDescent="0.25">
      <c r="A969" s="42">
        <v>2501</v>
      </c>
      <c r="B969" s="43"/>
      <c r="C969" s="43"/>
      <c r="D969" s="43">
        <v>13</v>
      </c>
      <c r="E969" s="43"/>
      <c r="F969" s="43"/>
      <c r="G969" s="43"/>
      <c r="H969" s="43"/>
      <c r="I969" s="43"/>
      <c r="J969" s="43"/>
      <c r="K969" s="87"/>
      <c r="L969" s="155"/>
      <c r="M969" s="155"/>
      <c r="N969" s="155"/>
      <c r="O969" s="155"/>
      <c r="P969" s="155"/>
      <c r="Q969" s="155"/>
      <c r="R969" s="155"/>
      <c r="S969" s="153"/>
      <c r="T969" s="68"/>
      <c r="U969" s="154"/>
      <c r="V969" s="45">
        <f>IF(D969=0,"",D969/C968)</f>
        <v>0.8125</v>
      </c>
      <c r="W969" s="46">
        <v>13</v>
      </c>
      <c r="X969" s="161">
        <f t="shared" si="126"/>
        <v>0.8125</v>
      </c>
      <c r="Y969" s="161">
        <f t="shared" si="127"/>
        <v>0.1875</v>
      </c>
      <c r="Z969" s="101">
        <f>W969/W967</f>
        <v>0.61904761904761907</v>
      </c>
    </row>
    <row r="970" spans="1:26" ht="15.75" customHeight="1" x14ac:dyDescent="0.25">
      <c r="A970" s="42">
        <v>2502</v>
      </c>
      <c r="B970" s="43"/>
      <c r="C970" s="43"/>
      <c r="D970" s="43"/>
      <c r="E970" s="43">
        <v>11</v>
      </c>
      <c r="F970" s="43"/>
      <c r="G970" s="43"/>
      <c r="H970" s="43"/>
      <c r="I970" s="43"/>
      <c r="J970" s="43"/>
      <c r="K970" s="87"/>
      <c r="L970" s="155"/>
      <c r="M970" s="155"/>
      <c r="N970" s="155"/>
      <c r="O970" s="155"/>
      <c r="P970" s="155"/>
      <c r="Q970" s="155"/>
      <c r="R970" s="155"/>
      <c r="S970" s="153"/>
      <c r="T970" s="68"/>
      <c r="U970" s="154"/>
      <c r="V970" s="45">
        <f>IF(E970=0,"",E970/D969)</f>
        <v>0.84615384615384615</v>
      </c>
      <c r="W970" s="46">
        <v>12</v>
      </c>
      <c r="X970" s="161">
        <f t="shared" si="126"/>
        <v>0.92307692307692313</v>
      </c>
      <c r="Y970" s="161">
        <f t="shared" si="127"/>
        <v>7.6923076923076872E-2</v>
      </c>
      <c r="Z970" s="112"/>
    </row>
    <row r="971" spans="1:26" ht="15.75" customHeight="1" x14ac:dyDescent="0.25">
      <c r="A971" s="42">
        <v>2601</v>
      </c>
      <c r="B971" s="43"/>
      <c r="C971" s="43"/>
      <c r="D971" s="43"/>
      <c r="E971" s="43"/>
      <c r="F971" s="43"/>
      <c r="G971" s="43"/>
      <c r="H971" s="43"/>
      <c r="I971" s="43"/>
      <c r="J971" s="43"/>
      <c r="K971" s="87"/>
      <c r="L971" s="155"/>
      <c r="M971" s="155"/>
      <c r="N971" s="155"/>
      <c r="O971" s="155"/>
      <c r="P971" s="155"/>
      <c r="Q971" s="155"/>
      <c r="R971" s="155"/>
      <c r="S971" s="153"/>
      <c r="T971" s="68"/>
      <c r="U971" s="154"/>
      <c r="V971" s="45" t="str">
        <f>IF(F971=0,"",F971/E970)</f>
        <v/>
      </c>
      <c r="W971" s="46"/>
      <c r="X971" s="161" t="str">
        <f t="shared" si="126"/>
        <v/>
      </c>
      <c r="Y971" s="161" t="str">
        <f t="shared" si="127"/>
        <v/>
      </c>
      <c r="Z971" s="112"/>
    </row>
    <row r="972" spans="1:26" ht="15.75" customHeight="1" x14ac:dyDescent="0.25">
      <c r="A972" s="42">
        <v>2602</v>
      </c>
      <c r="B972" s="43"/>
      <c r="C972" s="43"/>
      <c r="D972" s="43"/>
      <c r="E972" s="43"/>
      <c r="F972" s="43"/>
      <c r="G972" s="43"/>
      <c r="H972" s="43"/>
      <c r="I972" s="43"/>
      <c r="J972" s="43"/>
      <c r="K972" s="87"/>
      <c r="L972" s="155"/>
      <c r="M972" s="155"/>
      <c r="N972" s="155"/>
      <c r="O972" s="155"/>
      <c r="P972" s="155"/>
      <c r="Q972" s="155"/>
      <c r="R972" s="155"/>
      <c r="S972" s="153"/>
      <c r="T972" s="68"/>
      <c r="U972" s="154"/>
      <c r="V972" s="45" t="str">
        <f>IF(G972=0,"",G972/F971)</f>
        <v/>
      </c>
      <c r="W972" s="46"/>
      <c r="X972" s="161" t="str">
        <f t="shared" si="126"/>
        <v/>
      </c>
      <c r="Y972" s="161" t="str">
        <f t="shared" si="127"/>
        <v/>
      </c>
      <c r="Z972" s="112"/>
    </row>
    <row r="973" spans="1:26" ht="15.75" customHeight="1" x14ac:dyDescent="0.25">
      <c r="A973" s="42">
        <v>2701</v>
      </c>
      <c r="B973" s="43"/>
      <c r="C973" s="43"/>
      <c r="D973" s="43"/>
      <c r="E973" s="43"/>
      <c r="F973" s="43"/>
      <c r="G973" s="43"/>
      <c r="H973" s="43"/>
      <c r="I973" s="43"/>
      <c r="J973" s="43"/>
      <c r="K973" s="87"/>
      <c r="L973" s="155"/>
      <c r="M973" s="155"/>
      <c r="N973" s="155"/>
      <c r="O973" s="155"/>
      <c r="P973" s="155"/>
      <c r="Q973" s="155"/>
      <c r="R973" s="155"/>
      <c r="S973" s="153"/>
      <c r="T973" s="68"/>
      <c r="U973" s="154"/>
      <c r="V973" s="45" t="str">
        <f>IF(H973=0,"",H973/G972)</f>
        <v/>
      </c>
      <c r="W973" s="46"/>
      <c r="X973" s="161" t="str">
        <f t="shared" si="126"/>
        <v/>
      </c>
      <c r="Y973" s="161" t="str">
        <f t="shared" si="127"/>
        <v/>
      </c>
      <c r="Z973" s="112"/>
    </row>
    <row r="974" spans="1:26" ht="15.75" customHeight="1" x14ac:dyDescent="0.25">
      <c r="A974" s="42">
        <v>2702</v>
      </c>
      <c r="B974" s="43"/>
      <c r="C974" s="43"/>
      <c r="D974" s="43"/>
      <c r="E974" s="43"/>
      <c r="F974" s="43"/>
      <c r="G974" s="43"/>
      <c r="H974" s="43"/>
      <c r="I974" s="43"/>
      <c r="J974" s="43"/>
      <c r="K974" s="87"/>
      <c r="L974" s="155"/>
      <c r="M974" s="155"/>
      <c r="N974" s="155"/>
      <c r="O974" s="155"/>
      <c r="P974" s="155"/>
      <c r="Q974" s="155"/>
      <c r="R974" s="155"/>
      <c r="S974" s="153"/>
      <c r="T974" s="68"/>
      <c r="U974" s="154"/>
      <c r="V974" s="45" t="str">
        <f>IF(I974=0,"",I974/H973)</f>
        <v/>
      </c>
      <c r="W974" s="46"/>
      <c r="X974" s="161" t="str">
        <f t="shared" si="126"/>
        <v/>
      </c>
      <c r="Y974" s="161" t="str">
        <f t="shared" si="127"/>
        <v/>
      </c>
      <c r="Z974" s="112"/>
    </row>
    <row r="975" spans="1:26" ht="15.75" customHeight="1" x14ac:dyDescent="0.25">
      <c r="A975" s="42">
        <v>2801</v>
      </c>
      <c r="B975" s="43"/>
      <c r="C975" s="43"/>
      <c r="D975" s="43"/>
      <c r="E975" s="43"/>
      <c r="F975" s="43"/>
      <c r="G975" s="43"/>
      <c r="H975" s="43"/>
      <c r="I975" s="43"/>
      <c r="J975" s="43"/>
      <c r="K975" s="87"/>
      <c r="L975" s="155"/>
      <c r="M975" s="155"/>
      <c r="N975" s="155"/>
      <c r="O975" s="155"/>
      <c r="P975" s="155"/>
      <c r="Q975" s="155"/>
      <c r="R975" s="155"/>
      <c r="S975" s="153"/>
      <c r="T975" s="68"/>
      <c r="U975" s="154"/>
      <c r="V975" s="47" t="str">
        <f>IF(J975=0,"",J975/I974)</f>
        <v/>
      </c>
      <c r="W975" s="46"/>
      <c r="X975" s="47" t="str">
        <f t="shared" si="126"/>
        <v/>
      </c>
      <c r="Y975" s="47" t="str">
        <f t="shared" si="127"/>
        <v/>
      </c>
      <c r="Z975" s="112"/>
    </row>
    <row r="976" spans="1:26" ht="15.75" customHeight="1" x14ac:dyDescent="0.25">
      <c r="A976" s="42">
        <v>2802</v>
      </c>
      <c r="B976" s="43"/>
      <c r="C976" s="43"/>
      <c r="D976" s="43"/>
      <c r="E976" s="43"/>
      <c r="F976" s="43"/>
      <c r="G976" s="43"/>
      <c r="H976" s="43"/>
      <c r="I976" s="43"/>
      <c r="J976" s="43"/>
      <c r="K976" s="87"/>
      <c r="L976" s="155"/>
      <c r="M976" s="155"/>
      <c r="N976" s="155"/>
      <c r="O976" s="155"/>
      <c r="P976" s="155"/>
      <c r="Q976" s="155"/>
      <c r="R976" s="155"/>
      <c r="S976" s="153"/>
      <c r="T976" s="68"/>
      <c r="U976" s="155"/>
      <c r="V976" s="68"/>
      <c r="W976" s="46"/>
      <c r="X976" s="68"/>
      <c r="Y976" s="162"/>
      <c r="Z976" s="112"/>
    </row>
    <row r="977" spans="1:26" ht="15.75" customHeight="1" x14ac:dyDescent="0.25">
      <c r="A977" s="42">
        <v>2901</v>
      </c>
      <c r="B977" s="43"/>
      <c r="C977" s="43"/>
      <c r="D977" s="43"/>
      <c r="E977" s="43"/>
      <c r="F977" s="43"/>
      <c r="G977" s="43"/>
      <c r="H977" s="43"/>
      <c r="I977" s="43"/>
      <c r="J977" s="43"/>
      <c r="K977" s="87"/>
      <c r="L977" s="155"/>
      <c r="M977" s="155"/>
      <c r="N977" s="155"/>
      <c r="O977" s="155"/>
      <c r="P977" s="155"/>
      <c r="Q977" s="155"/>
      <c r="R977" s="155"/>
      <c r="S977" s="153"/>
      <c r="T977" s="68"/>
      <c r="U977" s="155"/>
      <c r="V977" s="163"/>
      <c r="W977" s="69"/>
      <c r="X977" s="164"/>
      <c r="Y977" s="163"/>
      <c r="Z977" s="112"/>
    </row>
    <row r="978" spans="1:26" ht="15.75" customHeight="1" x14ac:dyDescent="0.25">
      <c r="A978" s="42">
        <v>2902</v>
      </c>
      <c r="B978" s="43"/>
      <c r="C978" s="43"/>
      <c r="D978" s="43"/>
      <c r="E978" s="43"/>
      <c r="F978" s="43"/>
      <c r="G978" s="43"/>
      <c r="H978" s="43"/>
      <c r="I978" s="43"/>
      <c r="J978" s="43"/>
      <c r="K978" s="87"/>
      <c r="L978" s="155"/>
      <c r="M978" s="155"/>
      <c r="N978" s="155"/>
      <c r="O978" s="155"/>
      <c r="P978" s="155"/>
      <c r="Q978" s="155"/>
      <c r="R978" s="155"/>
      <c r="S978" s="153"/>
      <c r="T978" s="68"/>
      <c r="U978" s="155"/>
      <c r="V978" s="163"/>
      <c r="W978" s="69"/>
      <c r="X978" s="164"/>
      <c r="Y978" s="163"/>
      <c r="Z978" s="112"/>
    </row>
    <row r="979" spans="1:26" ht="15.75" customHeight="1" x14ac:dyDescent="0.25">
      <c r="A979" s="42">
        <v>3001</v>
      </c>
      <c r="B979" s="43"/>
      <c r="C979" s="43"/>
      <c r="D979" s="43"/>
      <c r="E979" s="43"/>
      <c r="F979" s="43"/>
      <c r="G979" s="43"/>
      <c r="H979" s="43"/>
      <c r="I979" s="43"/>
      <c r="J979" s="43"/>
      <c r="K979" s="87"/>
      <c r="L979" s="155"/>
      <c r="M979" s="155"/>
      <c r="N979" s="155"/>
      <c r="O979" s="155"/>
      <c r="P979" s="155"/>
      <c r="Q979" s="155"/>
      <c r="R979" s="155"/>
      <c r="S979" s="153"/>
      <c r="T979" s="68"/>
      <c r="U979" s="155"/>
      <c r="V979" s="68"/>
      <c r="W979" s="155"/>
      <c r="X979" s="165"/>
      <c r="Y979" s="163"/>
      <c r="Z979" s="112"/>
    </row>
    <row r="980" spans="1:26" ht="15.75" customHeight="1" x14ac:dyDescent="0.25">
      <c r="A980" s="42">
        <v>3002</v>
      </c>
      <c r="B980" s="43"/>
      <c r="C980" s="43"/>
      <c r="D980" s="43"/>
      <c r="E980" s="43"/>
      <c r="F980" s="43"/>
      <c r="G980" s="43"/>
      <c r="H980" s="43"/>
      <c r="I980" s="43"/>
      <c r="J980" s="43"/>
      <c r="K980" s="87"/>
      <c r="L980" s="155"/>
      <c r="M980" s="155"/>
      <c r="N980" s="155"/>
      <c r="O980" s="155"/>
      <c r="P980" s="155"/>
      <c r="Q980" s="155"/>
      <c r="R980" s="155"/>
      <c r="S980" s="153"/>
      <c r="T980" s="68"/>
      <c r="U980" s="155"/>
      <c r="V980" s="178" t="s">
        <v>64</v>
      </c>
      <c r="W980" s="179"/>
      <c r="X980" s="138"/>
      <c r="Y980" s="180" t="s">
        <v>10</v>
      </c>
      <c r="Z980" s="112"/>
    </row>
    <row r="981" spans="1:26" ht="15.75" customHeight="1" x14ac:dyDescent="0.25">
      <c r="A981" s="42">
        <v>3101</v>
      </c>
      <c r="B981" s="43"/>
      <c r="C981" s="43"/>
      <c r="D981" s="43"/>
      <c r="E981" s="43"/>
      <c r="F981" s="43"/>
      <c r="G981" s="43"/>
      <c r="H981" s="43"/>
      <c r="I981" s="43"/>
      <c r="J981" s="43"/>
      <c r="K981" s="87"/>
      <c r="L981" s="155"/>
      <c r="M981" s="155"/>
      <c r="N981" s="155"/>
      <c r="O981" s="155"/>
      <c r="P981" s="155"/>
      <c r="Q981" s="155"/>
      <c r="R981" s="155"/>
      <c r="S981" s="153"/>
      <c r="T981" s="68"/>
      <c r="U981" s="155"/>
      <c r="V981" s="181" t="s">
        <v>66</v>
      </c>
      <c r="W981" s="55" t="str">
        <f>IF(W980/B967=0,"",W980/B967)</f>
        <v/>
      </c>
      <c r="X981" s="182" t="e">
        <f>IF(W980/X980=0,"",W980/X980)</f>
        <v>#DIV/0!</v>
      </c>
      <c r="Y981" s="183" t="s">
        <v>67</v>
      </c>
      <c r="Z981" s="112"/>
    </row>
    <row r="982" spans="1:26" ht="15.75" customHeight="1" x14ac:dyDescent="0.25">
      <c r="A982" s="42">
        <v>3102</v>
      </c>
      <c r="B982" s="43"/>
      <c r="C982" s="43"/>
      <c r="D982" s="43"/>
      <c r="E982" s="43"/>
      <c r="F982" s="43"/>
      <c r="G982" s="43"/>
      <c r="H982" s="43"/>
      <c r="I982" s="43"/>
      <c r="J982" s="43"/>
      <c r="K982" s="87"/>
      <c r="L982" s="155"/>
      <c r="M982" s="155"/>
      <c r="N982" s="155"/>
      <c r="O982" s="155"/>
      <c r="P982" s="155"/>
      <c r="Q982" s="155"/>
      <c r="R982" s="155"/>
      <c r="S982" s="156"/>
      <c r="T982" s="157"/>
      <c r="U982" s="158"/>
      <c r="V982" s="96"/>
      <c r="W982" s="184"/>
      <c r="X982" s="184"/>
      <c r="Y982" s="185"/>
      <c r="Z982" s="112"/>
    </row>
    <row r="983" spans="1:26" ht="18" customHeight="1" x14ac:dyDescent="0.25">
      <c r="A983" s="28"/>
      <c r="B983" s="198" t="s">
        <v>89</v>
      </c>
      <c r="C983" s="198"/>
      <c r="D983" s="198"/>
      <c r="E983" s="198"/>
      <c r="F983" s="198"/>
      <c r="G983" s="198"/>
      <c r="H983" s="198"/>
      <c r="I983" s="198"/>
      <c r="J983" s="198"/>
      <c r="K983" s="61">
        <f>SUM(K967:K979)</f>
        <v>0</v>
      </c>
      <c r="L983" s="113"/>
      <c r="M983" s="113"/>
      <c r="N983" s="113"/>
      <c r="O983" s="113"/>
      <c r="P983" s="113"/>
      <c r="Q983" s="113"/>
      <c r="R983" s="113"/>
      <c r="S983" s="62" t="str">
        <f>IF(K975=0,"",K975/B967)</f>
        <v/>
      </c>
      <c r="T983" s="62" t="str">
        <f>IF(K983=0,"",K983/B967)</f>
        <v/>
      </c>
      <c r="U983" s="62" t="str">
        <f>IF(K975=0,"",T983-S983)</f>
        <v/>
      </c>
      <c r="V983" s="2"/>
      <c r="W983" s="113"/>
      <c r="X983" s="25"/>
      <c r="Y983" s="2"/>
      <c r="Z983" s="112"/>
    </row>
    <row r="984" spans="1:26" ht="12.75" customHeight="1" x14ac:dyDescent="0.25">
      <c r="A984" s="28"/>
      <c r="B984" s="1"/>
      <c r="C984" s="1"/>
      <c r="D984" s="72"/>
      <c r="E984" s="72"/>
      <c r="F984" s="72"/>
      <c r="G984" s="72"/>
      <c r="H984" s="72"/>
      <c r="I984" s="72"/>
      <c r="J984" s="72"/>
      <c r="K984" s="73"/>
      <c r="L984" s="1"/>
      <c r="M984" s="1"/>
      <c r="N984" s="1"/>
      <c r="O984" s="1"/>
      <c r="P984" s="1"/>
      <c r="Q984" s="1"/>
      <c r="R984" s="1"/>
      <c r="S984" s="74"/>
      <c r="T984" s="74"/>
      <c r="U984" s="74"/>
      <c r="V984" s="2"/>
      <c r="W984" s="1"/>
      <c r="X984" s="25"/>
      <c r="Y984" s="2"/>
    </row>
    <row r="985" spans="1:26" ht="12.75" customHeight="1" x14ac:dyDescent="0.25">
      <c r="A985" s="28"/>
      <c r="B985" s="1"/>
      <c r="C985" s="1"/>
      <c r="D985" s="72"/>
      <c r="E985" s="72"/>
      <c r="F985" s="72"/>
      <c r="G985" s="72"/>
      <c r="H985" s="72"/>
      <c r="I985" s="72"/>
      <c r="J985" s="72"/>
      <c r="K985" s="73"/>
      <c r="L985" s="1"/>
      <c r="M985" s="1"/>
      <c r="N985" s="1"/>
      <c r="O985" s="1"/>
      <c r="P985" s="1"/>
      <c r="Q985" s="1"/>
      <c r="R985" s="1"/>
      <c r="S985" s="74"/>
      <c r="T985" s="74"/>
      <c r="U985" s="74"/>
      <c r="V985" s="2"/>
      <c r="W985" s="1"/>
      <c r="X985" s="25"/>
      <c r="Y985" s="2"/>
    </row>
    <row r="986" spans="1:26" ht="26.25" x14ac:dyDescent="0.4">
      <c r="A986" s="116"/>
      <c r="B986" s="199" t="s">
        <v>78</v>
      </c>
      <c r="C986" s="200"/>
      <c r="D986" s="200"/>
      <c r="E986" s="200"/>
      <c r="F986" s="200"/>
      <c r="G986" s="200"/>
      <c r="H986" s="200"/>
      <c r="I986" s="200"/>
      <c r="J986" s="200"/>
      <c r="K986" s="147" t="s">
        <v>112</v>
      </c>
      <c r="L986" s="116"/>
      <c r="M986" s="116"/>
      <c r="N986" s="116"/>
      <c r="O986" s="116"/>
      <c r="P986" s="116"/>
      <c r="Q986" s="116"/>
      <c r="R986" s="116"/>
      <c r="S986" s="2"/>
      <c r="T986" s="2"/>
      <c r="U986" s="116"/>
      <c r="V986" s="2"/>
      <c r="W986" s="116"/>
      <c r="X986" s="116"/>
      <c r="Y986" s="116"/>
      <c r="Z986" s="116"/>
    </row>
    <row r="987" spans="1:26" ht="20.25" x14ac:dyDescent="0.2">
      <c r="A987" s="201" t="s">
        <v>9</v>
      </c>
      <c r="B987" s="202" t="s">
        <v>79</v>
      </c>
      <c r="C987" s="203"/>
      <c r="D987" s="203"/>
      <c r="E987" s="203"/>
      <c r="F987" s="203"/>
      <c r="G987" s="203"/>
      <c r="H987" s="203"/>
      <c r="I987" s="203"/>
      <c r="J987" s="204"/>
      <c r="K987" s="212" t="s">
        <v>10</v>
      </c>
      <c r="L987" s="117"/>
      <c r="M987" s="117"/>
      <c r="N987" s="117"/>
      <c r="O987" s="117"/>
      <c r="P987" s="117"/>
      <c r="Q987" s="117"/>
      <c r="R987" s="117"/>
      <c r="S987" s="197" t="s">
        <v>2</v>
      </c>
      <c r="T987" s="197" t="s">
        <v>3</v>
      </c>
      <c r="U987" s="214" t="s">
        <v>4</v>
      </c>
      <c r="V987" s="197" t="s">
        <v>5</v>
      </c>
      <c r="W987" s="195" t="s">
        <v>6</v>
      </c>
      <c r="X987" s="195" t="s">
        <v>7</v>
      </c>
      <c r="Y987" s="197" t="s">
        <v>8</v>
      </c>
      <c r="Z987" s="116"/>
    </row>
    <row r="988" spans="1:26" ht="15.75" x14ac:dyDescent="0.25">
      <c r="A988" s="196"/>
      <c r="B988" s="42" t="s">
        <v>80</v>
      </c>
      <c r="C988" s="42" t="s">
        <v>81</v>
      </c>
      <c r="D988" s="42" t="s">
        <v>82</v>
      </c>
      <c r="E988" s="42" t="s">
        <v>83</v>
      </c>
      <c r="F988" s="42" t="s">
        <v>84</v>
      </c>
      <c r="G988" s="42" t="s">
        <v>85</v>
      </c>
      <c r="H988" s="42" t="s">
        <v>86</v>
      </c>
      <c r="I988" s="42" t="s">
        <v>87</v>
      </c>
      <c r="J988" s="42" t="s">
        <v>88</v>
      </c>
      <c r="K988" s="213"/>
      <c r="L988" s="117"/>
      <c r="M988" s="117"/>
      <c r="N988" s="117"/>
      <c r="O988" s="117"/>
      <c r="P988" s="117"/>
      <c r="Q988" s="117"/>
      <c r="R988" s="117"/>
      <c r="S988" s="196"/>
      <c r="T988" s="196"/>
      <c r="U988" s="196"/>
      <c r="V988" s="196"/>
      <c r="W988" s="196"/>
      <c r="X988" s="196"/>
      <c r="Y988" s="196"/>
      <c r="Z988" s="116"/>
    </row>
    <row r="989" spans="1:26" ht="15.75" customHeight="1" x14ac:dyDescent="0.25">
      <c r="A989" s="42">
        <v>2402</v>
      </c>
      <c r="B989" s="43">
        <v>53</v>
      </c>
      <c r="C989" s="43"/>
      <c r="D989" s="43"/>
      <c r="E989" s="43"/>
      <c r="F989" s="43"/>
      <c r="G989" s="43"/>
      <c r="H989" s="43"/>
      <c r="I989" s="43"/>
      <c r="J989" s="43"/>
      <c r="K989" s="87"/>
      <c r="L989" s="155"/>
      <c r="M989" s="155"/>
      <c r="N989" s="155"/>
      <c r="O989" s="155"/>
      <c r="P989" s="155"/>
      <c r="Q989" s="155"/>
      <c r="R989" s="155"/>
      <c r="S989" s="150"/>
      <c r="T989" s="151"/>
      <c r="U989" s="152"/>
      <c r="V989" s="159"/>
      <c r="W989" s="44">
        <f>B989</f>
        <v>53</v>
      </c>
      <c r="X989" s="160"/>
      <c r="Y989" s="159"/>
      <c r="Z989" s="116"/>
    </row>
    <row r="990" spans="1:26" ht="15.75" customHeight="1" x14ac:dyDescent="0.25">
      <c r="A990" s="42">
        <v>2501</v>
      </c>
      <c r="B990" s="43"/>
      <c r="C990" s="43">
        <v>46</v>
      </c>
      <c r="D990" s="43"/>
      <c r="E990" s="43"/>
      <c r="F990" s="43"/>
      <c r="G990" s="43"/>
      <c r="H990" s="43"/>
      <c r="I990" s="43"/>
      <c r="J990" s="43"/>
      <c r="K990" s="87"/>
      <c r="L990" s="155"/>
      <c r="M990" s="155"/>
      <c r="N990" s="155"/>
      <c r="O990" s="155"/>
      <c r="P990" s="155"/>
      <c r="Q990" s="155"/>
      <c r="R990" s="155"/>
      <c r="S990" s="153"/>
      <c r="T990" s="68"/>
      <c r="U990" s="154"/>
      <c r="V990" s="45">
        <f>IF(C990=0,"",C990/B989)</f>
        <v>0.86792452830188682</v>
      </c>
      <c r="W990" s="46">
        <v>47</v>
      </c>
      <c r="X990" s="161">
        <f t="shared" ref="X990:X997" si="128">IF(W990=0,"",W990/W989)</f>
        <v>0.8867924528301887</v>
      </c>
      <c r="Y990" s="161">
        <f t="shared" ref="Y990:Y997" si="129">IF(W990=0,"",100%-X990)</f>
        <v>0.1132075471698113</v>
      </c>
      <c r="Z990" s="116"/>
    </row>
    <row r="991" spans="1:26" ht="15.75" customHeight="1" x14ac:dyDescent="0.25">
      <c r="A991" s="42">
        <v>2502</v>
      </c>
      <c r="B991" s="43"/>
      <c r="C991" s="43"/>
      <c r="D991" s="43">
        <v>43</v>
      </c>
      <c r="E991" s="43"/>
      <c r="F991" s="43"/>
      <c r="G991" s="43"/>
      <c r="H991" s="43"/>
      <c r="I991" s="43"/>
      <c r="J991" s="43"/>
      <c r="K991" s="87"/>
      <c r="L991" s="155"/>
      <c r="M991" s="155"/>
      <c r="N991" s="155"/>
      <c r="O991" s="155"/>
      <c r="P991" s="155"/>
      <c r="Q991" s="155"/>
      <c r="R991" s="155"/>
      <c r="S991" s="153"/>
      <c r="T991" s="68"/>
      <c r="U991" s="154"/>
      <c r="V991" s="45">
        <f>IF(D991=0,"",D991/C990)</f>
        <v>0.93478260869565222</v>
      </c>
      <c r="W991" s="46">
        <v>43</v>
      </c>
      <c r="X991" s="161">
        <f t="shared" si="128"/>
        <v>0.91489361702127658</v>
      </c>
      <c r="Y991" s="161">
        <f t="shared" si="129"/>
        <v>8.5106382978723416E-2</v>
      </c>
      <c r="Z991" s="101">
        <f>W991/W989</f>
        <v>0.81132075471698117</v>
      </c>
    </row>
    <row r="992" spans="1:26" ht="15.75" customHeight="1" x14ac:dyDescent="0.25">
      <c r="A992" s="42">
        <v>2601</v>
      </c>
      <c r="B992" s="43"/>
      <c r="C992" s="43"/>
      <c r="D992" s="43"/>
      <c r="E992" s="43"/>
      <c r="F992" s="43"/>
      <c r="G992" s="43"/>
      <c r="H992" s="43"/>
      <c r="I992" s="43"/>
      <c r="J992" s="43"/>
      <c r="K992" s="87"/>
      <c r="L992" s="155"/>
      <c r="M992" s="155"/>
      <c r="N992" s="155"/>
      <c r="O992" s="155"/>
      <c r="P992" s="155"/>
      <c r="Q992" s="155"/>
      <c r="R992" s="155"/>
      <c r="S992" s="153"/>
      <c r="T992" s="68"/>
      <c r="U992" s="154"/>
      <c r="V992" s="45" t="str">
        <f>IF(E992=0,"",E992/D991)</f>
        <v/>
      </c>
      <c r="W992" s="46"/>
      <c r="X992" s="161" t="str">
        <f t="shared" si="128"/>
        <v/>
      </c>
      <c r="Y992" s="161" t="str">
        <f t="shared" si="129"/>
        <v/>
      </c>
      <c r="Z992" s="116"/>
    </row>
    <row r="993" spans="1:26" ht="15.75" customHeight="1" x14ac:dyDescent="0.25">
      <c r="A993" s="42">
        <v>2602</v>
      </c>
      <c r="B993" s="43"/>
      <c r="C993" s="43"/>
      <c r="D993" s="43"/>
      <c r="E993" s="43"/>
      <c r="F993" s="43"/>
      <c r="G993" s="43"/>
      <c r="H993" s="43"/>
      <c r="I993" s="43"/>
      <c r="J993" s="43"/>
      <c r="K993" s="87"/>
      <c r="L993" s="155"/>
      <c r="M993" s="155"/>
      <c r="N993" s="155"/>
      <c r="O993" s="155"/>
      <c r="P993" s="155"/>
      <c r="Q993" s="155"/>
      <c r="R993" s="155"/>
      <c r="S993" s="153"/>
      <c r="T993" s="68"/>
      <c r="U993" s="154"/>
      <c r="V993" s="45" t="str">
        <f>IF(F993=0,"",F993/E992)</f>
        <v/>
      </c>
      <c r="W993" s="46"/>
      <c r="X993" s="161" t="str">
        <f t="shared" si="128"/>
        <v/>
      </c>
      <c r="Y993" s="161" t="str">
        <f t="shared" si="129"/>
        <v/>
      </c>
      <c r="Z993" s="116"/>
    </row>
    <row r="994" spans="1:26" ht="15.75" customHeight="1" x14ac:dyDescent="0.25">
      <c r="A994" s="42">
        <v>2701</v>
      </c>
      <c r="B994" s="43"/>
      <c r="C994" s="43"/>
      <c r="D994" s="43"/>
      <c r="E994" s="43"/>
      <c r="F994" s="43"/>
      <c r="G994" s="43"/>
      <c r="H994" s="43"/>
      <c r="I994" s="43"/>
      <c r="J994" s="43"/>
      <c r="K994" s="87"/>
      <c r="L994" s="155"/>
      <c r="M994" s="155"/>
      <c r="N994" s="155"/>
      <c r="O994" s="155"/>
      <c r="P994" s="155"/>
      <c r="Q994" s="155"/>
      <c r="R994" s="155"/>
      <c r="S994" s="153"/>
      <c r="T994" s="68"/>
      <c r="U994" s="154"/>
      <c r="V994" s="45" t="str">
        <f>IF(G994=0,"",G994/F993)</f>
        <v/>
      </c>
      <c r="W994" s="46"/>
      <c r="X994" s="161" t="str">
        <f t="shared" si="128"/>
        <v/>
      </c>
      <c r="Y994" s="161" t="str">
        <f t="shared" si="129"/>
        <v/>
      </c>
      <c r="Z994" s="116"/>
    </row>
    <row r="995" spans="1:26" ht="15.75" customHeight="1" x14ac:dyDescent="0.25">
      <c r="A995" s="42">
        <v>2702</v>
      </c>
      <c r="B995" s="43"/>
      <c r="C995" s="43"/>
      <c r="D995" s="43"/>
      <c r="E995" s="43"/>
      <c r="F995" s="43"/>
      <c r="G995" s="43"/>
      <c r="H995" s="43"/>
      <c r="I995" s="43"/>
      <c r="J995" s="43"/>
      <c r="K995" s="87"/>
      <c r="L995" s="155"/>
      <c r="M995" s="155"/>
      <c r="N995" s="155"/>
      <c r="O995" s="155"/>
      <c r="P995" s="155"/>
      <c r="Q995" s="155"/>
      <c r="R995" s="155"/>
      <c r="S995" s="153"/>
      <c r="T995" s="68"/>
      <c r="U995" s="154"/>
      <c r="V995" s="45" t="str">
        <f>IF(H995=0,"",H995/G994)</f>
        <v/>
      </c>
      <c r="W995" s="46"/>
      <c r="X995" s="161" t="str">
        <f t="shared" si="128"/>
        <v/>
      </c>
      <c r="Y995" s="161" t="str">
        <f t="shared" si="129"/>
        <v/>
      </c>
      <c r="Z995" s="116"/>
    </row>
    <row r="996" spans="1:26" ht="15.75" customHeight="1" x14ac:dyDescent="0.25">
      <c r="A996" s="42">
        <v>2801</v>
      </c>
      <c r="B996" s="43"/>
      <c r="C996" s="43"/>
      <c r="D996" s="43"/>
      <c r="E996" s="43"/>
      <c r="F996" s="43"/>
      <c r="G996" s="43"/>
      <c r="H996" s="43"/>
      <c r="I996" s="43"/>
      <c r="J996" s="43"/>
      <c r="K996" s="87"/>
      <c r="L996" s="155"/>
      <c r="M996" s="155"/>
      <c r="N996" s="155"/>
      <c r="O996" s="155"/>
      <c r="P996" s="155"/>
      <c r="Q996" s="155"/>
      <c r="R996" s="155"/>
      <c r="S996" s="153"/>
      <c r="T996" s="68"/>
      <c r="U996" s="154"/>
      <c r="V996" s="45" t="str">
        <f>IF(I996=0,"",I996/H995)</f>
        <v/>
      </c>
      <c r="W996" s="46"/>
      <c r="X996" s="161" t="str">
        <f t="shared" si="128"/>
        <v/>
      </c>
      <c r="Y996" s="161" t="str">
        <f t="shared" si="129"/>
        <v/>
      </c>
      <c r="Z996" s="116"/>
    </row>
    <row r="997" spans="1:26" ht="15.75" customHeight="1" x14ac:dyDescent="0.25">
      <c r="A997" s="42">
        <v>2802</v>
      </c>
      <c r="B997" s="43"/>
      <c r="C997" s="43"/>
      <c r="D997" s="43"/>
      <c r="E997" s="43"/>
      <c r="F997" s="43"/>
      <c r="G997" s="43"/>
      <c r="H997" s="43"/>
      <c r="I997" s="43"/>
      <c r="J997" s="43"/>
      <c r="K997" s="87"/>
      <c r="L997" s="155"/>
      <c r="M997" s="155"/>
      <c r="N997" s="155"/>
      <c r="O997" s="155"/>
      <c r="P997" s="155"/>
      <c r="Q997" s="155"/>
      <c r="R997" s="155"/>
      <c r="S997" s="153"/>
      <c r="T997" s="68"/>
      <c r="U997" s="154"/>
      <c r="V997" s="47" t="str">
        <f>IF(J997=0,"",J997/I996)</f>
        <v/>
      </c>
      <c r="W997" s="46"/>
      <c r="X997" s="47" t="str">
        <f t="shared" si="128"/>
        <v/>
      </c>
      <c r="Y997" s="47" t="str">
        <f t="shared" si="129"/>
        <v/>
      </c>
      <c r="Z997" s="116"/>
    </row>
    <row r="998" spans="1:26" ht="15.75" customHeight="1" x14ac:dyDescent="0.25">
      <c r="A998" s="42">
        <v>2901</v>
      </c>
      <c r="B998" s="43"/>
      <c r="C998" s="43"/>
      <c r="D998" s="43"/>
      <c r="E998" s="43"/>
      <c r="F998" s="43"/>
      <c r="G998" s="43"/>
      <c r="H998" s="43"/>
      <c r="I998" s="43"/>
      <c r="J998" s="43"/>
      <c r="K998" s="87"/>
      <c r="L998" s="155"/>
      <c r="M998" s="155"/>
      <c r="N998" s="155"/>
      <c r="O998" s="155"/>
      <c r="P998" s="155"/>
      <c r="Q998" s="155"/>
      <c r="R998" s="155"/>
      <c r="S998" s="153"/>
      <c r="T998" s="68"/>
      <c r="U998" s="155"/>
      <c r="V998" s="68"/>
      <c r="W998" s="46"/>
      <c r="X998" s="68"/>
      <c r="Y998" s="162"/>
      <c r="Z998" s="116"/>
    </row>
    <row r="999" spans="1:26" ht="15.75" customHeight="1" x14ac:dyDescent="0.25">
      <c r="A999" s="42">
        <v>2902</v>
      </c>
      <c r="B999" s="43"/>
      <c r="C999" s="43"/>
      <c r="D999" s="43"/>
      <c r="E999" s="43"/>
      <c r="F999" s="43"/>
      <c r="G999" s="43"/>
      <c r="H999" s="43"/>
      <c r="I999" s="43"/>
      <c r="J999" s="43"/>
      <c r="K999" s="87"/>
      <c r="L999" s="155"/>
      <c r="M999" s="155"/>
      <c r="N999" s="155"/>
      <c r="O999" s="155"/>
      <c r="P999" s="155"/>
      <c r="Q999" s="155"/>
      <c r="R999" s="155"/>
      <c r="S999" s="153"/>
      <c r="T999" s="68"/>
      <c r="U999" s="155"/>
      <c r="V999" s="163"/>
      <c r="W999" s="69"/>
      <c r="X999" s="164"/>
      <c r="Y999" s="163"/>
      <c r="Z999" s="116"/>
    </row>
    <row r="1000" spans="1:26" ht="15.75" customHeight="1" x14ac:dyDescent="0.25">
      <c r="A1000" s="42">
        <v>3001</v>
      </c>
      <c r="B1000" s="43"/>
      <c r="C1000" s="43"/>
      <c r="D1000" s="43"/>
      <c r="E1000" s="43"/>
      <c r="F1000" s="43"/>
      <c r="G1000" s="43"/>
      <c r="H1000" s="43"/>
      <c r="I1000" s="43"/>
      <c r="J1000" s="43"/>
      <c r="K1000" s="87"/>
      <c r="L1000" s="155"/>
      <c r="M1000" s="155"/>
      <c r="N1000" s="155"/>
      <c r="O1000" s="155"/>
      <c r="P1000" s="155"/>
      <c r="Q1000" s="155"/>
      <c r="R1000" s="155"/>
      <c r="S1000" s="153"/>
      <c r="T1000" s="68"/>
      <c r="U1000" s="155"/>
      <c r="V1000" s="163"/>
      <c r="W1000" s="69"/>
      <c r="X1000" s="164"/>
      <c r="Y1000" s="163"/>
      <c r="Z1000" s="116"/>
    </row>
    <row r="1001" spans="1:26" ht="15.75" customHeight="1" x14ac:dyDescent="0.25">
      <c r="A1001" s="42">
        <v>3002</v>
      </c>
      <c r="B1001" s="43"/>
      <c r="C1001" s="43"/>
      <c r="D1001" s="43"/>
      <c r="E1001" s="43"/>
      <c r="F1001" s="43"/>
      <c r="G1001" s="43"/>
      <c r="H1001" s="43"/>
      <c r="I1001" s="43"/>
      <c r="J1001" s="43"/>
      <c r="K1001" s="87"/>
      <c r="L1001" s="155"/>
      <c r="M1001" s="155"/>
      <c r="N1001" s="155"/>
      <c r="O1001" s="155"/>
      <c r="P1001" s="155"/>
      <c r="Q1001" s="155"/>
      <c r="R1001" s="155"/>
      <c r="S1001" s="153"/>
      <c r="T1001" s="68"/>
      <c r="U1001" s="155"/>
      <c r="V1001" s="68"/>
      <c r="W1001" s="155"/>
      <c r="X1001" s="165"/>
      <c r="Y1001" s="163"/>
      <c r="Z1001" s="116"/>
    </row>
    <row r="1002" spans="1:26" ht="15.75" customHeight="1" x14ac:dyDescent="0.25">
      <c r="A1002" s="42">
        <v>3101</v>
      </c>
      <c r="B1002" s="43"/>
      <c r="C1002" s="43"/>
      <c r="D1002" s="43"/>
      <c r="E1002" s="43"/>
      <c r="F1002" s="43"/>
      <c r="G1002" s="43"/>
      <c r="H1002" s="43"/>
      <c r="I1002" s="43"/>
      <c r="J1002" s="43"/>
      <c r="K1002" s="87"/>
      <c r="L1002" s="155"/>
      <c r="M1002" s="155"/>
      <c r="N1002" s="155"/>
      <c r="O1002" s="155"/>
      <c r="P1002" s="155"/>
      <c r="Q1002" s="155"/>
      <c r="R1002" s="155"/>
      <c r="S1002" s="153"/>
      <c r="T1002" s="68"/>
      <c r="U1002" s="155"/>
      <c r="V1002" s="50" t="s">
        <v>64</v>
      </c>
      <c r="W1002" s="51"/>
      <c r="X1002" s="52"/>
      <c r="Y1002" s="53" t="s">
        <v>10</v>
      </c>
      <c r="Z1002" s="116"/>
    </row>
    <row r="1003" spans="1:26" ht="15.75" customHeight="1" x14ac:dyDescent="0.25">
      <c r="A1003" s="42">
        <v>3102</v>
      </c>
      <c r="B1003" s="43"/>
      <c r="C1003" s="43"/>
      <c r="D1003" s="43"/>
      <c r="E1003" s="43"/>
      <c r="F1003" s="43"/>
      <c r="G1003" s="43"/>
      <c r="H1003" s="43"/>
      <c r="I1003" s="43"/>
      <c r="J1003" s="43"/>
      <c r="K1003" s="87"/>
      <c r="L1003" s="155"/>
      <c r="M1003" s="155"/>
      <c r="N1003" s="155"/>
      <c r="O1003" s="155"/>
      <c r="P1003" s="155"/>
      <c r="Q1003" s="155"/>
      <c r="R1003" s="155"/>
      <c r="S1003" s="153"/>
      <c r="T1003" s="68"/>
      <c r="U1003" s="155"/>
      <c r="V1003" s="54" t="s">
        <v>66</v>
      </c>
      <c r="W1003" s="55" t="str">
        <f>IF(W1002/B989=0,"",W1002/B989)</f>
        <v/>
      </c>
      <c r="X1003" s="56" t="e">
        <f>IF(W1002/X1002=0,"",W1002/X1002)</f>
        <v>#DIV/0!</v>
      </c>
      <c r="Y1003" s="57" t="s">
        <v>67</v>
      </c>
      <c r="Z1003" s="116"/>
    </row>
    <row r="1004" spans="1:26" ht="15.75" customHeight="1" x14ac:dyDescent="0.25">
      <c r="A1004" s="42">
        <v>3201</v>
      </c>
      <c r="B1004" s="43"/>
      <c r="C1004" s="43"/>
      <c r="D1004" s="43"/>
      <c r="E1004" s="43"/>
      <c r="F1004" s="43"/>
      <c r="G1004" s="43"/>
      <c r="H1004" s="43"/>
      <c r="I1004" s="43"/>
      <c r="J1004" s="43"/>
      <c r="K1004" s="87"/>
      <c r="L1004" s="155"/>
      <c r="M1004" s="155"/>
      <c r="N1004" s="155"/>
      <c r="O1004" s="155"/>
      <c r="P1004" s="155"/>
      <c r="Q1004" s="155"/>
      <c r="R1004" s="155"/>
      <c r="S1004" s="156"/>
      <c r="T1004" s="157"/>
      <c r="U1004" s="158"/>
      <c r="V1004" s="58"/>
      <c r="W1004" s="59"/>
      <c r="X1004" s="59"/>
      <c r="Y1004" s="60"/>
      <c r="Z1004" s="116"/>
    </row>
    <row r="1005" spans="1:26" ht="18" customHeight="1" x14ac:dyDescent="0.25">
      <c r="A1005" s="28"/>
      <c r="B1005" s="198" t="s">
        <v>89</v>
      </c>
      <c r="C1005" s="198"/>
      <c r="D1005" s="198"/>
      <c r="E1005" s="198"/>
      <c r="F1005" s="198"/>
      <c r="G1005" s="198"/>
      <c r="H1005" s="198"/>
      <c r="I1005" s="198"/>
      <c r="J1005" s="198"/>
      <c r="K1005" s="61">
        <f>SUM(K989:K1001)</f>
        <v>0</v>
      </c>
      <c r="L1005" s="117"/>
      <c r="M1005" s="117"/>
      <c r="N1005" s="117"/>
      <c r="O1005" s="117"/>
      <c r="P1005" s="117"/>
      <c r="Q1005" s="117"/>
      <c r="R1005" s="117"/>
      <c r="S1005" s="62" t="str">
        <f>IF(K997=0,"",K997/B989)</f>
        <v/>
      </c>
      <c r="T1005" s="62" t="str">
        <f>IF(K1005=0,"",K1005/B989)</f>
        <v/>
      </c>
      <c r="U1005" s="62" t="str">
        <f>IF(K997=0,"",T1005-S1005)</f>
        <v/>
      </c>
      <c r="V1005" s="2"/>
      <c r="W1005" s="117"/>
      <c r="X1005" s="25"/>
      <c r="Y1005" s="2"/>
      <c r="Z1005" s="116"/>
    </row>
    <row r="1006" spans="1:26" ht="12.75" customHeight="1" x14ac:dyDescent="0.2"/>
    <row r="1007" spans="1:26" ht="12.75" customHeight="1" x14ac:dyDescent="0.2"/>
    <row r="1008" spans="1:26" ht="26.25" x14ac:dyDescent="0.4">
      <c r="A1008" s="120"/>
      <c r="B1008" s="199" t="s">
        <v>78</v>
      </c>
      <c r="C1008" s="200"/>
      <c r="D1008" s="200"/>
      <c r="E1008" s="200"/>
      <c r="F1008" s="200"/>
      <c r="G1008" s="200"/>
      <c r="H1008" s="200"/>
      <c r="I1008" s="200"/>
      <c r="J1008" s="200"/>
      <c r="K1008" s="147" t="s">
        <v>113</v>
      </c>
      <c r="L1008" s="120"/>
      <c r="M1008" s="120"/>
      <c r="N1008" s="120"/>
      <c r="O1008" s="120"/>
      <c r="P1008" s="120"/>
      <c r="Q1008" s="120"/>
      <c r="R1008" s="120"/>
      <c r="S1008" s="2"/>
      <c r="T1008" s="2"/>
      <c r="U1008" s="120"/>
      <c r="V1008" s="2"/>
      <c r="W1008" s="120"/>
      <c r="X1008" s="120"/>
      <c r="Y1008" s="120"/>
      <c r="Z1008" s="120"/>
    </row>
    <row r="1009" spans="1:26" ht="20.25" x14ac:dyDescent="0.2">
      <c r="A1009" s="201" t="s">
        <v>9</v>
      </c>
      <c r="B1009" s="202" t="s">
        <v>79</v>
      </c>
      <c r="C1009" s="203"/>
      <c r="D1009" s="203"/>
      <c r="E1009" s="203"/>
      <c r="F1009" s="203"/>
      <c r="G1009" s="203"/>
      <c r="H1009" s="203"/>
      <c r="I1009" s="203"/>
      <c r="J1009" s="204"/>
      <c r="K1009" s="212" t="s">
        <v>10</v>
      </c>
      <c r="L1009" s="121"/>
      <c r="M1009" s="121"/>
      <c r="N1009" s="121"/>
      <c r="O1009" s="121"/>
      <c r="P1009" s="121"/>
      <c r="Q1009" s="121"/>
      <c r="R1009" s="121"/>
      <c r="S1009" s="197" t="s">
        <v>2</v>
      </c>
      <c r="T1009" s="197" t="s">
        <v>3</v>
      </c>
      <c r="U1009" s="214" t="s">
        <v>4</v>
      </c>
      <c r="V1009" s="197" t="s">
        <v>5</v>
      </c>
      <c r="W1009" s="195" t="s">
        <v>6</v>
      </c>
      <c r="X1009" s="195" t="s">
        <v>7</v>
      </c>
      <c r="Y1009" s="197" t="s">
        <v>8</v>
      </c>
      <c r="Z1009" s="120"/>
    </row>
    <row r="1010" spans="1:26" ht="15.75" x14ac:dyDescent="0.25">
      <c r="A1010" s="196"/>
      <c r="B1010" s="42" t="s">
        <v>80</v>
      </c>
      <c r="C1010" s="42" t="s">
        <v>81</v>
      </c>
      <c r="D1010" s="42" t="s">
        <v>82</v>
      </c>
      <c r="E1010" s="42" t="s">
        <v>83</v>
      </c>
      <c r="F1010" s="42" t="s">
        <v>84</v>
      </c>
      <c r="G1010" s="42" t="s">
        <v>85</v>
      </c>
      <c r="H1010" s="42" t="s">
        <v>86</v>
      </c>
      <c r="I1010" s="42" t="s">
        <v>87</v>
      </c>
      <c r="J1010" s="42" t="s">
        <v>88</v>
      </c>
      <c r="K1010" s="213"/>
      <c r="L1010" s="121"/>
      <c r="M1010" s="121"/>
      <c r="N1010" s="121"/>
      <c r="O1010" s="121"/>
      <c r="P1010" s="121"/>
      <c r="Q1010" s="121"/>
      <c r="R1010" s="121"/>
      <c r="S1010" s="196"/>
      <c r="T1010" s="196"/>
      <c r="U1010" s="196"/>
      <c r="V1010" s="196"/>
      <c r="W1010" s="196"/>
      <c r="X1010" s="196"/>
      <c r="Y1010" s="196"/>
      <c r="Z1010" s="120"/>
    </row>
    <row r="1011" spans="1:26" ht="15.75" customHeight="1" x14ac:dyDescent="0.25">
      <c r="A1011" s="42">
        <v>2501</v>
      </c>
      <c r="B1011" s="43">
        <v>16</v>
      </c>
      <c r="C1011" s="43"/>
      <c r="D1011" s="43"/>
      <c r="E1011" s="43"/>
      <c r="F1011" s="43"/>
      <c r="G1011" s="43"/>
      <c r="H1011" s="43"/>
      <c r="I1011" s="43"/>
      <c r="J1011" s="43"/>
      <c r="K1011" s="87"/>
      <c r="L1011" s="155"/>
      <c r="M1011" s="155"/>
      <c r="N1011" s="155"/>
      <c r="O1011" s="155"/>
      <c r="P1011" s="155"/>
      <c r="Q1011" s="155"/>
      <c r="R1011" s="155"/>
      <c r="S1011" s="150"/>
      <c r="T1011" s="151"/>
      <c r="U1011" s="152"/>
      <c r="V1011" s="159"/>
      <c r="W1011" s="44">
        <f>B1011</f>
        <v>16</v>
      </c>
      <c r="X1011" s="160"/>
      <c r="Y1011" s="159"/>
      <c r="Z1011" s="120"/>
    </row>
    <row r="1012" spans="1:26" ht="15.75" customHeight="1" x14ac:dyDescent="0.25">
      <c r="A1012" s="42">
        <v>2502</v>
      </c>
      <c r="B1012" s="43"/>
      <c r="C1012" s="43">
        <v>11</v>
      </c>
      <c r="D1012" s="43"/>
      <c r="E1012" s="43"/>
      <c r="F1012" s="43"/>
      <c r="G1012" s="43"/>
      <c r="H1012" s="43"/>
      <c r="I1012" s="43"/>
      <c r="J1012" s="43"/>
      <c r="K1012" s="87"/>
      <c r="L1012" s="155"/>
      <c r="M1012" s="155"/>
      <c r="N1012" s="155"/>
      <c r="O1012" s="155"/>
      <c r="P1012" s="155"/>
      <c r="Q1012" s="155"/>
      <c r="R1012" s="155"/>
      <c r="S1012" s="153"/>
      <c r="T1012" s="68"/>
      <c r="U1012" s="154"/>
      <c r="V1012" s="45">
        <f>IF(C1012=0,"",C1012/B1011)</f>
        <v>0.6875</v>
      </c>
      <c r="W1012" s="46">
        <v>11</v>
      </c>
      <c r="X1012" s="161">
        <f t="shared" ref="X1012:X1019" si="130">IF(W1012=0,"",W1012/W1011)</f>
        <v>0.6875</v>
      </c>
      <c r="Y1012" s="161">
        <f t="shared" ref="Y1012:Y1019" si="131">IF(W1012=0,"",100%-X1012)</f>
        <v>0.3125</v>
      </c>
      <c r="Z1012" s="120"/>
    </row>
    <row r="1013" spans="1:26" ht="15.75" customHeight="1" x14ac:dyDescent="0.25">
      <c r="A1013" s="42">
        <v>2601</v>
      </c>
      <c r="B1013" s="43"/>
      <c r="C1013" s="43"/>
      <c r="D1013" s="43"/>
      <c r="E1013" s="43"/>
      <c r="F1013" s="43"/>
      <c r="G1013" s="43"/>
      <c r="H1013" s="43"/>
      <c r="I1013" s="43"/>
      <c r="J1013" s="43"/>
      <c r="K1013" s="87"/>
      <c r="L1013" s="155"/>
      <c r="M1013" s="155"/>
      <c r="N1013" s="155"/>
      <c r="O1013" s="155"/>
      <c r="P1013" s="155"/>
      <c r="Q1013" s="155"/>
      <c r="R1013" s="155"/>
      <c r="S1013" s="153"/>
      <c r="T1013" s="68"/>
      <c r="U1013" s="154"/>
      <c r="V1013" s="45" t="str">
        <f>IF(D1013=0,"",D1013/C1012)</f>
        <v/>
      </c>
      <c r="W1013" s="46"/>
      <c r="X1013" s="161" t="str">
        <f t="shared" si="130"/>
        <v/>
      </c>
      <c r="Y1013" s="161" t="str">
        <f t="shared" si="131"/>
        <v/>
      </c>
      <c r="Z1013" s="8">
        <f>W1013/W1011</f>
        <v>0</v>
      </c>
    </row>
    <row r="1014" spans="1:26" ht="15.75" customHeight="1" x14ac:dyDescent="0.25">
      <c r="A1014" s="42">
        <v>2602</v>
      </c>
      <c r="B1014" s="43"/>
      <c r="C1014" s="43"/>
      <c r="D1014" s="43"/>
      <c r="E1014" s="43"/>
      <c r="F1014" s="43"/>
      <c r="G1014" s="43"/>
      <c r="H1014" s="43"/>
      <c r="I1014" s="43"/>
      <c r="J1014" s="43"/>
      <c r="K1014" s="87"/>
      <c r="L1014" s="155"/>
      <c r="M1014" s="155"/>
      <c r="N1014" s="155"/>
      <c r="O1014" s="155"/>
      <c r="P1014" s="155"/>
      <c r="Q1014" s="155"/>
      <c r="R1014" s="155"/>
      <c r="S1014" s="153"/>
      <c r="T1014" s="68"/>
      <c r="U1014" s="154"/>
      <c r="V1014" s="45" t="str">
        <f>IF(E1014=0,"",E1014/D1013)</f>
        <v/>
      </c>
      <c r="W1014" s="46"/>
      <c r="X1014" s="161" t="str">
        <f t="shared" si="130"/>
        <v/>
      </c>
      <c r="Y1014" s="161" t="str">
        <f t="shared" si="131"/>
        <v/>
      </c>
      <c r="Z1014" s="120"/>
    </row>
    <row r="1015" spans="1:26" ht="15.75" customHeight="1" x14ac:dyDescent="0.25">
      <c r="A1015" s="42">
        <v>2701</v>
      </c>
      <c r="B1015" s="43"/>
      <c r="C1015" s="43"/>
      <c r="D1015" s="43"/>
      <c r="E1015" s="43"/>
      <c r="F1015" s="43"/>
      <c r="G1015" s="43"/>
      <c r="H1015" s="43"/>
      <c r="I1015" s="43"/>
      <c r="J1015" s="43"/>
      <c r="K1015" s="87"/>
      <c r="L1015" s="155"/>
      <c r="M1015" s="155"/>
      <c r="N1015" s="155"/>
      <c r="O1015" s="155"/>
      <c r="P1015" s="155"/>
      <c r="Q1015" s="155"/>
      <c r="R1015" s="155"/>
      <c r="S1015" s="153"/>
      <c r="T1015" s="68"/>
      <c r="U1015" s="154"/>
      <c r="V1015" s="45" t="str">
        <f>IF(F1015=0,"",F1015/E1014)</f>
        <v/>
      </c>
      <c r="W1015" s="46"/>
      <c r="X1015" s="161" t="str">
        <f t="shared" si="130"/>
        <v/>
      </c>
      <c r="Y1015" s="161" t="str">
        <f t="shared" si="131"/>
        <v/>
      </c>
      <c r="Z1015" s="120"/>
    </row>
    <row r="1016" spans="1:26" ht="15.75" customHeight="1" x14ac:dyDescent="0.25">
      <c r="A1016" s="42">
        <v>2702</v>
      </c>
      <c r="B1016" s="43"/>
      <c r="C1016" s="43"/>
      <c r="D1016" s="43"/>
      <c r="E1016" s="43"/>
      <c r="F1016" s="43"/>
      <c r="G1016" s="43"/>
      <c r="H1016" s="43"/>
      <c r="I1016" s="43"/>
      <c r="J1016" s="43"/>
      <c r="K1016" s="87"/>
      <c r="L1016" s="155"/>
      <c r="M1016" s="155"/>
      <c r="N1016" s="155"/>
      <c r="O1016" s="155"/>
      <c r="P1016" s="155"/>
      <c r="Q1016" s="155"/>
      <c r="R1016" s="155"/>
      <c r="S1016" s="153"/>
      <c r="T1016" s="68"/>
      <c r="U1016" s="154"/>
      <c r="V1016" s="45" t="str">
        <f>IF(G1016=0,"",G1016/F1015)</f>
        <v/>
      </c>
      <c r="W1016" s="46"/>
      <c r="X1016" s="161" t="str">
        <f t="shared" si="130"/>
        <v/>
      </c>
      <c r="Y1016" s="161" t="str">
        <f t="shared" si="131"/>
        <v/>
      </c>
      <c r="Z1016" s="120"/>
    </row>
    <row r="1017" spans="1:26" ht="15.75" customHeight="1" x14ac:dyDescent="0.25">
      <c r="A1017" s="42">
        <v>2801</v>
      </c>
      <c r="B1017" s="43"/>
      <c r="C1017" s="43"/>
      <c r="D1017" s="43"/>
      <c r="E1017" s="43"/>
      <c r="F1017" s="43"/>
      <c r="G1017" s="43"/>
      <c r="H1017" s="43"/>
      <c r="I1017" s="43"/>
      <c r="J1017" s="43"/>
      <c r="K1017" s="87"/>
      <c r="L1017" s="155"/>
      <c r="M1017" s="155"/>
      <c r="N1017" s="155"/>
      <c r="O1017" s="155"/>
      <c r="P1017" s="155"/>
      <c r="Q1017" s="155"/>
      <c r="R1017" s="155"/>
      <c r="S1017" s="153"/>
      <c r="T1017" s="68"/>
      <c r="U1017" s="154"/>
      <c r="V1017" s="45" t="str">
        <f>IF(H1017=0,"",H1017/G1016)</f>
        <v/>
      </c>
      <c r="W1017" s="46"/>
      <c r="X1017" s="161" t="str">
        <f t="shared" si="130"/>
        <v/>
      </c>
      <c r="Y1017" s="161" t="str">
        <f t="shared" si="131"/>
        <v/>
      </c>
      <c r="Z1017" s="120"/>
    </row>
    <row r="1018" spans="1:26" ht="15.75" customHeight="1" x14ac:dyDescent="0.25">
      <c r="A1018" s="42">
        <v>2802</v>
      </c>
      <c r="B1018" s="43"/>
      <c r="C1018" s="43"/>
      <c r="D1018" s="43"/>
      <c r="E1018" s="43"/>
      <c r="F1018" s="43"/>
      <c r="G1018" s="43"/>
      <c r="H1018" s="43"/>
      <c r="I1018" s="43"/>
      <c r="J1018" s="43"/>
      <c r="K1018" s="87"/>
      <c r="L1018" s="155"/>
      <c r="M1018" s="155"/>
      <c r="N1018" s="155"/>
      <c r="O1018" s="155"/>
      <c r="P1018" s="155"/>
      <c r="Q1018" s="155"/>
      <c r="R1018" s="155"/>
      <c r="S1018" s="153"/>
      <c r="T1018" s="68"/>
      <c r="U1018" s="154"/>
      <c r="V1018" s="45" t="str">
        <f>IF(I1018=0,"",I1018/H1017)</f>
        <v/>
      </c>
      <c r="W1018" s="46"/>
      <c r="X1018" s="161" t="str">
        <f t="shared" si="130"/>
        <v/>
      </c>
      <c r="Y1018" s="161" t="str">
        <f t="shared" si="131"/>
        <v/>
      </c>
      <c r="Z1018" s="120"/>
    </row>
    <row r="1019" spans="1:26" ht="15.75" customHeight="1" x14ac:dyDescent="0.25">
      <c r="A1019" s="42">
        <v>2901</v>
      </c>
      <c r="B1019" s="43"/>
      <c r="C1019" s="43"/>
      <c r="D1019" s="43"/>
      <c r="E1019" s="43"/>
      <c r="F1019" s="43"/>
      <c r="G1019" s="43"/>
      <c r="H1019" s="43"/>
      <c r="I1019" s="43"/>
      <c r="J1019" s="43"/>
      <c r="K1019" s="87"/>
      <c r="L1019" s="155"/>
      <c r="M1019" s="155"/>
      <c r="N1019" s="155"/>
      <c r="O1019" s="155"/>
      <c r="P1019" s="155"/>
      <c r="Q1019" s="155"/>
      <c r="R1019" s="155"/>
      <c r="S1019" s="153"/>
      <c r="T1019" s="68"/>
      <c r="U1019" s="154"/>
      <c r="V1019" s="47" t="str">
        <f>IF(J1019=0,"",J1019/I1018)</f>
        <v/>
      </c>
      <c r="W1019" s="46"/>
      <c r="X1019" s="47" t="str">
        <f t="shared" si="130"/>
        <v/>
      </c>
      <c r="Y1019" s="47" t="str">
        <f t="shared" si="131"/>
        <v/>
      </c>
      <c r="Z1019" s="120"/>
    </row>
    <row r="1020" spans="1:26" ht="15.75" customHeight="1" x14ac:dyDescent="0.25">
      <c r="A1020" s="42">
        <v>2902</v>
      </c>
      <c r="B1020" s="43"/>
      <c r="C1020" s="43"/>
      <c r="D1020" s="43"/>
      <c r="E1020" s="43"/>
      <c r="F1020" s="43"/>
      <c r="G1020" s="43"/>
      <c r="H1020" s="43"/>
      <c r="I1020" s="43"/>
      <c r="J1020" s="43"/>
      <c r="K1020" s="87"/>
      <c r="L1020" s="155"/>
      <c r="M1020" s="155"/>
      <c r="N1020" s="155"/>
      <c r="O1020" s="155"/>
      <c r="P1020" s="155"/>
      <c r="Q1020" s="155"/>
      <c r="R1020" s="155"/>
      <c r="S1020" s="153"/>
      <c r="T1020" s="68"/>
      <c r="U1020" s="155"/>
      <c r="V1020" s="68"/>
      <c r="W1020" s="46"/>
      <c r="X1020" s="68"/>
      <c r="Y1020" s="162"/>
      <c r="Z1020" s="120"/>
    </row>
    <row r="1021" spans="1:26" ht="15.75" customHeight="1" x14ac:dyDescent="0.25">
      <c r="A1021" s="42">
        <v>3001</v>
      </c>
      <c r="B1021" s="43"/>
      <c r="C1021" s="43"/>
      <c r="D1021" s="43"/>
      <c r="E1021" s="43"/>
      <c r="F1021" s="43"/>
      <c r="G1021" s="43"/>
      <c r="H1021" s="43"/>
      <c r="I1021" s="43"/>
      <c r="J1021" s="43"/>
      <c r="K1021" s="87"/>
      <c r="L1021" s="155"/>
      <c r="M1021" s="155"/>
      <c r="N1021" s="155"/>
      <c r="O1021" s="155"/>
      <c r="P1021" s="155"/>
      <c r="Q1021" s="155"/>
      <c r="R1021" s="155"/>
      <c r="S1021" s="153"/>
      <c r="T1021" s="68"/>
      <c r="U1021" s="155"/>
      <c r="V1021" s="163"/>
      <c r="W1021" s="69"/>
      <c r="X1021" s="164"/>
      <c r="Y1021" s="163"/>
      <c r="Z1021" s="120"/>
    </row>
    <row r="1022" spans="1:26" ht="15.75" customHeight="1" x14ac:dyDescent="0.25">
      <c r="A1022" s="42">
        <v>3002</v>
      </c>
      <c r="B1022" s="43"/>
      <c r="C1022" s="43"/>
      <c r="D1022" s="43"/>
      <c r="E1022" s="43"/>
      <c r="F1022" s="43"/>
      <c r="G1022" s="43"/>
      <c r="H1022" s="43"/>
      <c r="I1022" s="43"/>
      <c r="J1022" s="43"/>
      <c r="K1022" s="87"/>
      <c r="L1022" s="155"/>
      <c r="M1022" s="155"/>
      <c r="N1022" s="155"/>
      <c r="O1022" s="155"/>
      <c r="P1022" s="155"/>
      <c r="Q1022" s="155"/>
      <c r="R1022" s="155"/>
      <c r="S1022" s="153"/>
      <c r="T1022" s="68"/>
      <c r="U1022" s="155"/>
      <c r="V1022" s="163"/>
      <c r="W1022" s="69"/>
      <c r="X1022" s="164"/>
      <c r="Y1022" s="163"/>
      <c r="Z1022" s="120"/>
    </row>
    <row r="1023" spans="1:26" ht="15.75" customHeight="1" x14ac:dyDescent="0.25">
      <c r="A1023" s="42">
        <v>3101</v>
      </c>
      <c r="B1023" s="43"/>
      <c r="C1023" s="43"/>
      <c r="D1023" s="43"/>
      <c r="E1023" s="43"/>
      <c r="F1023" s="43"/>
      <c r="G1023" s="43"/>
      <c r="H1023" s="43"/>
      <c r="I1023" s="43"/>
      <c r="J1023" s="43"/>
      <c r="K1023" s="87"/>
      <c r="L1023" s="155"/>
      <c r="M1023" s="155"/>
      <c r="N1023" s="155"/>
      <c r="O1023" s="155"/>
      <c r="P1023" s="155"/>
      <c r="Q1023" s="155"/>
      <c r="R1023" s="155"/>
      <c r="S1023" s="153"/>
      <c r="T1023" s="68"/>
      <c r="U1023" s="155"/>
      <c r="V1023" s="68"/>
      <c r="W1023" s="155"/>
      <c r="X1023" s="165"/>
      <c r="Y1023" s="163"/>
      <c r="Z1023" s="120"/>
    </row>
    <row r="1024" spans="1:26" ht="15.75" customHeight="1" x14ac:dyDescent="0.25">
      <c r="A1024" s="42">
        <v>3102</v>
      </c>
      <c r="B1024" s="43"/>
      <c r="C1024" s="43"/>
      <c r="D1024" s="43"/>
      <c r="E1024" s="43"/>
      <c r="F1024" s="43"/>
      <c r="G1024" s="43"/>
      <c r="H1024" s="43"/>
      <c r="I1024" s="43"/>
      <c r="J1024" s="43"/>
      <c r="K1024" s="87"/>
      <c r="L1024" s="155"/>
      <c r="M1024" s="155"/>
      <c r="N1024" s="155"/>
      <c r="O1024" s="155"/>
      <c r="P1024" s="155"/>
      <c r="Q1024" s="155"/>
      <c r="R1024" s="155"/>
      <c r="S1024" s="153"/>
      <c r="T1024" s="68"/>
      <c r="U1024" s="155"/>
      <c r="V1024" s="178" t="s">
        <v>64</v>
      </c>
      <c r="W1024" s="179"/>
      <c r="X1024" s="138">
        <f>K1027</f>
        <v>0</v>
      </c>
      <c r="Y1024" s="180" t="s">
        <v>10</v>
      </c>
      <c r="Z1024" s="120"/>
    </row>
    <row r="1025" spans="1:26" ht="15.75" customHeight="1" x14ac:dyDescent="0.25">
      <c r="A1025" s="42">
        <v>3201</v>
      </c>
      <c r="B1025" s="43"/>
      <c r="C1025" s="43"/>
      <c r="D1025" s="43"/>
      <c r="E1025" s="43"/>
      <c r="F1025" s="43"/>
      <c r="G1025" s="43"/>
      <c r="H1025" s="43"/>
      <c r="I1025" s="43"/>
      <c r="J1025" s="43"/>
      <c r="K1025" s="87"/>
      <c r="L1025" s="155"/>
      <c r="M1025" s="155"/>
      <c r="N1025" s="155"/>
      <c r="O1025" s="155"/>
      <c r="P1025" s="155"/>
      <c r="Q1025" s="155"/>
      <c r="R1025" s="155"/>
      <c r="S1025" s="153"/>
      <c r="T1025" s="68"/>
      <c r="U1025" s="155"/>
      <c r="V1025" s="181" t="s">
        <v>66</v>
      </c>
      <c r="W1025" s="55" t="str">
        <f>IF(W1024/B1011=0,"",W1024/B1011)</f>
        <v/>
      </c>
      <c r="X1025" s="182" t="e">
        <f>IF(W1024/X1024=0,"",W1024/X1024)</f>
        <v>#DIV/0!</v>
      </c>
      <c r="Y1025" s="183" t="s">
        <v>67</v>
      </c>
      <c r="Z1025" s="120"/>
    </row>
    <row r="1026" spans="1:26" ht="15.75" customHeight="1" x14ac:dyDescent="0.25">
      <c r="A1026" s="42">
        <v>3202</v>
      </c>
      <c r="B1026" s="43"/>
      <c r="C1026" s="43"/>
      <c r="D1026" s="43"/>
      <c r="E1026" s="43"/>
      <c r="F1026" s="43"/>
      <c r="G1026" s="43"/>
      <c r="H1026" s="43"/>
      <c r="I1026" s="43"/>
      <c r="J1026" s="43"/>
      <c r="K1026" s="87"/>
      <c r="L1026" s="155"/>
      <c r="M1026" s="155"/>
      <c r="N1026" s="155"/>
      <c r="O1026" s="155"/>
      <c r="P1026" s="155"/>
      <c r="Q1026" s="155"/>
      <c r="R1026" s="155"/>
      <c r="S1026" s="156"/>
      <c r="T1026" s="157"/>
      <c r="U1026" s="158"/>
      <c r="V1026" s="96"/>
      <c r="W1026" s="184"/>
      <c r="X1026" s="184"/>
      <c r="Y1026" s="185"/>
      <c r="Z1026" s="120"/>
    </row>
    <row r="1027" spans="1:26" ht="18" customHeight="1" x14ac:dyDescent="0.25">
      <c r="A1027" s="28"/>
      <c r="B1027" s="198" t="s">
        <v>89</v>
      </c>
      <c r="C1027" s="198"/>
      <c r="D1027" s="198"/>
      <c r="E1027" s="198"/>
      <c r="F1027" s="198"/>
      <c r="G1027" s="198"/>
      <c r="H1027" s="198"/>
      <c r="I1027" s="198"/>
      <c r="J1027" s="198"/>
      <c r="K1027" s="61">
        <f>SUM(K1011:K1023)</f>
        <v>0</v>
      </c>
      <c r="L1027" s="121"/>
      <c r="M1027" s="121"/>
      <c r="N1027" s="121"/>
      <c r="O1027" s="121"/>
      <c r="P1027" s="121"/>
      <c r="Q1027" s="121"/>
      <c r="R1027" s="121"/>
      <c r="S1027" s="62" t="str">
        <f>IF(K1019=0,"",K1019/B1011)</f>
        <v/>
      </c>
      <c r="T1027" s="62" t="str">
        <f>IF(K1027=0,"",K1027/B1011)</f>
        <v/>
      </c>
      <c r="U1027" s="62" t="str">
        <f>IF(K1019=0,"",T1027-S1027)</f>
        <v/>
      </c>
      <c r="V1027" s="2"/>
      <c r="W1027" s="121"/>
      <c r="X1027" s="25"/>
      <c r="Y1027" s="2"/>
      <c r="Z1027" s="120"/>
    </row>
    <row r="1028" spans="1:26" ht="12.75" customHeight="1" x14ac:dyDescent="0.2"/>
    <row r="1029" spans="1:26" ht="12.75" customHeight="1" x14ac:dyDescent="0.2"/>
    <row r="1030" spans="1:26" s="192" customFormat="1" ht="26.25" x14ac:dyDescent="0.4">
      <c r="B1030" s="199" t="s">
        <v>78</v>
      </c>
      <c r="C1030" s="200"/>
      <c r="D1030" s="200"/>
      <c r="E1030" s="200"/>
      <c r="F1030" s="200"/>
      <c r="G1030" s="200"/>
      <c r="H1030" s="200"/>
      <c r="I1030" s="200"/>
      <c r="J1030" s="200"/>
      <c r="K1030" s="147" t="s">
        <v>114</v>
      </c>
      <c r="S1030" s="2"/>
      <c r="T1030" s="2"/>
      <c r="V1030" s="2"/>
    </row>
    <row r="1031" spans="1:26" s="192" customFormat="1" ht="20.25" x14ac:dyDescent="0.2">
      <c r="A1031" s="201" t="s">
        <v>9</v>
      </c>
      <c r="B1031" s="202" t="s">
        <v>79</v>
      </c>
      <c r="C1031" s="203"/>
      <c r="D1031" s="203"/>
      <c r="E1031" s="203"/>
      <c r="F1031" s="203"/>
      <c r="G1031" s="203"/>
      <c r="H1031" s="203"/>
      <c r="I1031" s="203"/>
      <c r="J1031" s="204"/>
      <c r="K1031" s="212" t="s">
        <v>10</v>
      </c>
      <c r="L1031" s="193"/>
      <c r="M1031" s="193"/>
      <c r="N1031" s="193"/>
      <c r="O1031" s="193"/>
      <c r="P1031" s="193"/>
      <c r="Q1031" s="193"/>
      <c r="R1031" s="193"/>
      <c r="S1031" s="197" t="s">
        <v>2</v>
      </c>
      <c r="T1031" s="197" t="s">
        <v>3</v>
      </c>
      <c r="U1031" s="214" t="s">
        <v>4</v>
      </c>
      <c r="V1031" s="197" t="s">
        <v>5</v>
      </c>
      <c r="W1031" s="195" t="s">
        <v>6</v>
      </c>
      <c r="X1031" s="195" t="s">
        <v>7</v>
      </c>
      <c r="Y1031" s="197" t="s">
        <v>8</v>
      </c>
    </row>
    <row r="1032" spans="1:26" s="192" customFormat="1" ht="15.75" x14ac:dyDescent="0.25">
      <c r="A1032" s="196"/>
      <c r="B1032" s="42" t="s">
        <v>80</v>
      </c>
      <c r="C1032" s="42" t="s">
        <v>81</v>
      </c>
      <c r="D1032" s="42" t="s">
        <v>82</v>
      </c>
      <c r="E1032" s="42" t="s">
        <v>83</v>
      </c>
      <c r="F1032" s="42" t="s">
        <v>84</v>
      </c>
      <c r="G1032" s="42" t="s">
        <v>85</v>
      </c>
      <c r="H1032" s="42" t="s">
        <v>86</v>
      </c>
      <c r="I1032" s="42" t="s">
        <v>87</v>
      </c>
      <c r="J1032" s="42" t="s">
        <v>88</v>
      </c>
      <c r="K1032" s="213"/>
      <c r="L1032" s="193"/>
      <c r="M1032" s="193"/>
      <c r="N1032" s="193"/>
      <c r="O1032" s="193"/>
      <c r="P1032" s="193"/>
      <c r="Q1032" s="193"/>
      <c r="R1032" s="193"/>
      <c r="S1032" s="196"/>
      <c r="T1032" s="196"/>
      <c r="U1032" s="196"/>
      <c r="V1032" s="196"/>
      <c r="W1032" s="196"/>
      <c r="X1032" s="196"/>
      <c r="Y1032" s="196"/>
    </row>
    <row r="1033" spans="1:26" s="192" customFormat="1" ht="15.75" customHeight="1" x14ac:dyDescent="0.25">
      <c r="A1033" s="42">
        <v>2502</v>
      </c>
      <c r="B1033" s="43">
        <v>48</v>
      </c>
      <c r="C1033" s="43"/>
      <c r="D1033" s="43"/>
      <c r="E1033" s="43"/>
      <c r="F1033" s="43"/>
      <c r="G1033" s="43"/>
      <c r="H1033" s="43"/>
      <c r="I1033" s="43"/>
      <c r="J1033" s="43"/>
      <c r="K1033" s="87"/>
      <c r="L1033" s="155"/>
      <c r="M1033" s="155"/>
      <c r="N1033" s="155"/>
      <c r="O1033" s="155"/>
      <c r="P1033" s="155"/>
      <c r="Q1033" s="155"/>
      <c r="R1033" s="155"/>
      <c r="S1033" s="150"/>
      <c r="T1033" s="151"/>
      <c r="U1033" s="152"/>
      <c r="V1033" s="159"/>
      <c r="W1033" s="44">
        <f>B1033</f>
        <v>48</v>
      </c>
      <c r="X1033" s="160"/>
      <c r="Y1033" s="159"/>
    </row>
    <row r="1034" spans="1:26" s="192" customFormat="1" ht="15.75" customHeight="1" x14ac:dyDescent="0.25">
      <c r="A1034" s="42">
        <v>2601</v>
      </c>
      <c r="B1034" s="43"/>
      <c r="C1034" s="43"/>
      <c r="D1034" s="43"/>
      <c r="E1034" s="43"/>
      <c r="F1034" s="43"/>
      <c r="G1034" s="43"/>
      <c r="H1034" s="43"/>
      <c r="I1034" s="43"/>
      <c r="J1034" s="43"/>
      <c r="K1034" s="87"/>
      <c r="L1034" s="155"/>
      <c r="M1034" s="155"/>
      <c r="N1034" s="155"/>
      <c r="O1034" s="155"/>
      <c r="P1034" s="155"/>
      <c r="Q1034" s="155"/>
      <c r="R1034" s="155"/>
      <c r="S1034" s="153"/>
      <c r="T1034" s="68"/>
      <c r="U1034" s="154"/>
      <c r="V1034" s="45" t="str">
        <f>IF(C1034=0,"",C1034/B1033)</f>
        <v/>
      </c>
      <c r="W1034" s="46"/>
      <c r="X1034" s="161" t="str">
        <f t="shared" ref="X1034:X1041" si="132">IF(W1034=0,"",W1034/W1033)</f>
        <v/>
      </c>
      <c r="Y1034" s="161" t="str">
        <f t="shared" ref="Y1034:Y1041" si="133">IF(W1034=0,"",100%-X1034)</f>
        <v/>
      </c>
    </row>
    <row r="1035" spans="1:26" s="192" customFormat="1" ht="15.75" customHeight="1" x14ac:dyDescent="0.25">
      <c r="A1035" s="42">
        <v>2602</v>
      </c>
      <c r="B1035" s="43"/>
      <c r="C1035" s="43"/>
      <c r="D1035" s="43"/>
      <c r="E1035" s="43"/>
      <c r="F1035" s="43"/>
      <c r="G1035" s="43"/>
      <c r="H1035" s="43"/>
      <c r="I1035" s="43"/>
      <c r="J1035" s="43"/>
      <c r="K1035" s="87"/>
      <c r="L1035" s="155"/>
      <c r="M1035" s="155"/>
      <c r="N1035" s="155"/>
      <c r="O1035" s="155"/>
      <c r="P1035" s="155"/>
      <c r="Q1035" s="155"/>
      <c r="R1035" s="155"/>
      <c r="S1035" s="153"/>
      <c r="T1035" s="68"/>
      <c r="U1035" s="154"/>
      <c r="V1035" s="45" t="str">
        <f>IF(D1035=0,"",D1035/C1034)</f>
        <v/>
      </c>
      <c r="W1035" s="46"/>
      <c r="X1035" s="161" t="str">
        <f t="shared" si="132"/>
        <v/>
      </c>
      <c r="Y1035" s="161" t="str">
        <f t="shared" si="133"/>
        <v/>
      </c>
      <c r="Z1035" s="8">
        <f>W1035/W1033</f>
        <v>0</v>
      </c>
    </row>
    <row r="1036" spans="1:26" s="192" customFormat="1" ht="15.75" customHeight="1" x14ac:dyDescent="0.25">
      <c r="A1036" s="42">
        <v>2701</v>
      </c>
      <c r="B1036" s="43"/>
      <c r="C1036" s="43"/>
      <c r="D1036" s="43"/>
      <c r="E1036" s="43"/>
      <c r="F1036" s="43"/>
      <c r="G1036" s="43"/>
      <c r="H1036" s="43"/>
      <c r="I1036" s="43"/>
      <c r="J1036" s="43"/>
      <c r="K1036" s="87"/>
      <c r="L1036" s="155"/>
      <c r="M1036" s="155"/>
      <c r="N1036" s="155"/>
      <c r="O1036" s="155"/>
      <c r="P1036" s="155"/>
      <c r="Q1036" s="155"/>
      <c r="R1036" s="155"/>
      <c r="S1036" s="153"/>
      <c r="T1036" s="68"/>
      <c r="U1036" s="154"/>
      <c r="V1036" s="45" t="str">
        <f>IF(E1036=0,"",E1036/D1035)</f>
        <v/>
      </c>
      <c r="W1036" s="46"/>
      <c r="X1036" s="161" t="str">
        <f t="shared" si="132"/>
        <v/>
      </c>
      <c r="Y1036" s="161" t="str">
        <f t="shared" si="133"/>
        <v/>
      </c>
    </row>
    <row r="1037" spans="1:26" s="192" customFormat="1" ht="15.75" customHeight="1" x14ac:dyDescent="0.25">
      <c r="A1037" s="42">
        <v>2702</v>
      </c>
      <c r="B1037" s="43"/>
      <c r="C1037" s="43"/>
      <c r="D1037" s="43"/>
      <c r="E1037" s="43"/>
      <c r="F1037" s="43"/>
      <c r="G1037" s="43"/>
      <c r="H1037" s="43"/>
      <c r="I1037" s="43"/>
      <c r="J1037" s="43"/>
      <c r="K1037" s="87"/>
      <c r="L1037" s="155"/>
      <c r="M1037" s="155"/>
      <c r="N1037" s="155"/>
      <c r="O1037" s="155"/>
      <c r="P1037" s="155"/>
      <c r="Q1037" s="155"/>
      <c r="R1037" s="155"/>
      <c r="S1037" s="153"/>
      <c r="T1037" s="68"/>
      <c r="U1037" s="154"/>
      <c r="V1037" s="45" t="str">
        <f>IF(F1037=0,"",F1037/E1036)</f>
        <v/>
      </c>
      <c r="W1037" s="46"/>
      <c r="X1037" s="161" t="str">
        <f t="shared" si="132"/>
        <v/>
      </c>
      <c r="Y1037" s="161" t="str">
        <f t="shared" si="133"/>
        <v/>
      </c>
    </row>
    <row r="1038" spans="1:26" s="192" customFormat="1" ht="15.75" customHeight="1" x14ac:dyDescent="0.25">
      <c r="A1038" s="42">
        <v>2801</v>
      </c>
      <c r="B1038" s="43"/>
      <c r="C1038" s="43"/>
      <c r="D1038" s="43"/>
      <c r="E1038" s="43"/>
      <c r="F1038" s="43"/>
      <c r="G1038" s="43"/>
      <c r="H1038" s="43"/>
      <c r="I1038" s="43"/>
      <c r="J1038" s="43"/>
      <c r="K1038" s="87"/>
      <c r="L1038" s="155"/>
      <c r="M1038" s="155"/>
      <c r="N1038" s="155"/>
      <c r="O1038" s="155"/>
      <c r="P1038" s="155"/>
      <c r="Q1038" s="155"/>
      <c r="R1038" s="155"/>
      <c r="S1038" s="153"/>
      <c r="T1038" s="68"/>
      <c r="U1038" s="154"/>
      <c r="V1038" s="45" t="str">
        <f>IF(G1038=0,"",G1038/F1037)</f>
        <v/>
      </c>
      <c r="W1038" s="46"/>
      <c r="X1038" s="161" t="str">
        <f t="shared" si="132"/>
        <v/>
      </c>
      <c r="Y1038" s="161" t="str">
        <f t="shared" si="133"/>
        <v/>
      </c>
    </row>
    <row r="1039" spans="1:26" s="192" customFormat="1" ht="15.75" customHeight="1" x14ac:dyDescent="0.25">
      <c r="A1039" s="42">
        <v>2802</v>
      </c>
      <c r="B1039" s="43"/>
      <c r="C1039" s="43"/>
      <c r="D1039" s="43"/>
      <c r="E1039" s="43"/>
      <c r="F1039" s="43"/>
      <c r="G1039" s="43"/>
      <c r="H1039" s="43"/>
      <c r="I1039" s="43"/>
      <c r="J1039" s="43"/>
      <c r="K1039" s="87"/>
      <c r="L1039" s="155"/>
      <c r="M1039" s="155"/>
      <c r="N1039" s="155"/>
      <c r="O1039" s="155"/>
      <c r="P1039" s="155"/>
      <c r="Q1039" s="155"/>
      <c r="R1039" s="155"/>
      <c r="S1039" s="153"/>
      <c r="T1039" s="68"/>
      <c r="U1039" s="154"/>
      <c r="V1039" s="45" t="str">
        <f>IF(H1039=0,"",H1039/G1038)</f>
        <v/>
      </c>
      <c r="W1039" s="46"/>
      <c r="X1039" s="161" t="str">
        <f t="shared" si="132"/>
        <v/>
      </c>
      <c r="Y1039" s="161" t="str">
        <f t="shared" si="133"/>
        <v/>
      </c>
    </row>
    <row r="1040" spans="1:26" s="192" customFormat="1" ht="15.75" customHeight="1" x14ac:dyDescent="0.25">
      <c r="A1040" s="42">
        <v>2901</v>
      </c>
      <c r="B1040" s="43"/>
      <c r="C1040" s="43"/>
      <c r="D1040" s="43"/>
      <c r="E1040" s="43"/>
      <c r="F1040" s="43"/>
      <c r="G1040" s="43"/>
      <c r="H1040" s="43"/>
      <c r="I1040" s="43"/>
      <c r="J1040" s="43"/>
      <c r="K1040" s="87"/>
      <c r="L1040" s="155"/>
      <c r="M1040" s="155"/>
      <c r="N1040" s="155"/>
      <c r="O1040" s="155"/>
      <c r="P1040" s="155"/>
      <c r="Q1040" s="155"/>
      <c r="R1040" s="155"/>
      <c r="S1040" s="153"/>
      <c r="T1040" s="68"/>
      <c r="U1040" s="154"/>
      <c r="V1040" s="45" t="str">
        <f>IF(I1040=0,"",I1040/H1039)</f>
        <v/>
      </c>
      <c r="W1040" s="46"/>
      <c r="X1040" s="161" t="str">
        <f t="shared" si="132"/>
        <v/>
      </c>
      <c r="Y1040" s="161" t="str">
        <f t="shared" si="133"/>
        <v/>
      </c>
    </row>
    <row r="1041" spans="1:25" s="192" customFormat="1" ht="15.75" customHeight="1" x14ac:dyDescent="0.25">
      <c r="A1041" s="42">
        <v>2902</v>
      </c>
      <c r="B1041" s="43"/>
      <c r="C1041" s="43"/>
      <c r="D1041" s="43"/>
      <c r="E1041" s="43"/>
      <c r="F1041" s="43"/>
      <c r="G1041" s="43"/>
      <c r="H1041" s="43"/>
      <c r="I1041" s="43"/>
      <c r="J1041" s="43"/>
      <c r="K1041" s="87"/>
      <c r="L1041" s="155"/>
      <c r="M1041" s="155"/>
      <c r="N1041" s="155"/>
      <c r="O1041" s="155"/>
      <c r="P1041" s="155"/>
      <c r="Q1041" s="155"/>
      <c r="R1041" s="155"/>
      <c r="S1041" s="153"/>
      <c r="T1041" s="68"/>
      <c r="U1041" s="154"/>
      <c r="V1041" s="47" t="str">
        <f>IF(J1041=0,"",J1041/I1040)</f>
        <v/>
      </c>
      <c r="W1041" s="46"/>
      <c r="X1041" s="47" t="str">
        <f t="shared" si="132"/>
        <v/>
      </c>
      <c r="Y1041" s="47" t="str">
        <f t="shared" si="133"/>
        <v/>
      </c>
    </row>
    <row r="1042" spans="1:25" s="192" customFormat="1" ht="15.75" customHeight="1" x14ac:dyDescent="0.25">
      <c r="A1042" s="42">
        <v>3001</v>
      </c>
      <c r="B1042" s="43"/>
      <c r="C1042" s="43"/>
      <c r="D1042" s="43"/>
      <c r="E1042" s="43"/>
      <c r="F1042" s="43"/>
      <c r="G1042" s="43"/>
      <c r="H1042" s="43"/>
      <c r="I1042" s="43"/>
      <c r="J1042" s="43"/>
      <c r="K1042" s="87"/>
      <c r="L1042" s="155"/>
      <c r="M1042" s="155"/>
      <c r="N1042" s="155"/>
      <c r="O1042" s="155"/>
      <c r="P1042" s="155"/>
      <c r="Q1042" s="155"/>
      <c r="R1042" s="155"/>
      <c r="S1042" s="153"/>
      <c r="T1042" s="68"/>
      <c r="U1042" s="155"/>
      <c r="V1042" s="68"/>
      <c r="W1042" s="46"/>
      <c r="X1042" s="68"/>
      <c r="Y1042" s="162"/>
    </row>
    <row r="1043" spans="1:25" s="192" customFormat="1" ht="15.75" customHeight="1" x14ac:dyDescent="0.25">
      <c r="A1043" s="42">
        <v>3002</v>
      </c>
      <c r="B1043" s="43"/>
      <c r="C1043" s="43"/>
      <c r="D1043" s="43"/>
      <c r="E1043" s="43"/>
      <c r="F1043" s="43"/>
      <c r="G1043" s="43"/>
      <c r="H1043" s="43"/>
      <c r="I1043" s="43"/>
      <c r="J1043" s="43"/>
      <c r="K1043" s="87"/>
      <c r="L1043" s="155"/>
      <c r="M1043" s="155"/>
      <c r="N1043" s="155"/>
      <c r="O1043" s="155"/>
      <c r="P1043" s="155"/>
      <c r="Q1043" s="155"/>
      <c r="R1043" s="155"/>
      <c r="S1043" s="153"/>
      <c r="T1043" s="68"/>
      <c r="U1043" s="155"/>
      <c r="V1043" s="163"/>
      <c r="W1043" s="69"/>
      <c r="X1043" s="164"/>
      <c r="Y1043" s="163"/>
    </row>
    <row r="1044" spans="1:25" s="192" customFormat="1" ht="15.75" customHeight="1" x14ac:dyDescent="0.25">
      <c r="A1044" s="42">
        <v>3101</v>
      </c>
      <c r="B1044" s="43"/>
      <c r="C1044" s="43"/>
      <c r="D1044" s="43"/>
      <c r="E1044" s="43"/>
      <c r="F1044" s="43"/>
      <c r="G1044" s="43"/>
      <c r="H1044" s="43"/>
      <c r="I1044" s="43"/>
      <c r="J1044" s="43"/>
      <c r="K1044" s="87"/>
      <c r="L1044" s="155"/>
      <c r="M1044" s="155"/>
      <c r="N1044" s="155"/>
      <c r="O1044" s="155"/>
      <c r="P1044" s="155"/>
      <c r="Q1044" s="155"/>
      <c r="R1044" s="155"/>
      <c r="S1044" s="153"/>
      <c r="T1044" s="68"/>
      <c r="U1044" s="155"/>
      <c r="V1044" s="163"/>
      <c r="W1044" s="69"/>
      <c r="X1044" s="164"/>
      <c r="Y1044" s="163"/>
    </row>
    <row r="1045" spans="1:25" s="192" customFormat="1" ht="15.75" customHeight="1" x14ac:dyDescent="0.25">
      <c r="A1045" s="42">
        <v>3102</v>
      </c>
      <c r="B1045" s="43"/>
      <c r="C1045" s="43"/>
      <c r="D1045" s="43"/>
      <c r="E1045" s="43"/>
      <c r="F1045" s="43"/>
      <c r="G1045" s="43"/>
      <c r="H1045" s="43"/>
      <c r="I1045" s="43"/>
      <c r="J1045" s="43"/>
      <c r="K1045" s="87"/>
      <c r="L1045" s="155"/>
      <c r="M1045" s="155"/>
      <c r="N1045" s="155"/>
      <c r="O1045" s="155"/>
      <c r="P1045" s="155"/>
      <c r="Q1045" s="155"/>
      <c r="R1045" s="155"/>
      <c r="S1045" s="153"/>
      <c r="T1045" s="68"/>
      <c r="U1045" s="155"/>
      <c r="V1045" s="68"/>
      <c r="W1045" s="155"/>
      <c r="X1045" s="165"/>
      <c r="Y1045" s="163"/>
    </row>
    <row r="1046" spans="1:25" s="192" customFormat="1" ht="15.75" customHeight="1" x14ac:dyDescent="0.25">
      <c r="A1046" s="42">
        <v>3201</v>
      </c>
      <c r="B1046" s="43"/>
      <c r="C1046" s="43"/>
      <c r="D1046" s="43"/>
      <c r="E1046" s="43"/>
      <c r="F1046" s="43"/>
      <c r="G1046" s="43"/>
      <c r="H1046" s="43"/>
      <c r="I1046" s="43"/>
      <c r="J1046" s="43"/>
      <c r="K1046" s="87"/>
      <c r="L1046" s="155"/>
      <c r="M1046" s="155"/>
      <c r="N1046" s="155"/>
      <c r="O1046" s="155"/>
      <c r="P1046" s="155"/>
      <c r="Q1046" s="155"/>
      <c r="R1046" s="155"/>
      <c r="S1046" s="153"/>
      <c r="T1046" s="68"/>
      <c r="U1046" s="155"/>
      <c r="V1046" s="178" t="s">
        <v>64</v>
      </c>
      <c r="W1046" s="179"/>
      <c r="X1046" s="138">
        <f>K1049</f>
        <v>0</v>
      </c>
      <c r="Y1046" s="180" t="s">
        <v>10</v>
      </c>
    </row>
    <row r="1047" spans="1:25" s="192" customFormat="1" ht="15.75" customHeight="1" x14ac:dyDescent="0.25">
      <c r="A1047" s="42">
        <v>3202</v>
      </c>
      <c r="B1047" s="43"/>
      <c r="C1047" s="43"/>
      <c r="D1047" s="43"/>
      <c r="E1047" s="43"/>
      <c r="F1047" s="43"/>
      <c r="G1047" s="43"/>
      <c r="H1047" s="43"/>
      <c r="I1047" s="43"/>
      <c r="J1047" s="43"/>
      <c r="K1047" s="87"/>
      <c r="L1047" s="155"/>
      <c r="M1047" s="155"/>
      <c r="N1047" s="155"/>
      <c r="O1047" s="155"/>
      <c r="P1047" s="155"/>
      <c r="Q1047" s="155"/>
      <c r="R1047" s="155"/>
      <c r="S1047" s="153"/>
      <c r="T1047" s="68"/>
      <c r="U1047" s="155"/>
      <c r="V1047" s="181" t="s">
        <v>66</v>
      </c>
      <c r="W1047" s="55" t="str">
        <f>IF(W1046/B1033=0,"",W1046/B1033)</f>
        <v/>
      </c>
      <c r="X1047" s="182" t="e">
        <f>IF(W1046/X1046=0,"",W1046/X1046)</f>
        <v>#DIV/0!</v>
      </c>
      <c r="Y1047" s="183" t="s">
        <v>67</v>
      </c>
    </row>
    <row r="1048" spans="1:25" s="192" customFormat="1" ht="15.75" customHeight="1" x14ac:dyDescent="0.25">
      <c r="A1048" s="42">
        <v>3301</v>
      </c>
      <c r="B1048" s="43"/>
      <c r="C1048" s="43"/>
      <c r="D1048" s="43"/>
      <c r="E1048" s="43"/>
      <c r="F1048" s="43"/>
      <c r="G1048" s="43"/>
      <c r="H1048" s="43"/>
      <c r="I1048" s="43"/>
      <c r="J1048" s="43"/>
      <c r="K1048" s="87"/>
      <c r="L1048" s="155"/>
      <c r="M1048" s="155"/>
      <c r="N1048" s="155"/>
      <c r="O1048" s="155"/>
      <c r="P1048" s="155"/>
      <c r="Q1048" s="155"/>
      <c r="R1048" s="155"/>
      <c r="S1048" s="156"/>
      <c r="T1048" s="157"/>
      <c r="U1048" s="158"/>
      <c r="V1048" s="96"/>
      <c r="W1048" s="184"/>
      <c r="X1048" s="184"/>
      <c r="Y1048" s="185"/>
    </row>
    <row r="1049" spans="1:25" s="192" customFormat="1" ht="18" customHeight="1" x14ac:dyDescent="0.25">
      <c r="A1049" s="28"/>
      <c r="B1049" s="198" t="s">
        <v>89</v>
      </c>
      <c r="C1049" s="198"/>
      <c r="D1049" s="198"/>
      <c r="E1049" s="198"/>
      <c r="F1049" s="198"/>
      <c r="G1049" s="198"/>
      <c r="H1049" s="198"/>
      <c r="I1049" s="198"/>
      <c r="J1049" s="198"/>
      <c r="K1049" s="61">
        <f>SUM(K1033:K1045)</f>
        <v>0</v>
      </c>
      <c r="L1049" s="193"/>
      <c r="M1049" s="193"/>
      <c r="N1049" s="193"/>
      <c r="O1049" s="193"/>
      <c r="P1049" s="193"/>
      <c r="Q1049" s="193"/>
      <c r="R1049" s="193"/>
      <c r="S1049" s="62" t="str">
        <f>IF(K1041=0,"",K1041/B1033)</f>
        <v/>
      </c>
      <c r="T1049" s="62" t="str">
        <f>IF(K1049=0,"",K1049/B1033)</f>
        <v/>
      </c>
      <c r="U1049" s="62" t="str">
        <f>IF(K1041=0,"",T1049-S1049)</f>
        <v/>
      </c>
      <c r="V1049" s="2"/>
      <c r="W1049" s="193"/>
      <c r="X1049" s="25"/>
      <c r="Y1049" s="2"/>
    </row>
    <row r="1050" spans="1:25" ht="12.75" customHeight="1" x14ac:dyDescent="0.2"/>
    <row r="1051" spans="1:25" ht="12.75" customHeight="1" x14ac:dyDescent="0.2"/>
    <row r="1052" spans="1:25" ht="12.75" customHeight="1" x14ac:dyDescent="0.2"/>
    <row r="1053" spans="1:25" ht="12.75" customHeight="1" x14ac:dyDescent="0.2"/>
    <row r="1054" spans="1:25" ht="12.75" customHeight="1" x14ac:dyDescent="0.2"/>
    <row r="1055" spans="1:25" ht="12.75" customHeight="1" x14ac:dyDescent="0.2"/>
    <row r="1056" spans="1:25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</sheetData>
  <mergeCells count="413">
    <mergeCell ref="B917:J917"/>
    <mergeCell ref="B939:J939"/>
    <mergeCell ref="B961:J961"/>
    <mergeCell ref="B983:J983"/>
    <mergeCell ref="B1005:J1005"/>
    <mergeCell ref="B1027:J1027"/>
    <mergeCell ref="B673:J673"/>
    <mergeCell ref="B696:J696"/>
    <mergeCell ref="B719:J719"/>
    <mergeCell ref="B741:J741"/>
    <mergeCell ref="B763:J763"/>
    <mergeCell ref="B785:J785"/>
    <mergeCell ref="B807:J807"/>
    <mergeCell ref="B829:J829"/>
    <mergeCell ref="B851:J851"/>
    <mergeCell ref="B873:J873"/>
    <mergeCell ref="B895:J895"/>
    <mergeCell ref="B349:J349"/>
    <mergeCell ref="B372:J372"/>
    <mergeCell ref="B395:J395"/>
    <mergeCell ref="B418:J418"/>
    <mergeCell ref="B441:J441"/>
    <mergeCell ref="B464:J464"/>
    <mergeCell ref="B487:J487"/>
    <mergeCell ref="B510:J510"/>
    <mergeCell ref="B533:J533"/>
    <mergeCell ref="X1009:X1010"/>
    <mergeCell ref="Y1009:Y1010"/>
    <mergeCell ref="B1008:J1008"/>
    <mergeCell ref="A1009:A1010"/>
    <mergeCell ref="B1009:J1009"/>
    <mergeCell ref="K1009:K1010"/>
    <mergeCell ref="S1009:S1010"/>
    <mergeCell ref="T1009:T1010"/>
    <mergeCell ref="U1009:U1010"/>
    <mergeCell ref="V1009:V1010"/>
    <mergeCell ref="W1009:W1010"/>
    <mergeCell ref="X965:X966"/>
    <mergeCell ref="Y965:Y966"/>
    <mergeCell ref="B964:J964"/>
    <mergeCell ref="A965:A966"/>
    <mergeCell ref="B965:J965"/>
    <mergeCell ref="K965:K966"/>
    <mergeCell ref="S965:S966"/>
    <mergeCell ref="T965:T966"/>
    <mergeCell ref="U965:U966"/>
    <mergeCell ref="V965:V966"/>
    <mergeCell ref="W965:W966"/>
    <mergeCell ref="U353:U354"/>
    <mergeCell ref="V353:V354"/>
    <mergeCell ref="W353:W354"/>
    <mergeCell ref="X353:X354"/>
    <mergeCell ref="Y353:Y354"/>
    <mergeCell ref="B352:J352"/>
    <mergeCell ref="A353:A354"/>
    <mergeCell ref="B353:J353"/>
    <mergeCell ref="K353:K354"/>
    <mergeCell ref="S353:S354"/>
    <mergeCell ref="T353:T354"/>
    <mergeCell ref="U376:U377"/>
    <mergeCell ref="V376:V377"/>
    <mergeCell ref="W376:W377"/>
    <mergeCell ref="X376:X377"/>
    <mergeCell ref="Y376:Y377"/>
    <mergeCell ref="B375:J375"/>
    <mergeCell ref="A376:A377"/>
    <mergeCell ref="B376:J376"/>
    <mergeCell ref="K376:K377"/>
    <mergeCell ref="S376:S377"/>
    <mergeCell ref="T376:T377"/>
    <mergeCell ref="U399:U400"/>
    <mergeCell ref="V399:V400"/>
    <mergeCell ref="W399:W400"/>
    <mergeCell ref="X399:X400"/>
    <mergeCell ref="Y399:Y400"/>
    <mergeCell ref="B398:J398"/>
    <mergeCell ref="A399:A400"/>
    <mergeCell ref="B399:J399"/>
    <mergeCell ref="K399:K400"/>
    <mergeCell ref="S399:S400"/>
    <mergeCell ref="T399:T400"/>
    <mergeCell ref="U422:U423"/>
    <mergeCell ref="V422:V423"/>
    <mergeCell ref="W422:W423"/>
    <mergeCell ref="X422:X423"/>
    <mergeCell ref="Y422:Y423"/>
    <mergeCell ref="B421:J421"/>
    <mergeCell ref="A422:A423"/>
    <mergeCell ref="B422:J422"/>
    <mergeCell ref="K422:K423"/>
    <mergeCell ref="S422:S423"/>
    <mergeCell ref="T422:T423"/>
    <mergeCell ref="U445:U446"/>
    <mergeCell ref="V445:V446"/>
    <mergeCell ref="W445:W446"/>
    <mergeCell ref="X445:X446"/>
    <mergeCell ref="Y445:Y446"/>
    <mergeCell ref="B444:J444"/>
    <mergeCell ref="A445:A446"/>
    <mergeCell ref="B445:J445"/>
    <mergeCell ref="K445:K446"/>
    <mergeCell ref="S445:S446"/>
    <mergeCell ref="T445:T446"/>
    <mergeCell ref="U468:U469"/>
    <mergeCell ref="V468:V469"/>
    <mergeCell ref="W468:W469"/>
    <mergeCell ref="X468:X469"/>
    <mergeCell ref="Y468:Y469"/>
    <mergeCell ref="B467:J467"/>
    <mergeCell ref="A468:A469"/>
    <mergeCell ref="B468:J468"/>
    <mergeCell ref="K468:K469"/>
    <mergeCell ref="S468:S469"/>
    <mergeCell ref="T468:T469"/>
    <mergeCell ref="U491:U492"/>
    <mergeCell ref="V491:V492"/>
    <mergeCell ref="W491:W492"/>
    <mergeCell ref="X491:X492"/>
    <mergeCell ref="Y491:Y492"/>
    <mergeCell ref="B490:J490"/>
    <mergeCell ref="A491:A492"/>
    <mergeCell ref="B491:J491"/>
    <mergeCell ref="K491:K492"/>
    <mergeCell ref="S491:S492"/>
    <mergeCell ref="T491:T492"/>
    <mergeCell ref="U514:U515"/>
    <mergeCell ref="V514:V515"/>
    <mergeCell ref="W514:W515"/>
    <mergeCell ref="X514:X515"/>
    <mergeCell ref="Y514:Y515"/>
    <mergeCell ref="B513:J513"/>
    <mergeCell ref="A514:A515"/>
    <mergeCell ref="B514:J514"/>
    <mergeCell ref="K514:K515"/>
    <mergeCell ref="S514:S515"/>
    <mergeCell ref="T514:T515"/>
    <mergeCell ref="U537:U538"/>
    <mergeCell ref="V537:V538"/>
    <mergeCell ref="W537:W538"/>
    <mergeCell ref="X537:X538"/>
    <mergeCell ref="Y537:Y538"/>
    <mergeCell ref="B536:J536"/>
    <mergeCell ref="A537:A538"/>
    <mergeCell ref="B537:J537"/>
    <mergeCell ref="K537:K538"/>
    <mergeCell ref="S537:S538"/>
    <mergeCell ref="T537:T538"/>
    <mergeCell ref="U562:U563"/>
    <mergeCell ref="V562:V563"/>
    <mergeCell ref="B581:J581"/>
    <mergeCell ref="W562:W563"/>
    <mergeCell ref="X562:X563"/>
    <mergeCell ref="Y562:Y563"/>
    <mergeCell ref="B561:J561"/>
    <mergeCell ref="A562:A563"/>
    <mergeCell ref="B562:J562"/>
    <mergeCell ref="K562:K563"/>
    <mergeCell ref="S562:S563"/>
    <mergeCell ref="T562:T563"/>
    <mergeCell ref="B607:J607"/>
    <mergeCell ref="B604:J604"/>
    <mergeCell ref="A608:A609"/>
    <mergeCell ref="B608:J608"/>
    <mergeCell ref="K608:K609"/>
    <mergeCell ref="S608:S609"/>
    <mergeCell ref="B558:J558"/>
    <mergeCell ref="B584:J584"/>
    <mergeCell ref="A585:A586"/>
    <mergeCell ref="B585:J585"/>
    <mergeCell ref="K585:K586"/>
    <mergeCell ref="S585:S586"/>
    <mergeCell ref="T608:T609"/>
    <mergeCell ref="U608:U609"/>
    <mergeCell ref="V608:V609"/>
    <mergeCell ref="W608:W609"/>
    <mergeCell ref="X608:X609"/>
    <mergeCell ref="Y608:Y609"/>
    <mergeCell ref="U585:U586"/>
    <mergeCell ref="V585:V586"/>
    <mergeCell ref="W585:W586"/>
    <mergeCell ref="X585:X586"/>
    <mergeCell ref="Y585:Y586"/>
    <mergeCell ref="T585:T586"/>
    <mergeCell ref="B630:J630"/>
    <mergeCell ref="B627:J627"/>
    <mergeCell ref="Y631:Y632"/>
    <mergeCell ref="A631:A632"/>
    <mergeCell ref="B631:J631"/>
    <mergeCell ref="K631:K632"/>
    <mergeCell ref="S631:S632"/>
    <mergeCell ref="T654:T655"/>
    <mergeCell ref="U654:U655"/>
    <mergeCell ref="V654:V655"/>
    <mergeCell ref="W654:W655"/>
    <mergeCell ref="X654:X655"/>
    <mergeCell ref="Y654:Y655"/>
    <mergeCell ref="A654:A655"/>
    <mergeCell ref="B654:J654"/>
    <mergeCell ref="K654:K655"/>
    <mergeCell ref="S654:S655"/>
    <mergeCell ref="B653:J653"/>
    <mergeCell ref="B650:J650"/>
    <mergeCell ref="T631:T632"/>
    <mergeCell ref="U631:U632"/>
    <mergeCell ref="V631:V632"/>
    <mergeCell ref="W631:W632"/>
    <mergeCell ref="X631:X632"/>
    <mergeCell ref="U833:U834"/>
    <mergeCell ref="V833:V834"/>
    <mergeCell ref="W833:W834"/>
    <mergeCell ref="X833:X834"/>
    <mergeCell ref="Y833:Y834"/>
    <mergeCell ref="B832:J832"/>
    <mergeCell ref="A833:A834"/>
    <mergeCell ref="B833:J833"/>
    <mergeCell ref="K833:K834"/>
    <mergeCell ref="S833:S834"/>
    <mergeCell ref="T833:T834"/>
    <mergeCell ref="U855:U856"/>
    <mergeCell ref="V855:V856"/>
    <mergeCell ref="W855:W856"/>
    <mergeCell ref="X855:X856"/>
    <mergeCell ref="Y855:Y856"/>
    <mergeCell ref="B854:J854"/>
    <mergeCell ref="A855:A856"/>
    <mergeCell ref="B855:J855"/>
    <mergeCell ref="K855:K856"/>
    <mergeCell ref="S855:S856"/>
    <mergeCell ref="T855:T856"/>
    <mergeCell ref="U877:U878"/>
    <mergeCell ref="V877:V878"/>
    <mergeCell ref="W877:W878"/>
    <mergeCell ref="X877:X878"/>
    <mergeCell ref="Y877:Y878"/>
    <mergeCell ref="B876:J876"/>
    <mergeCell ref="A877:A878"/>
    <mergeCell ref="B877:J877"/>
    <mergeCell ref="K877:K878"/>
    <mergeCell ref="S877:S878"/>
    <mergeCell ref="T877:T878"/>
    <mergeCell ref="B16:J16"/>
    <mergeCell ref="L17:N17"/>
    <mergeCell ref="B33:J33"/>
    <mergeCell ref="L34:N34"/>
    <mergeCell ref="AB40:AJ40"/>
    <mergeCell ref="B49:J49"/>
    <mergeCell ref="L50:N50"/>
    <mergeCell ref="B64:J64"/>
    <mergeCell ref="L65:N65"/>
    <mergeCell ref="AB68:AJ68"/>
    <mergeCell ref="B79:J79"/>
    <mergeCell ref="L80:N80"/>
    <mergeCell ref="B94:J94"/>
    <mergeCell ref="L95:N95"/>
    <mergeCell ref="B110:J110"/>
    <mergeCell ref="L111:N111"/>
    <mergeCell ref="B125:J125"/>
    <mergeCell ref="B141:J141"/>
    <mergeCell ref="B157:J157"/>
    <mergeCell ref="B172:J172"/>
    <mergeCell ref="B189:J189"/>
    <mergeCell ref="B206:J206"/>
    <mergeCell ref="B225:J225"/>
    <mergeCell ref="B240:J240"/>
    <mergeCell ref="B254:J254"/>
    <mergeCell ref="B271:J271"/>
    <mergeCell ref="B285:J285"/>
    <mergeCell ref="B299:J299"/>
    <mergeCell ref="U330:U331"/>
    <mergeCell ref="V330:V331"/>
    <mergeCell ref="W330:W331"/>
    <mergeCell ref="X330:X331"/>
    <mergeCell ref="Y330:Y331"/>
    <mergeCell ref="B313:J313"/>
    <mergeCell ref="B329:J329"/>
    <mergeCell ref="A330:A331"/>
    <mergeCell ref="B330:J330"/>
    <mergeCell ref="K330:K331"/>
    <mergeCell ref="S330:S331"/>
    <mergeCell ref="T330:T331"/>
    <mergeCell ref="U899:U900"/>
    <mergeCell ref="V899:V900"/>
    <mergeCell ref="W899:W900"/>
    <mergeCell ref="X899:X900"/>
    <mergeCell ref="Y899:Y900"/>
    <mergeCell ref="B898:J898"/>
    <mergeCell ref="A899:A900"/>
    <mergeCell ref="B899:J899"/>
    <mergeCell ref="K899:K900"/>
    <mergeCell ref="S899:S900"/>
    <mergeCell ref="T899:T900"/>
    <mergeCell ref="U677:U678"/>
    <mergeCell ref="V677:V678"/>
    <mergeCell ref="W677:W678"/>
    <mergeCell ref="X677:X678"/>
    <mergeCell ref="Y677:Y678"/>
    <mergeCell ref="B676:J676"/>
    <mergeCell ref="A677:A678"/>
    <mergeCell ref="B677:J677"/>
    <mergeCell ref="K677:K678"/>
    <mergeCell ref="S677:S678"/>
    <mergeCell ref="T677:T678"/>
    <mergeCell ref="U700:U701"/>
    <mergeCell ref="V700:V701"/>
    <mergeCell ref="W700:W701"/>
    <mergeCell ref="X700:X701"/>
    <mergeCell ref="Y700:Y701"/>
    <mergeCell ref="B699:J699"/>
    <mergeCell ref="A700:A701"/>
    <mergeCell ref="B700:J700"/>
    <mergeCell ref="K700:K701"/>
    <mergeCell ref="S700:S701"/>
    <mergeCell ref="T700:T701"/>
    <mergeCell ref="U723:U724"/>
    <mergeCell ref="V723:V724"/>
    <mergeCell ref="W723:W724"/>
    <mergeCell ref="X723:X724"/>
    <mergeCell ref="Y723:Y724"/>
    <mergeCell ref="B722:J722"/>
    <mergeCell ref="A723:A724"/>
    <mergeCell ref="B723:J723"/>
    <mergeCell ref="K723:K724"/>
    <mergeCell ref="S723:S724"/>
    <mergeCell ref="T723:T724"/>
    <mergeCell ref="U745:U746"/>
    <mergeCell ref="V745:V746"/>
    <mergeCell ref="W745:W746"/>
    <mergeCell ref="X745:X746"/>
    <mergeCell ref="Y745:Y746"/>
    <mergeCell ref="B744:J744"/>
    <mergeCell ref="A745:A746"/>
    <mergeCell ref="B745:J745"/>
    <mergeCell ref="K745:K746"/>
    <mergeCell ref="S745:S746"/>
    <mergeCell ref="T745:T746"/>
    <mergeCell ref="U767:U768"/>
    <mergeCell ref="V767:V768"/>
    <mergeCell ref="W767:W768"/>
    <mergeCell ref="X767:X768"/>
    <mergeCell ref="Y767:Y768"/>
    <mergeCell ref="B766:J766"/>
    <mergeCell ref="A767:A768"/>
    <mergeCell ref="B767:J767"/>
    <mergeCell ref="K767:K768"/>
    <mergeCell ref="S767:S768"/>
    <mergeCell ref="T767:T768"/>
    <mergeCell ref="U789:U790"/>
    <mergeCell ref="V789:V790"/>
    <mergeCell ref="W789:W790"/>
    <mergeCell ref="X789:X790"/>
    <mergeCell ref="Y789:Y790"/>
    <mergeCell ref="B788:J788"/>
    <mergeCell ref="A789:A790"/>
    <mergeCell ref="B789:J789"/>
    <mergeCell ref="K789:K790"/>
    <mergeCell ref="S789:S790"/>
    <mergeCell ref="T789:T790"/>
    <mergeCell ref="U811:U812"/>
    <mergeCell ref="V811:V812"/>
    <mergeCell ref="W811:W812"/>
    <mergeCell ref="X811:X812"/>
    <mergeCell ref="Y811:Y812"/>
    <mergeCell ref="B810:J810"/>
    <mergeCell ref="A811:A812"/>
    <mergeCell ref="B811:J811"/>
    <mergeCell ref="K811:K812"/>
    <mergeCell ref="S811:S812"/>
    <mergeCell ref="T811:T812"/>
    <mergeCell ref="X921:X922"/>
    <mergeCell ref="Y921:Y922"/>
    <mergeCell ref="B920:J920"/>
    <mergeCell ref="A921:A922"/>
    <mergeCell ref="B921:J921"/>
    <mergeCell ref="K921:K922"/>
    <mergeCell ref="S921:S922"/>
    <mergeCell ref="T921:T922"/>
    <mergeCell ref="U921:U922"/>
    <mergeCell ref="V921:V922"/>
    <mergeCell ref="W921:W922"/>
    <mergeCell ref="X943:X944"/>
    <mergeCell ref="Y943:Y944"/>
    <mergeCell ref="B942:J942"/>
    <mergeCell ref="A943:A944"/>
    <mergeCell ref="B943:J943"/>
    <mergeCell ref="K943:K944"/>
    <mergeCell ref="S943:S944"/>
    <mergeCell ref="T943:T944"/>
    <mergeCell ref="U943:U944"/>
    <mergeCell ref="V943:V944"/>
    <mergeCell ref="W943:W944"/>
    <mergeCell ref="X987:X988"/>
    <mergeCell ref="Y987:Y988"/>
    <mergeCell ref="B986:J986"/>
    <mergeCell ref="A987:A988"/>
    <mergeCell ref="B987:J987"/>
    <mergeCell ref="K987:K988"/>
    <mergeCell ref="S987:S988"/>
    <mergeCell ref="T987:T988"/>
    <mergeCell ref="U987:U988"/>
    <mergeCell ref="V987:V988"/>
    <mergeCell ref="W987:W988"/>
    <mergeCell ref="X1031:X1032"/>
    <mergeCell ref="Y1031:Y1032"/>
    <mergeCell ref="B1049:J1049"/>
    <mergeCell ref="B1030:J1030"/>
    <mergeCell ref="A1031:A1032"/>
    <mergeCell ref="B1031:J1031"/>
    <mergeCell ref="K1031:K1032"/>
    <mergeCell ref="S1031:S1032"/>
    <mergeCell ref="T1031:T1032"/>
    <mergeCell ref="U1031:U1032"/>
    <mergeCell ref="V1031:V1032"/>
    <mergeCell ref="W1031:W1032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Z1009"/>
  <sheetViews>
    <sheetView topLeftCell="A421" zoomScaleNormal="100" workbookViewId="0">
      <selection activeCell="P447" sqref="P447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73" bestFit="1" customWidth="1"/>
    <col min="12" max="18" width="12.85546875" customWidth="1"/>
    <col min="19" max="19" width="9" customWidth="1"/>
    <col min="20" max="20" width="8.7109375" customWidth="1"/>
    <col min="21" max="26" width="10" customWidth="1"/>
  </cols>
  <sheetData>
    <row r="1" spans="1:18" s="188" customFormat="1" ht="15" customHeight="1" x14ac:dyDescent="0.2">
      <c r="K1" s="173"/>
    </row>
    <row r="2" spans="1:18" s="188" customFormat="1" ht="15" customHeight="1" x14ac:dyDescent="0.2">
      <c r="K2" s="173"/>
    </row>
    <row r="3" spans="1:18" s="188" customFormat="1" ht="15" customHeight="1" x14ac:dyDescent="0.2">
      <c r="K3" s="173"/>
    </row>
    <row r="4" spans="1:18" s="188" customFormat="1" ht="15" customHeight="1" x14ac:dyDescent="0.2">
      <c r="K4" s="173"/>
    </row>
    <row r="5" spans="1:18" s="188" customFormat="1" ht="15" customHeight="1" x14ac:dyDescent="0.2">
      <c r="K5" s="173"/>
    </row>
    <row r="6" spans="1:18" s="188" customFormat="1" ht="15" customHeight="1" x14ac:dyDescent="0.2">
      <c r="K6" s="173"/>
    </row>
    <row r="7" spans="1:18" s="188" customFormat="1" ht="15" customHeight="1" x14ac:dyDescent="0.2">
      <c r="K7" s="173"/>
    </row>
    <row r="8" spans="1:18" s="188" customFormat="1" ht="15" customHeight="1" x14ac:dyDescent="0.2">
      <c r="K8" s="173"/>
    </row>
    <row r="9" spans="1:18" s="188" customFormat="1" ht="15" customHeight="1" x14ac:dyDescent="0.2">
      <c r="K9" s="173"/>
    </row>
    <row r="10" spans="1:18" s="188" customFormat="1" ht="15" customHeight="1" x14ac:dyDescent="0.2">
      <c r="K10" s="173"/>
    </row>
    <row r="11" spans="1:18" s="188" customFormat="1" ht="15" customHeight="1" x14ac:dyDescent="0.2">
      <c r="K11" s="173"/>
    </row>
    <row r="12" spans="1:18" s="188" customFormat="1" ht="12.75" x14ac:dyDescent="0.2">
      <c r="K12" s="173"/>
    </row>
    <row r="13" spans="1:18" s="188" customFormat="1" ht="12.75" x14ac:dyDescent="0.2">
      <c r="K13" s="173"/>
    </row>
    <row r="14" spans="1:18" ht="12.75" x14ac:dyDescent="0.2">
      <c r="L14" s="2"/>
      <c r="M14" s="2"/>
      <c r="O14" s="2"/>
    </row>
    <row r="15" spans="1:18" ht="26.25" customHeight="1" x14ac:dyDescent="0.4">
      <c r="B15" s="199" t="s">
        <v>78</v>
      </c>
      <c r="C15" s="200"/>
      <c r="D15" s="200"/>
      <c r="E15" s="200"/>
      <c r="F15" s="200"/>
      <c r="G15" s="200"/>
      <c r="H15" s="200"/>
      <c r="I15" s="200"/>
      <c r="J15" s="200"/>
      <c r="K15" s="147" t="s">
        <v>61</v>
      </c>
      <c r="L15" s="2"/>
      <c r="M15" s="2"/>
      <c r="N15" s="1"/>
      <c r="O15" s="2"/>
      <c r="P15" s="1"/>
      <c r="Q15" s="1"/>
      <c r="R15" s="1"/>
    </row>
    <row r="16" spans="1:18" ht="20.25" customHeight="1" x14ac:dyDescent="0.2">
      <c r="A16" s="201" t="s">
        <v>9</v>
      </c>
      <c r="B16" s="202" t="s">
        <v>79</v>
      </c>
      <c r="C16" s="203"/>
      <c r="D16" s="203"/>
      <c r="E16" s="203"/>
      <c r="F16" s="203"/>
      <c r="G16" s="203"/>
      <c r="H16" s="203"/>
      <c r="I16" s="203"/>
      <c r="J16" s="204"/>
      <c r="K16" s="212" t="s">
        <v>10</v>
      </c>
      <c r="L16" s="197" t="s">
        <v>2</v>
      </c>
      <c r="M16" s="197" t="s">
        <v>3</v>
      </c>
      <c r="N16" s="214" t="s">
        <v>4</v>
      </c>
      <c r="O16" s="197" t="s">
        <v>5</v>
      </c>
      <c r="P16" s="195" t="s">
        <v>6</v>
      </c>
      <c r="Q16" s="195" t="s">
        <v>7</v>
      </c>
      <c r="R16" s="197" t="s">
        <v>8</v>
      </c>
    </row>
    <row r="17" spans="1:19" ht="15.75" customHeight="1" x14ac:dyDescent="0.25">
      <c r="A17" s="196"/>
      <c r="B17" s="42" t="s">
        <v>80</v>
      </c>
      <c r="C17" s="42" t="s">
        <v>81</v>
      </c>
      <c r="D17" s="42" t="s">
        <v>82</v>
      </c>
      <c r="E17" s="42" t="s">
        <v>83</v>
      </c>
      <c r="F17" s="42" t="s">
        <v>84</v>
      </c>
      <c r="G17" s="42" t="s">
        <v>85</v>
      </c>
      <c r="H17" s="42" t="s">
        <v>86</v>
      </c>
      <c r="I17" s="42" t="s">
        <v>87</v>
      </c>
      <c r="J17" s="42" t="s">
        <v>88</v>
      </c>
      <c r="K17" s="213"/>
      <c r="L17" s="196"/>
      <c r="M17" s="196"/>
      <c r="N17" s="196"/>
      <c r="O17" s="196"/>
      <c r="P17" s="196"/>
      <c r="Q17" s="196"/>
      <c r="R17" s="196"/>
    </row>
    <row r="18" spans="1:19" ht="15.75" customHeight="1" x14ac:dyDescent="0.25">
      <c r="A18" s="42">
        <v>1102</v>
      </c>
      <c r="B18" s="43">
        <v>23</v>
      </c>
      <c r="C18" s="43"/>
      <c r="D18" s="43"/>
      <c r="E18" s="43"/>
      <c r="F18" s="43"/>
      <c r="G18" s="43"/>
      <c r="H18" s="43"/>
      <c r="I18" s="43"/>
      <c r="J18" s="43"/>
      <c r="K18" s="87"/>
      <c r="L18" s="150"/>
      <c r="M18" s="151"/>
      <c r="N18" s="152"/>
      <c r="O18" s="159"/>
      <c r="P18" s="44">
        <f>B18</f>
        <v>23</v>
      </c>
      <c r="Q18" s="160"/>
      <c r="R18" s="159"/>
    </row>
    <row r="19" spans="1:19" ht="15.75" customHeight="1" x14ac:dyDescent="0.25">
      <c r="A19" s="42">
        <v>1201</v>
      </c>
      <c r="B19" s="43"/>
      <c r="C19" s="43">
        <v>21</v>
      </c>
      <c r="D19" s="43"/>
      <c r="E19" s="43"/>
      <c r="F19" s="43"/>
      <c r="G19" s="43"/>
      <c r="H19" s="43"/>
      <c r="I19" s="43"/>
      <c r="J19" s="43"/>
      <c r="K19" s="87"/>
      <c r="L19" s="153"/>
      <c r="M19" s="68"/>
      <c r="N19" s="154"/>
      <c r="O19" s="45">
        <f>IF(C19=0,"",C19/B18)</f>
        <v>0.91304347826086951</v>
      </c>
      <c r="P19" s="46">
        <v>21</v>
      </c>
      <c r="Q19" s="161">
        <f t="shared" ref="Q19:Q26" si="0">IF(P19=0,"",P19/P18)</f>
        <v>0.91304347826086951</v>
      </c>
      <c r="R19" s="161">
        <f t="shared" ref="R19:R26" si="1">IF(P19=0,"",100%-Q19)</f>
        <v>8.6956521739130488E-2</v>
      </c>
    </row>
    <row r="20" spans="1:19" ht="15.75" customHeight="1" x14ac:dyDescent="0.25">
      <c r="A20" s="42">
        <v>1202</v>
      </c>
      <c r="B20" s="43"/>
      <c r="C20" s="43"/>
      <c r="D20" s="43">
        <v>14</v>
      </c>
      <c r="E20" s="43"/>
      <c r="F20" s="43"/>
      <c r="G20" s="43"/>
      <c r="H20" s="43"/>
      <c r="I20" s="43"/>
      <c r="J20" s="43"/>
      <c r="K20" s="87"/>
      <c r="L20" s="153"/>
      <c r="M20" s="68"/>
      <c r="N20" s="154"/>
      <c r="O20" s="45">
        <f>IF(D20=0,"",D20/C19)</f>
        <v>0.66666666666666663</v>
      </c>
      <c r="P20" s="46">
        <v>18</v>
      </c>
      <c r="Q20" s="161">
        <f t="shared" si="0"/>
        <v>0.8571428571428571</v>
      </c>
      <c r="R20" s="161">
        <f t="shared" si="1"/>
        <v>0.1428571428571429</v>
      </c>
      <c r="S20" s="8">
        <f>P20/P18</f>
        <v>0.78260869565217395</v>
      </c>
    </row>
    <row r="21" spans="1:19" ht="15.75" customHeight="1" x14ac:dyDescent="0.25">
      <c r="A21" s="42">
        <v>1301</v>
      </c>
      <c r="B21" s="43"/>
      <c r="C21" s="43"/>
      <c r="D21" s="43"/>
      <c r="E21" s="43">
        <v>11</v>
      </c>
      <c r="F21" s="43"/>
      <c r="G21" s="43"/>
      <c r="H21" s="43"/>
      <c r="I21" s="43"/>
      <c r="J21" s="43"/>
      <c r="K21" s="87"/>
      <c r="L21" s="153"/>
      <c r="M21" s="68"/>
      <c r="N21" s="154"/>
      <c r="O21" s="45">
        <f>IF(E21=0,"",E21/D20)</f>
        <v>0.7857142857142857</v>
      </c>
      <c r="P21" s="46">
        <v>18</v>
      </c>
      <c r="Q21" s="161">
        <f t="shared" si="0"/>
        <v>1</v>
      </c>
      <c r="R21" s="161">
        <f t="shared" si="1"/>
        <v>0</v>
      </c>
    </row>
    <row r="22" spans="1:19" ht="15.75" customHeight="1" x14ac:dyDescent="0.25">
      <c r="A22" s="42">
        <v>1302</v>
      </c>
      <c r="B22" s="43"/>
      <c r="C22" s="43"/>
      <c r="D22" s="43"/>
      <c r="E22" s="43"/>
      <c r="F22" s="43">
        <v>10</v>
      </c>
      <c r="G22" s="43"/>
      <c r="H22" s="43"/>
      <c r="I22" s="43"/>
      <c r="J22" s="43"/>
      <c r="K22" s="87"/>
      <c r="L22" s="153"/>
      <c r="M22" s="68"/>
      <c r="N22" s="154"/>
      <c r="O22" s="45">
        <f>IF(F22=0,"",F22/E21)</f>
        <v>0.90909090909090906</v>
      </c>
      <c r="P22" s="46">
        <v>18</v>
      </c>
      <c r="Q22" s="161">
        <f t="shared" si="0"/>
        <v>1</v>
      </c>
      <c r="R22" s="161">
        <f t="shared" si="1"/>
        <v>0</v>
      </c>
    </row>
    <row r="23" spans="1:19" ht="15.75" customHeight="1" x14ac:dyDescent="0.25">
      <c r="A23" s="42">
        <v>1401</v>
      </c>
      <c r="B23" s="43"/>
      <c r="C23" s="43"/>
      <c r="D23" s="43"/>
      <c r="E23" s="43"/>
      <c r="F23" s="43"/>
      <c r="G23" s="43">
        <v>9</v>
      </c>
      <c r="H23" s="43"/>
      <c r="I23" s="43"/>
      <c r="J23" s="43"/>
      <c r="K23" s="87"/>
      <c r="L23" s="153"/>
      <c r="M23" s="68"/>
      <c r="N23" s="154"/>
      <c r="O23" s="45">
        <f>IF(G23=0,"",G23/F22)</f>
        <v>0.9</v>
      </c>
      <c r="P23" s="46">
        <v>18</v>
      </c>
      <c r="Q23" s="161">
        <f t="shared" si="0"/>
        <v>1</v>
      </c>
      <c r="R23" s="161">
        <f t="shared" si="1"/>
        <v>0</v>
      </c>
    </row>
    <row r="24" spans="1:19" ht="15.75" customHeight="1" x14ac:dyDescent="0.25">
      <c r="A24" s="42">
        <v>1402</v>
      </c>
      <c r="B24" s="43"/>
      <c r="C24" s="43"/>
      <c r="D24" s="43"/>
      <c r="E24" s="43"/>
      <c r="F24" s="43"/>
      <c r="G24" s="43"/>
      <c r="H24" s="43">
        <v>9</v>
      </c>
      <c r="I24" s="43"/>
      <c r="J24" s="43"/>
      <c r="K24" s="87"/>
      <c r="L24" s="153"/>
      <c r="M24" s="68"/>
      <c r="N24" s="154"/>
      <c r="O24" s="45">
        <f>IF(H24=0,"",H24/G23)</f>
        <v>1</v>
      </c>
      <c r="P24" s="46">
        <v>17</v>
      </c>
      <c r="Q24" s="161">
        <f t="shared" si="0"/>
        <v>0.94444444444444442</v>
      </c>
      <c r="R24" s="161">
        <f t="shared" si="1"/>
        <v>5.555555555555558E-2</v>
      </c>
    </row>
    <row r="25" spans="1:19" ht="15.75" customHeight="1" x14ac:dyDescent="0.25">
      <c r="A25" s="42">
        <v>1501</v>
      </c>
      <c r="B25" s="43"/>
      <c r="C25" s="43"/>
      <c r="D25" s="43"/>
      <c r="E25" s="43"/>
      <c r="F25" s="43"/>
      <c r="G25" s="43"/>
      <c r="H25" s="43"/>
      <c r="I25" s="43">
        <v>9</v>
      </c>
      <c r="J25" s="43"/>
      <c r="K25" s="87"/>
      <c r="L25" s="153"/>
      <c r="M25" s="68"/>
      <c r="N25" s="154"/>
      <c r="O25" s="45">
        <f>IF(I25=0,"",I25/H24)</f>
        <v>1</v>
      </c>
      <c r="P25" s="46">
        <v>11</v>
      </c>
      <c r="Q25" s="161">
        <f t="shared" si="0"/>
        <v>0.6470588235294118</v>
      </c>
      <c r="R25" s="161">
        <f t="shared" si="1"/>
        <v>0.3529411764705882</v>
      </c>
    </row>
    <row r="26" spans="1:19" ht="15.75" customHeight="1" x14ac:dyDescent="0.25">
      <c r="A26" s="42">
        <v>1502</v>
      </c>
      <c r="B26" s="43"/>
      <c r="C26" s="43"/>
      <c r="D26" s="43"/>
      <c r="E26" s="43"/>
      <c r="F26" s="43"/>
      <c r="G26" s="43"/>
      <c r="H26" s="43"/>
      <c r="I26" s="43"/>
      <c r="J26" s="43">
        <v>7</v>
      </c>
      <c r="K26" s="87">
        <v>6</v>
      </c>
      <c r="L26" s="153"/>
      <c r="M26" s="68"/>
      <c r="N26" s="154"/>
      <c r="O26" s="47">
        <f>IF(J26=0,"",J26/I25)</f>
        <v>0.77777777777777779</v>
      </c>
      <c r="P26" s="46">
        <v>10</v>
      </c>
      <c r="Q26" s="47">
        <f t="shared" si="0"/>
        <v>0.90909090909090906</v>
      </c>
      <c r="R26" s="47">
        <f t="shared" si="1"/>
        <v>9.0909090909090939E-2</v>
      </c>
    </row>
    <row r="27" spans="1:19" ht="15.75" customHeight="1" x14ac:dyDescent="0.25">
      <c r="A27" s="42">
        <v>1601</v>
      </c>
      <c r="B27" s="43"/>
      <c r="C27" s="43"/>
      <c r="D27" s="43"/>
      <c r="E27" s="43"/>
      <c r="F27" s="43"/>
      <c r="G27" s="43"/>
      <c r="H27" s="43"/>
      <c r="I27" s="43"/>
      <c r="J27" s="43">
        <v>2</v>
      </c>
      <c r="K27" s="87">
        <v>2</v>
      </c>
      <c r="L27" s="153"/>
      <c r="M27" s="68"/>
      <c r="N27" s="155"/>
      <c r="O27" s="68"/>
      <c r="P27" s="46">
        <v>4</v>
      </c>
      <c r="Q27" s="68"/>
      <c r="R27" s="162"/>
    </row>
    <row r="28" spans="1:19" ht="15.75" customHeight="1" x14ac:dyDescent="0.25">
      <c r="A28" s="42">
        <v>1602</v>
      </c>
      <c r="B28" s="43"/>
      <c r="C28" s="43"/>
      <c r="D28" s="43"/>
      <c r="E28" s="43"/>
      <c r="F28" s="43"/>
      <c r="G28" s="43"/>
      <c r="H28" s="43"/>
      <c r="I28" s="43"/>
      <c r="J28" s="43">
        <v>1</v>
      </c>
      <c r="K28" s="87"/>
      <c r="L28" s="153"/>
      <c r="M28" s="68"/>
      <c r="N28" s="155"/>
      <c r="O28" s="163"/>
      <c r="P28" s="69">
        <v>1</v>
      </c>
      <c r="Q28" s="164"/>
      <c r="R28" s="163"/>
    </row>
    <row r="29" spans="1:19" ht="15.75" customHeight="1" x14ac:dyDescent="0.25">
      <c r="A29" s="42">
        <v>1702</v>
      </c>
      <c r="B29" s="43"/>
      <c r="C29" s="43"/>
      <c r="D29" s="43"/>
      <c r="E29" s="43"/>
      <c r="F29" s="43"/>
      <c r="G29" s="43"/>
      <c r="H29" s="43"/>
      <c r="I29" s="43"/>
      <c r="J29" s="43">
        <v>1</v>
      </c>
      <c r="K29" s="87">
        <v>1</v>
      </c>
      <c r="L29" s="153"/>
      <c r="M29" s="68"/>
      <c r="N29" s="155"/>
      <c r="O29" s="163"/>
      <c r="P29" s="69">
        <v>1</v>
      </c>
      <c r="Q29" s="164"/>
      <c r="R29" s="163"/>
    </row>
    <row r="30" spans="1:19" ht="15.75" customHeight="1" x14ac:dyDescent="0.25">
      <c r="A30" s="42">
        <v>1801</v>
      </c>
      <c r="B30" s="43"/>
      <c r="C30" s="43"/>
      <c r="D30" s="43"/>
      <c r="E30" s="43"/>
      <c r="F30" s="43"/>
      <c r="G30" s="43"/>
      <c r="H30" s="43"/>
      <c r="I30" s="43"/>
      <c r="J30" s="43"/>
      <c r="K30" s="87"/>
      <c r="L30" s="153"/>
      <c r="M30" s="68"/>
      <c r="N30" s="155"/>
      <c r="O30" s="163"/>
      <c r="P30" s="69"/>
      <c r="Q30" s="164"/>
      <c r="R30" s="163"/>
    </row>
    <row r="31" spans="1:19" ht="15.75" customHeight="1" x14ac:dyDescent="0.25">
      <c r="A31" s="42">
        <v>1802</v>
      </c>
      <c r="B31" s="43"/>
      <c r="C31" s="43"/>
      <c r="D31" s="43"/>
      <c r="E31" s="43"/>
      <c r="F31" s="43"/>
      <c r="G31" s="43"/>
      <c r="H31" s="43"/>
      <c r="I31" s="43"/>
      <c r="J31" s="43"/>
      <c r="K31" s="87"/>
      <c r="L31" s="153"/>
      <c r="M31" s="68"/>
      <c r="N31" s="155"/>
      <c r="O31" s="68"/>
      <c r="P31" s="155"/>
      <c r="Q31" s="165"/>
      <c r="R31" s="163"/>
    </row>
    <row r="32" spans="1:19" ht="15.75" customHeight="1" x14ac:dyDescent="0.25">
      <c r="A32" s="42">
        <v>1901</v>
      </c>
      <c r="B32" s="43"/>
      <c r="C32" s="43"/>
      <c r="D32" s="43"/>
      <c r="E32" s="43"/>
      <c r="F32" s="43"/>
      <c r="G32" s="43"/>
      <c r="H32" s="43"/>
      <c r="I32" s="43"/>
      <c r="J32" s="43"/>
      <c r="K32" s="87"/>
      <c r="L32" s="153"/>
      <c r="M32" s="68"/>
      <c r="N32" s="155"/>
      <c r="O32" s="50" t="s">
        <v>64</v>
      </c>
      <c r="P32" s="51">
        <v>9</v>
      </c>
      <c r="Q32" s="52">
        <f>SUM(K25:K30)</f>
        <v>9</v>
      </c>
      <c r="R32" s="53" t="s">
        <v>10</v>
      </c>
    </row>
    <row r="33" spans="1:19" ht="15.75" customHeight="1" x14ac:dyDescent="0.25">
      <c r="A33" s="42">
        <v>1902</v>
      </c>
      <c r="B33" s="43"/>
      <c r="C33" s="43"/>
      <c r="D33" s="43"/>
      <c r="E33" s="43"/>
      <c r="F33" s="43"/>
      <c r="G33" s="43"/>
      <c r="H33" s="43"/>
      <c r="I33" s="43"/>
      <c r="J33" s="43"/>
      <c r="K33" s="87"/>
      <c r="L33" s="153"/>
      <c r="M33" s="68"/>
      <c r="N33" s="155"/>
      <c r="O33" s="54" t="s">
        <v>66</v>
      </c>
      <c r="P33" s="55">
        <f>IF(P32/B18=0,"",P32/B18)</f>
        <v>0.39130434782608697</v>
      </c>
      <c r="Q33" s="56">
        <f>IF(P32/Q32=0,"",P32/Q32)</f>
        <v>1</v>
      </c>
      <c r="R33" s="57" t="s">
        <v>67</v>
      </c>
    </row>
    <row r="34" spans="1:19" ht="15.75" customHeight="1" x14ac:dyDescent="0.25">
      <c r="A34" s="42">
        <v>2001</v>
      </c>
      <c r="B34" s="43"/>
      <c r="C34" s="43"/>
      <c r="D34" s="43"/>
      <c r="E34" s="43"/>
      <c r="F34" s="43"/>
      <c r="G34" s="43"/>
      <c r="H34" s="43"/>
      <c r="I34" s="43"/>
      <c r="J34" s="43"/>
      <c r="K34" s="87"/>
      <c r="L34" s="156"/>
      <c r="M34" s="157"/>
      <c r="N34" s="158"/>
      <c r="O34" s="58"/>
      <c r="P34" s="59"/>
      <c r="Q34" s="59"/>
      <c r="R34" s="60"/>
    </row>
    <row r="35" spans="1:19" ht="18" customHeight="1" x14ac:dyDescent="0.25">
      <c r="A35" s="28"/>
      <c r="B35" s="198" t="s">
        <v>89</v>
      </c>
      <c r="C35" s="198"/>
      <c r="D35" s="198"/>
      <c r="E35" s="198"/>
      <c r="F35" s="198"/>
      <c r="G35" s="198"/>
      <c r="H35" s="198"/>
      <c r="I35" s="198"/>
      <c r="J35" s="198"/>
      <c r="K35" s="61">
        <f>SUM(K18:K31)</f>
        <v>9</v>
      </c>
      <c r="L35" s="62">
        <f>IF(K26=0,"",K26/B18)</f>
        <v>0.2608695652173913</v>
      </c>
      <c r="M35" s="62">
        <f>IF(K35=0,"",K35/B18)</f>
        <v>0.39130434782608697</v>
      </c>
      <c r="N35" s="62">
        <f>IF(K26=0,"",M35-L35)</f>
        <v>0.13043478260869568</v>
      </c>
      <c r="O35" s="2"/>
      <c r="P35" s="1"/>
      <c r="Q35" s="25"/>
      <c r="R35" s="2"/>
    </row>
    <row r="36" spans="1:19" ht="12.75" customHeight="1" x14ac:dyDescent="0.2">
      <c r="L36" s="2"/>
      <c r="M36" s="2"/>
      <c r="O36" s="2"/>
      <c r="Q36" s="25"/>
      <c r="R36" s="2"/>
    </row>
    <row r="37" spans="1:19" ht="12.75" customHeight="1" x14ac:dyDescent="0.2">
      <c r="L37" s="2"/>
      <c r="M37" s="2"/>
      <c r="O37" s="2"/>
    </row>
    <row r="38" spans="1:19" ht="26.25" customHeight="1" x14ac:dyDescent="0.4">
      <c r="B38" s="199" t="s">
        <v>78</v>
      </c>
      <c r="C38" s="200"/>
      <c r="D38" s="200"/>
      <c r="E38" s="200"/>
      <c r="F38" s="200"/>
      <c r="G38" s="200"/>
      <c r="H38" s="200"/>
      <c r="I38" s="200"/>
      <c r="J38" s="200"/>
      <c r="K38" s="147" t="s">
        <v>62</v>
      </c>
      <c r="L38" s="2"/>
      <c r="M38" s="2"/>
      <c r="N38" s="1"/>
      <c r="O38" s="2"/>
      <c r="P38" s="1"/>
      <c r="Q38" s="1"/>
      <c r="R38" s="1"/>
    </row>
    <row r="39" spans="1:19" ht="20.25" customHeight="1" x14ac:dyDescent="0.2">
      <c r="A39" s="201" t="s">
        <v>9</v>
      </c>
      <c r="B39" s="202" t="s">
        <v>79</v>
      </c>
      <c r="C39" s="203"/>
      <c r="D39" s="203"/>
      <c r="E39" s="203"/>
      <c r="F39" s="203"/>
      <c r="G39" s="203"/>
      <c r="H39" s="203"/>
      <c r="I39" s="203"/>
      <c r="J39" s="204"/>
      <c r="K39" s="212" t="s">
        <v>10</v>
      </c>
      <c r="L39" s="197" t="s">
        <v>2</v>
      </c>
      <c r="M39" s="197" t="s">
        <v>3</v>
      </c>
      <c r="N39" s="214" t="s">
        <v>4</v>
      </c>
      <c r="O39" s="197" t="s">
        <v>5</v>
      </c>
      <c r="P39" s="195" t="s">
        <v>6</v>
      </c>
      <c r="Q39" s="195" t="s">
        <v>7</v>
      </c>
      <c r="R39" s="197" t="s">
        <v>8</v>
      </c>
    </row>
    <row r="40" spans="1:19" ht="15.75" customHeight="1" x14ac:dyDescent="0.25">
      <c r="A40" s="196"/>
      <c r="B40" s="42" t="s">
        <v>80</v>
      </c>
      <c r="C40" s="42" t="s">
        <v>81</v>
      </c>
      <c r="D40" s="42" t="s">
        <v>82</v>
      </c>
      <c r="E40" s="42" t="s">
        <v>83</v>
      </c>
      <c r="F40" s="42" t="s">
        <v>84</v>
      </c>
      <c r="G40" s="42" t="s">
        <v>85</v>
      </c>
      <c r="H40" s="42" t="s">
        <v>86</v>
      </c>
      <c r="I40" s="42" t="s">
        <v>87</v>
      </c>
      <c r="J40" s="42" t="s">
        <v>88</v>
      </c>
      <c r="K40" s="213"/>
      <c r="L40" s="196"/>
      <c r="M40" s="196"/>
      <c r="N40" s="196"/>
      <c r="O40" s="196"/>
      <c r="P40" s="196"/>
      <c r="Q40" s="196"/>
      <c r="R40" s="196"/>
    </row>
    <row r="41" spans="1:19" ht="15.75" customHeight="1" x14ac:dyDescent="0.25">
      <c r="A41" s="42">
        <v>1201</v>
      </c>
      <c r="B41" s="43">
        <v>9</v>
      </c>
      <c r="C41" s="43"/>
      <c r="D41" s="43"/>
      <c r="E41" s="43"/>
      <c r="F41" s="43"/>
      <c r="G41" s="43"/>
      <c r="H41" s="43"/>
      <c r="I41" s="43"/>
      <c r="J41" s="43"/>
      <c r="K41" s="87"/>
      <c r="L41" s="150"/>
      <c r="M41" s="151"/>
      <c r="N41" s="152"/>
      <c r="O41" s="159"/>
      <c r="P41" s="44">
        <f>B41</f>
        <v>9</v>
      </c>
      <c r="Q41" s="160"/>
      <c r="R41" s="159"/>
    </row>
    <row r="42" spans="1:19" ht="15.75" customHeight="1" x14ac:dyDescent="0.25">
      <c r="A42" s="42">
        <v>1202</v>
      </c>
      <c r="B42" s="43"/>
      <c r="C42" s="43">
        <v>7</v>
      </c>
      <c r="D42" s="43"/>
      <c r="E42" s="43"/>
      <c r="F42" s="43"/>
      <c r="G42" s="43"/>
      <c r="H42" s="43"/>
      <c r="I42" s="43"/>
      <c r="J42" s="43"/>
      <c r="K42" s="87"/>
      <c r="L42" s="153"/>
      <c r="M42" s="68"/>
      <c r="N42" s="154"/>
      <c r="O42" s="45">
        <f>IF(C42=0,"",C42/B41)</f>
        <v>0.77777777777777779</v>
      </c>
      <c r="P42" s="46">
        <v>7</v>
      </c>
      <c r="Q42" s="161">
        <f t="shared" ref="Q42:Q49" si="2">IF(P42=0,"",P42/P41)</f>
        <v>0.77777777777777779</v>
      </c>
      <c r="R42" s="161">
        <f t="shared" ref="R42:R49" si="3">IF(P42=0,"",100%-Q42)</f>
        <v>0.22222222222222221</v>
      </c>
    </row>
    <row r="43" spans="1:19" ht="15.75" customHeight="1" x14ac:dyDescent="0.25">
      <c r="A43" s="42">
        <v>1301</v>
      </c>
      <c r="B43" s="43"/>
      <c r="C43" s="43"/>
      <c r="D43" s="43">
        <v>5</v>
      </c>
      <c r="E43" s="43"/>
      <c r="F43" s="43"/>
      <c r="G43" s="43"/>
      <c r="H43" s="43"/>
      <c r="I43" s="43"/>
      <c r="J43" s="43"/>
      <c r="K43" s="87"/>
      <c r="L43" s="153"/>
      <c r="M43" s="68"/>
      <c r="N43" s="154"/>
      <c r="O43" s="45">
        <f>IF(D43=0,"",D43/C42)</f>
        <v>0.7142857142857143</v>
      </c>
      <c r="P43" s="46">
        <v>7</v>
      </c>
      <c r="Q43" s="161">
        <f t="shared" si="2"/>
        <v>1</v>
      </c>
      <c r="R43" s="161">
        <f t="shared" si="3"/>
        <v>0</v>
      </c>
      <c r="S43" s="8">
        <f>P43/P41</f>
        <v>0.77777777777777779</v>
      </c>
    </row>
    <row r="44" spans="1:19" ht="15.75" customHeight="1" x14ac:dyDescent="0.25">
      <c r="A44" s="42">
        <v>1302</v>
      </c>
      <c r="B44" s="43"/>
      <c r="C44" s="43"/>
      <c r="D44" s="43"/>
      <c r="E44" s="43">
        <v>5</v>
      </c>
      <c r="F44" s="43"/>
      <c r="G44" s="43"/>
      <c r="H44" s="43"/>
      <c r="I44" s="43"/>
      <c r="J44" s="43"/>
      <c r="K44" s="87"/>
      <c r="L44" s="153"/>
      <c r="M44" s="68"/>
      <c r="N44" s="154"/>
      <c r="O44" s="45">
        <f>IF(E44=0,"",E44/D43)</f>
        <v>1</v>
      </c>
      <c r="P44" s="46">
        <v>7</v>
      </c>
      <c r="Q44" s="161">
        <f t="shared" si="2"/>
        <v>1</v>
      </c>
      <c r="R44" s="161">
        <f t="shared" si="3"/>
        <v>0</v>
      </c>
    </row>
    <row r="45" spans="1:19" ht="15.75" customHeight="1" x14ac:dyDescent="0.25">
      <c r="A45" s="42">
        <v>1401</v>
      </c>
      <c r="B45" s="43"/>
      <c r="C45" s="43"/>
      <c r="D45" s="43"/>
      <c r="E45" s="43"/>
      <c r="F45" s="43">
        <v>2</v>
      </c>
      <c r="G45" s="43"/>
      <c r="H45" s="43"/>
      <c r="I45" s="43"/>
      <c r="J45" s="43"/>
      <c r="K45" s="87"/>
      <c r="L45" s="153"/>
      <c r="M45" s="68"/>
      <c r="N45" s="154"/>
      <c r="O45" s="45">
        <f>IF(F45=0,"",F45/E44)</f>
        <v>0.4</v>
      </c>
      <c r="P45" s="46">
        <v>6</v>
      </c>
      <c r="Q45" s="161">
        <f t="shared" si="2"/>
        <v>0.8571428571428571</v>
      </c>
      <c r="R45" s="161">
        <f t="shared" si="3"/>
        <v>0.1428571428571429</v>
      </c>
    </row>
    <row r="46" spans="1:19" ht="15.75" customHeight="1" x14ac:dyDescent="0.25">
      <c r="A46" s="42">
        <v>1402</v>
      </c>
      <c r="B46" s="43"/>
      <c r="C46" s="43"/>
      <c r="D46" s="43"/>
      <c r="E46" s="43"/>
      <c r="F46" s="43"/>
      <c r="G46" s="43">
        <v>2</v>
      </c>
      <c r="H46" s="43"/>
      <c r="I46" s="43"/>
      <c r="J46" s="43"/>
      <c r="K46" s="87"/>
      <c r="L46" s="153"/>
      <c r="M46" s="68"/>
      <c r="N46" s="154"/>
      <c r="O46" s="45">
        <f>IF(G46=0,"",G46/F45)</f>
        <v>1</v>
      </c>
      <c r="P46" s="46">
        <v>4</v>
      </c>
      <c r="Q46" s="161">
        <f t="shared" si="2"/>
        <v>0.66666666666666663</v>
      </c>
      <c r="R46" s="161">
        <f t="shared" si="3"/>
        <v>0.33333333333333337</v>
      </c>
    </row>
    <row r="47" spans="1:19" ht="15.75" customHeight="1" x14ac:dyDescent="0.25">
      <c r="A47" s="42">
        <v>1501</v>
      </c>
      <c r="B47" s="43"/>
      <c r="C47" s="43"/>
      <c r="D47" s="43"/>
      <c r="E47" s="43"/>
      <c r="F47" s="43"/>
      <c r="G47" s="43"/>
      <c r="H47" s="43">
        <v>2</v>
      </c>
      <c r="I47" s="43"/>
      <c r="J47" s="43"/>
      <c r="K47" s="87"/>
      <c r="L47" s="153"/>
      <c r="M47" s="68"/>
      <c r="N47" s="154"/>
      <c r="O47" s="45">
        <f>IF(H47=0,"",H47/G46)</f>
        <v>1</v>
      </c>
      <c r="P47" s="46">
        <v>4</v>
      </c>
      <c r="Q47" s="161">
        <f t="shared" si="2"/>
        <v>1</v>
      </c>
      <c r="R47" s="161">
        <f t="shared" si="3"/>
        <v>0</v>
      </c>
    </row>
    <row r="48" spans="1:19" ht="15.75" customHeight="1" x14ac:dyDescent="0.25">
      <c r="A48" s="42">
        <v>1502</v>
      </c>
      <c r="B48" s="43"/>
      <c r="C48" s="43"/>
      <c r="D48" s="43"/>
      <c r="E48" s="43"/>
      <c r="F48" s="43"/>
      <c r="G48" s="43"/>
      <c r="H48" s="43"/>
      <c r="I48" s="43">
        <v>2</v>
      </c>
      <c r="J48" s="43"/>
      <c r="K48" s="87"/>
      <c r="L48" s="153"/>
      <c r="M48" s="68"/>
      <c r="N48" s="154"/>
      <c r="O48" s="45">
        <f>IF(I48=0,"",I48/H47)</f>
        <v>1</v>
      </c>
      <c r="P48" s="46">
        <v>3</v>
      </c>
      <c r="Q48" s="161">
        <f t="shared" si="2"/>
        <v>0.75</v>
      </c>
      <c r="R48" s="161">
        <f t="shared" si="3"/>
        <v>0.25</v>
      </c>
    </row>
    <row r="49" spans="1:18" ht="15.75" customHeight="1" x14ac:dyDescent="0.25">
      <c r="A49" s="42">
        <v>1601</v>
      </c>
      <c r="B49" s="43"/>
      <c r="C49" s="43"/>
      <c r="D49" s="43"/>
      <c r="E49" s="43"/>
      <c r="F49" s="43"/>
      <c r="G49" s="43"/>
      <c r="H49" s="43"/>
      <c r="I49" s="43"/>
      <c r="J49" s="43">
        <v>0</v>
      </c>
      <c r="K49" s="87"/>
      <c r="L49" s="153"/>
      <c r="M49" s="68"/>
      <c r="N49" s="154"/>
      <c r="O49" s="47">
        <v>0</v>
      </c>
      <c r="P49" s="46">
        <v>3</v>
      </c>
      <c r="Q49" s="47">
        <f t="shared" si="2"/>
        <v>1</v>
      </c>
      <c r="R49" s="47">
        <f t="shared" si="3"/>
        <v>0</v>
      </c>
    </row>
    <row r="50" spans="1:18" ht="15.75" customHeight="1" x14ac:dyDescent="0.25">
      <c r="A50" s="42">
        <v>1602</v>
      </c>
      <c r="B50" s="43"/>
      <c r="C50" s="43"/>
      <c r="D50" s="43"/>
      <c r="E50" s="43"/>
      <c r="F50" s="43"/>
      <c r="G50" s="43"/>
      <c r="H50" s="43"/>
      <c r="I50" s="43"/>
      <c r="J50" s="43">
        <v>1</v>
      </c>
      <c r="K50" s="87"/>
      <c r="L50" s="153"/>
      <c r="M50" s="68"/>
      <c r="N50" s="155"/>
      <c r="O50" s="68"/>
      <c r="P50" s="46">
        <v>3</v>
      </c>
      <c r="Q50" s="68"/>
      <c r="R50" s="162"/>
    </row>
    <row r="51" spans="1:18" ht="15.75" customHeight="1" x14ac:dyDescent="0.25">
      <c r="A51" s="42">
        <v>1701</v>
      </c>
      <c r="B51" s="43"/>
      <c r="C51" s="43"/>
      <c r="D51" s="43"/>
      <c r="E51" s="43"/>
      <c r="F51" s="43"/>
      <c r="G51" s="43"/>
      <c r="H51" s="43"/>
      <c r="I51" s="43"/>
      <c r="J51" s="43">
        <v>2</v>
      </c>
      <c r="K51" s="87">
        <v>1</v>
      </c>
      <c r="L51" s="153"/>
      <c r="M51" s="68"/>
      <c r="N51" s="155"/>
      <c r="O51" s="163"/>
      <c r="P51" s="69">
        <v>3</v>
      </c>
      <c r="Q51" s="164"/>
      <c r="R51" s="163"/>
    </row>
    <row r="52" spans="1:18" ht="15.75" customHeight="1" x14ac:dyDescent="0.25">
      <c r="A52" s="42">
        <v>1702</v>
      </c>
      <c r="B52" s="43"/>
      <c r="C52" s="43"/>
      <c r="D52" s="43"/>
      <c r="E52" s="43"/>
      <c r="F52" s="43"/>
      <c r="G52" s="43"/>
      <c r="H52" s="43"/>
      <c r="I52" s="43"/>
      <c r="J52" s="43">
        <v>2</v>
      </c>
      <c r="K52" s="87">
        <v>2</v>
      </c>
      <c r="L52" s="153"/>
      <c r="M52" s="68"/>
      <c r="N52" s="155"/>
      <c r="O52" s="163"/>
      <c r="P52" s="69">
        <v>2</v>
      </c>
      <c r="Q52" s="164"/>
      <c r="R52" s="163"/>
    </row>
    <row r="53" spans="1:18" ht="15.75" customHeight="1" x14ac:dyDescent="0.25">
      <c r="A53" s="42">
        <v>1801</v>
      </c>
      <c r="B53" s="43"/>
      <c r="C53" s="43"/>
      <c r="D53" s="43"/>
      <c r="E53" s="43"/>
      <c r="F53" s="43"/>
      <c r="G53" s="43"/>
      <c r="H53" s="43"/>
      <c r="I53" s="43"/>
      <c r="J53" s="43"/>
      <c r="K53" s="87"/>
      <c r="L53" s="153"/>
      <c r="M53" s="68"/>
      <c r="N53" s="155"/>
      <c r="O53" s="163"/>
      <c r="P53" s="69"/>
      <c r="Q53" s="164"/>
      <c r="R53" s="163"/>
    </row>
    <row r="54" spans="1:18" ht="15.75" customHeight="1" x14ac:dyDescent="0.25">
      <c r="A54" s="42">
        <v>1802</v>
      </c>
      <c r="B54" s="43"/>
      <c r="C54" s="43"/>
      <c r="D54" s="43"/>
      <c r="E54" s="43"/>
      <c r="F54" s="43"/>
      <c r="G54" s="43"/>
      <c r="H54" s="43"/>
      <c r="I54" s="43"/>
      <c r="J54" s="43"/>
      <c r="K54" s="87"/>
      <c r="L54" s="153"/>
      <c r="M54" s="68"/>
      <c r="N54" s="155"/>
      <c r="O54" s="68"/>
      <c r="P54" s="155"/>
      <c r="Q54" s="165"/>
      <c r="R54" s="163"/>
    </row>
    <row r="55" spans="1:18" ht="15.75" customHeight="1" x14ac:dyDescent="0.25">
      <c r="A55" s="42">
        <v>1901</v>
      </c>
      <c r="B55" s="43"/>
      <c r="C55" s="43"/>
      <c r="D55" s="43"/>
      <c r="E55" s="43"/>
      <c r="F55" s="43"/>
      <c r="G55" s="43"/>
      <c r="H55" s="43"/>
      <c r="I55" s="43"/>
      <c r="J55" s="43"/>
      <c r="K55" s="87"/>
      <c r="L55" s="153"/>
      <c r="M55" s="68"/>
      <c r="N55" s="155"/>
      <c r="O55" s="50" t="s">
        <v>64</v>
      </c>
      <c r="P55" s="51">
        <v>2</v>
      </c>
      <c r="Q55" s="52">
        <f>K58</f>
        <v>3</v>
      </c>
      <c r="R55" s="53" t="s">
        <v>10</v>
      </c>
    </row>
    <row r="56" spans="1:18" ht="15.75" customHeight="1" x14ac:dyDescent="0.25">
      <c r="A56" s="42">
        <v>1902</v>
      </c>
      <c r="B56" s="43"/>
      <c r="C56" s="43"/>
      <c r="D56" s="43"/>
      <c r="E56" s="43"/>
      <c r="F56" s="43"/>
      <c r="G56" s="43"/>
      <c r="H56" s="43"/>
      <c r="I56" s="43"/>
      <c r="J56" s="43"/>
      <c r="K56" s="87"/>
      <c r="L56" s="153"/>
      <c r="M56" s="68"/>
      <c r="N56" s="155"/>
      <c r="O56" s="54" t="s">
        <v>66</v>
      </c>
      <c r="P56" s="55">
        <f>IF(P55/B41=0,"",P55/B41)</f>
        <v>0.22222222222222221</v>
      </c>
      <c r="Q56" s="56">
        <f>IF(P55/Q55=0,"",P55/Q55)</f>
        <v>0.66666666666666663</v>
      </c>
      <c r="R56" s="57" t="s">
        <v>67</v>
      </c>
    </row>
    <row r="57" spans="1:18" ht="15.75" customHeight="1" x14ac:dyDescent="0.25">
      <c r="A57" s="42">
        <v>2001</v>
      </c>
      <c r="B57" s="43"/>
      <c r="C57" s="43"/>
      <c r="D57" s="43"/>
      <c r="E57" s="43"/>
      <c r="F57" s="43"/>
      <c r="G57" s="43"/>
      <c r="H57" s="43"/>
      <c r="I57" s="43"/>
      <c r="J57" s="43"/>
      <c r="K57" s="87"/>
      <c r="L57" s="156"/>
      <c r="M57" s="157"/>
      <c r="N57" s="158"/>
      <c r="O57" s="58"/>
      <c r="P57" s="59"/>
      <c r="Q57" s="59"/>
      <c r="R57" s="60"/>
    </row>
    <row r="58" spans="1:18" ht="18" customHeight="1" x14ac:dyDescent="0.25">
      <c r="A58" s="28"/>
      <c r="B58" s="198" t="s">
        <v>89</v>
      </c>
      <c r="C58" s="198"/>
      <c r="D58" s="198"/>
      <c r="E58" s="198"/>
      <c r="F58" s="198"/>
      <c r="G58" s="198"/>
      <c r="H58" s="198"/>
      <c r="I58" s="198"/>
      <c r="J58" s="198"/>
      <c r="K58" s="61">
        <f>SUM(K41:K54)</f>
        <v>3</v>
      </c>
      <c r="L58" s="62" t="str">
        <f>IF(K49=0,"0%",K49/B41)</f>
        <v>0%</v>
      </c>
      <c r="M58" s="62">
        <f>IF(K58=0,"",K58/B41)</f>
        <v>0.33333333333333331</v>
      </c>
      <c r="N58" s="62">
        <f>M58-L58</f>
        <v>0.33333333333333331</v>
      </c>
      <c r="O58" s="2"/>
      <c r="P58" s="1"/>
      <c r="Q58" s="25"/>
      <c r="R58" s="2"/>
    </row>
    <row r="59" spans="1:18" ht="12.75" customHeight="1" x14ac:dyDescent="0.2">
      <c r="L59" s="2"/>
      <c r="M59" s="2"/>
      <c r="O59" s="2"/>
    </row>
    <row r="60" spans="1:18" ht="12.75" customHeight="1" x14ac:dyDescent="0.2">
      <c r="L60" s="2"/>
      <c r="M60" s="2"/>
      <c r="O60" s="2"/>
      <c r="P60" s="2"/>
      <c r="Q60" s="25"/>
      <c r="R60" s="2"/>
    </row>
    <row r="61" spans="1:18" ht="26.25" customHeight="1" x14ac:dyDescent="0.4">
      <c r="B61" s="199" t="s">
        <v>78</v>
      </c>
      <c r="C61" s="200"/>
      <c r="D61" s="200"/>
      <c r="E61" s="200"/>
      <c r="F61" s="200"/>
      <c r="G61" s="200"/>
      <c r="H61" s="200"/>
      <c r="I61" s="200"/>
      <c r="J61" s="200"/>
      <c r="K61" s="147" t="s">
        <v>65</v>
      </c>
      <c r="L61" s="2"/>
      <c r="M61" s="2"/>
      <c r="N61" s="1"/>
      <c r="O61" s="2"/>
      <c r="P61" s="1"/>
      <c r="Q61" s="1"/>
      <c r="R61" s="1"/>
    </row>
    <row r="62" spans="1:18" ht="20.25" customHeight="1" x14ac:dyDescent="0.2">
      <c r="A62" s="201" t="s">
        <v>9</v>
      </c>
      <c r="B62" s="202" t="s">
        <v>79</v>
      </c>
      <c r="C62" s="203"/>
      <c r="D62" s="203"/>
      <c r="E62" s="203"/>
      <c r="F62" s="203"/>
      <c r="G62" s="203"/>
      <c r="H62" s="203"/>
      <c r="I62" s="203"/>
      <c r="J62" s="204"/>
      <c r="K62" s="212" t="s">
        <v>10</v>
      </c>
      <c r="L62" s="197" t="s">
        <v>2</v>
      </c>
      <c r="M62" s="197" t="s">
        <v>3</v>
      </c>
      <c r="N62" s="214" t="s">
        <v>4</v>
      </c>
      <c r="O62" s="197" t="s">
        <v>5</v>
      </c>
      <c r="P62" s="195" t="s">
        <v>6</v>
      </c>
      <c r="Q62" s="195" t="s">
        <v>7</v>
      </c>
      <c r="R62" s="197" t="s">
        <v>8</v>
      </c>
    </row>
    <row r="63" spans="1:18" ht="15.75" customHeight="1" x14ac:dyDescent="0.25">
      <c r="A63" s="196"/>
      <c r="B63" s="42" t="s">
        <v>80</v>
      </c>
      <c r="C63" s="42" t="s">
        <v>81</v>
      </c>
      <c r="D63" s="42" t="s">
        <v>82</v>
      </c>
      <c r="E63" s="42" t="s">
        <v>83</v>
      </c>
      <c r="F63" s="42" t="s">
        <v>84</v>
      </c>
      <c r="G63" s="42" t="s">
        <v>85</v>
      </c>
      <c r="H63" s="42" t="s">
        <v>86</v>
      </c>
      <c r="I63" s="42" t="s">
        <v>87</v>
      </c>
      <c r="J63" s="42" t="s">
        <v>88</v>
      </c>
      <c r="K63" s="213"/>
      <c r="L63" s="196"/>
      <c r="M63" s="196"/>
      <c r="N63" s="196"/>
      <c r="O63" s="196"/>
      <c r="P63" s="196"/>
      <c r="Q63" s="196"/>
      <c r="R63" s="196"/>
    </row>
    <row r="64" spans="1:18" ht="15.75" customHeight="1" x14ac:dyDescent="0.25">
      <c r="A64" s="42">
        <v>1202</v>
      </c>
      <c r="B64" s="43">
        <v>22</v>
      </c>
      <c r="C64" s="43"/>
      <c r="D64" s="43"/>
      <c r="E64" s="43"/>
      <c r="F64" s="43"/>
      <c r="G64" s="43"/>
      <c r="H64" s="43"/>
      <c r="I64" s="43"/>
      <c r="J64" s="43"/>
      <c r="K64" s="87"/>
      <c r="L64" s="150"/>
      <c r="M64" s="151"/>
      <c r="N64" s="152"/>
      <c r="O64" s="159"/>
      <c r="P64" s="44">
        <f>B64</f>
        <v>22</v>
      </c>
      <c r="Q64" s="160"/>
      <c r="R64" s="159"/>
    </row>
    <row r="65" spans="1:19" ht="15.75" customHeight="1" x14ac:dyDescent="0.25">
      <c r="A65" s="42">
        <v>1301</v>
      </c>
      <c r="B65" s="43"/>
      <c r="C65" s="43">
        <v>15</v>
      </c>
      <c r="D65" s="43"/>
      <c r="E65" s="43"/>
      <c r="F65" s="43"/>
      <c r="G65" s="43"/>
      <c r="H65" s="43"/>
      <c r="I65" s="43"/>
      <c r="J65" s="43"/>
      <c r="K65" s="87"/>
      <c r="L65" s="153"/>
      <c r="M65" s="68"/>
      <c r="N65" s="154"/>
      <c r="O65" s="45">
        <f>IF(C65=0,"",C65/B64)</f>
        <v>0.68181818181818177</v>
      </c>
      <c r="P65" s="46">
        <v>15</v>
      </c>
      <c r="Q65" s="161">
        <f t="shared" ref="Q65:Q72" si="4">IF(P65=0,"",P65/P64)</f>
        <v>0.68181818181818177</v>
      </c>
      <c r="R65" s="161">
        <f t="shared" ref="R65:R72" si="5">IF(P65=0,"",100%-Q65)</f>
        <v>0.31818181818181823</v>
      </c>
    </row>
    <row r="66" spans="1:19" ht="15.75" customHeight="1" x14ac:dyDescent="0.25">
      <c r="A66" s="42">
        <v>1302</v>
      </c>
      <c r="B66" s="43"/>
      <c r="C66" s="43"/>
      <c r="D66" s="43">
        <v>14</v>
      </c>
      <c r="E66" s="43"/>
      <c r="F66" s="43"/>
      <c r="G66" s="43"/>
      <c r="H66" s="43"/>
      <c r="I66" s="43"/>
      <c r="J66" s="43"/>
      <c r="K66" s="87"/>
      <c r="L66" s="153"/>
      <c r="M66" s="68"/>
      <c r="N66" s="154"/>
      <c r="O66" s="45">
        <f>IF(D66=0,"",D66/C65)</f>
        <v>0.93333333333333335</v>
      </c>
      <c r="P66" s="46">
        <v>15</v>
      </c>
      <c r="Q66" s="161">
        <f t="shared" si="4"/>
        <v>1</v>
      </c>
      <c r="R66" s="161">
        <f t="shared" si="5"/>
        <v>0</v>
      </c>
      <c r="S66" s="8">
        <f>P66/P64</f>
        <v>0.68181818181818177</v>
      </c>
    </row>
    <row r="67" spans="1:19" ht="15.75" customHeight="1" x14ac:dyDescent="0.25">
      <c r="A67" s="42">
        <v>1401</v>
      </c>
      <c r="B67" s="43"/>
      <c r="C67" s="43"/>
      <c r="D67" s="43"/>
      <c r="E67" s="43">
        <v>13</v>
      </c>
      <c r="F67" s="43"/>
      <c r="G67" s="43"/>
      <c r="H67" s="43"/>
      <c r="I67" s="43"/>
      <c r="J67" s="43"/>
      <c r="K67" s="87"/>
      <c r="L67" s="153"/>
      <c r="M67" s="68"/>
      <c r="N67" s="154"/>
      <c r="O67" s="45">
        <f>IF(E67=0,"",E67/D66)</f>
        <v>0.9285714285714286</v>
      </c>
      <c r="P67" s="46">
        <v>15</v>
      </c>
      <c r="Q67" s="161">
        <f t="shared" si="4"/>
        <v>1</v>
      </c>
      <c r="R67" s="161">
        <f t="shared" si="5"/>
        <v>0</v>
      </c>
    </row>
    <row r="68" spans="1:19" ht="15.75" customHeight="1" x14ac:dyDescent="0.25">
      <c r="A68" s="42">
        <v>1402</v>
      </c>
      <c r="B68" s="43"/>
      <c r="C68" s="43"/>
      <c r="D68" s="43"/>
      <c r="E68" s="43"/>
      <c r="F68" s="43">
        <v>11</v>
      </c>
      <c r="G68" s="43"/>
      <c r="H68" s="43"/>
      <c r="I68" s="43"/>
      <c r="J68" s="43"/>
      <c r="K68" s="87"/>
      <c r="L68" s="153"/>
      <c r="M68" s="68"/>
      <c r="N68" s="154"/>
      <c r="O68" s="45">
        <f>IF(F68=0,"",F68/E67)</f>
        <v>0.84615384615384615</v>
      </c>
      <c r="P68" s="46">
        <v>13</v>
      </c>
      <c r="Q68" s="161">
        <f t="shared" si="4"/>
        <v>0.8666666666666667</v>
      </c>
      <c r="R68" s="161">
        <f t="shared" si="5"/>
        <v>0.1333333333333333</v>
      </c>
    </row>
    <row r="69" spans="1:19" ht="15.75" customHeight="1" x14ac:dyDescent="0.25">
      <c r="A69" s="42">
        <v>1501</v>
      </c>
      <c r="B69" s="43"/>
      <c r="C69" s="43"/>
      <c r="D69" s="43"/>
      <c r="E69" s="43"/>
      <c r="F69" s="43"/>
      <c r="G69" s="43">
        <v>4</v>
      </c>
      <c r="H69" s="43"/>
      <c r="I69" s="43"/>
      <c r="J69" s="43"/>
      <c r="K69" s="87"/>
      <c r="L69" s="153"/>
      <c r="M69" s="68"/>
      <c r="N69" s="154"/>
      <c r="O69" s="45">
        <f>IF(G69=0,"",G69/F68)</f>
        <v>0.36363636363636365</v>
      </c>
      <c r="P69" s="46">
        <v>12</v>
      </c>
      <c r="Q69" s="161">
        <f t="shared" si="4"/>
        <v>0.92307692307692313</v>
      </c>
      <c r="R69" s="161">
        <f t="shared" si="5"/>
        <v>7.6923076923076872E-2</v>
      </c>
    </row>
    <row r="70" spans="1:19" ht="15.75" customHeight="1" x14ac:dyDescent="0.25">
      <c r="A70" s="42">
        <v>1502</v>
      </c>
      <c r="B70" s="43"/>
      <c r="C70" s="43"/>
      <c r="D70" s="43"/>
      <c r="E70" s="43"/>
      <c r="F70" s="43"/>
      <c r="G70" s="43"/>
      <c r="H70" s="43">
        <v>4</v>
      </c>
      <c r="I70" s="43"/>
      <c r="J70" s="43"/>
      <c r="K70" s="87"/>
      <c r="L70" s="153"/>
      <c r="M70" s="68"/>
      <c r="N70" s="154"/>
      <c r="O70" s="45">
        <f>IF(H70=0,"",H70/G69)</f>
        <v>1</v>
      </c>
      <c r="P70" s="46">
        <v>12</v>
      </c>
      <c r="Q70" s="161">
        <f t="shared" si="4"/>
        <v>1</v>
      </c>
      <c r="R70" s="161">
        <f t="shared" si="5"/>
        <v>0</v>
      </c>
    </row>
    <row r="71" spans="1:19" ht="15.75" customHeight="1" x14ac:dyDescent="0.25">
      <c r="A71" s="42">
        <v>1601</v>
      </c>
      <c r="B71" s="43"/>
      <c r="C71" s="43"/>
      <c r="D71" s="43"/>
      <c r="E71" s="43"/>
      <c r="F71" s="43"/>
      <c r="G71" s="43"/>
      <c r="H71" s="43"/>
      <c r="I71" s="43">
        <v>4</v>
      </c>
      <c r="J71" s="43"/>
      <c r="K71" s="87">
        <v>1</v>
      </c>
      <c r="L71" s="153"/>
      <c r="M71" s="68"/>
      <c r="N71" s="154"/>
      <c r="O71" s="45">
        <f>IF(I71=0,"",I71/H70)</f>
        <v>1</v>
      </c>
      <c r="P71" s="46">
        <v>12</v>
      </c>
      <c r="Q71" s="161">
        <f t="shared" si="4"/>
        <v>1</v>
      </c>
      <c r="R71" s="161">
        <f t="shared" si="5"/>
        <v>0</v>
      </c>
    </row>
    <row r="72" spans="1:19" ht="15.75" customHeight="1" x14ac:dyDescent="0.25">
      <c r="A72" s="42">
        <v>1602</v>
      </c>
      <c r="B72" s="43"/>
      <c r="C72" s="43"/>
      <c r="D72" s="43"/>
      <c r="E72" s="43"/>
      <c r="F72" s="43"/>
      <c r="G72" s="43"/>
      <c r="H72" s="43"/>
      <c r="I72" s="43"/>
      <c r="J72" s="43">
        <v>4</v>
      </c>
      <c r="K72" s="87">
        <v>3</v>
      </c>
      <c r="L72" s="153"/>
      <c r="M72" s="68"/>
      <c r="N72" s="154"/>
      <c r="O72" s="47">
        <f>IF(J72=0,"",J72/I71)</f>
        <v>1</v>
      </c>
      <c r="P72" s="46">
        <v>11</v>
      </c>
      <c r="Q72" s="47">
        <f t="shared" si="4"/>
        <v>0.91666666666666663</v>
      </c>
      <c r="R72" s="47">
        <f t="shared" si="5"/>
        <v>8.333333333333337E-2</v>
      </c>
    </row>
    <row r="73" spans="1:19" ht="15.75" customHeight="1" x14ac:dyDescent="0.25">
      <c r="A73" s="42">
        <v>1701</v>
      </c>
      <c r="B73" s="43"/>
      <c r="C73" s="43"/>
      <c r="D73" s="43"/>
      <c r="E73" s="43"/>
      <c r="F73" s="43"/>
      <c r="G73" s="43"/>
      <c r="H73" s="43"/>
      <c r="I73" s="43"/>
      <c r="J73" s="43">
        <v>3</v>
      </c>
      <c r="K73" s="87">
        <v>2</v>
      </c>
      <c r="L73" s="153"/>
      <c r="M73" s="68"/>
      <c r="N73" s="155"/>
      <c r="O73" s="68"/>
      <c r="P73" s="46">
        <v>8</v>
      </c>
      <c r="Q73" s="68"/>
      <c r="R73" s="162"/>
    </row>
    <row r="74" spans="1:19" ht="15.75" customHeight="1" x14ac:dyDescent="0.25">
      <c r="A74" s="42">
        <v>1702</v>
      </c>
      <c r="B74" s="43"/>
      <c r="C74" s="43"/>
      <c r="D74" s="43"/>
      <c r="E74" s="43"/>
      <c r="F74" s="43"/>
      <c r="G74" s="43"/>
      <c r="H74" s="43"/>
      <c r="I74" s="43"/>
      <c r="J74" s="43">
        <v>3</v>
      </c>
      <c r="K74" s="87">
        <v>1</v>
      </c>
      <c r="L74" s="153"/>
      <c r="M74" s="68"/>
      <c r="N74" s="155"/>
      <c r="O74" s="163"/>
      <c r="P74" s="69">
        <v>6</v>
      </c>
      <c r="Q74" s="164"/>
      <c r="R74" s="163"/>
    </row>
    <row r="75" spans="1:19" ht="15.75" customHeight="1" x14ac:dyDescent="0.25">
      <c r="A75" s="42">
        <v>1801</v>
      </c>
      <c r="B75" s="43"/>
      <c r="C75" s="43"/>
      <c r="D75" s="43"/>
      <c r="E75" s="43"/>
      <c r="F75" s="43"/>
      <c r="G75" s="43"/>
      <c r="H75" s="43"/>
      <c r="I75" s="43"/>
      <c r="J75" s="43">
        <v>5</v>
      </c>
      <c r="K75" s="87">
        <v>4</v>
      </c>
      <c r="L75" s="153"/>
      <c r="M75" s="68"/>
      <c r="N75" s="155"/>
      <c r="O75" s="163"/>
      <c r="P75" s="69">
        <v>5</v>
      </c>
      <c r="Q75" s="164"/>
      <c r="R75" s="163"/>
    </row>
    <row r="76" spans="1:19" ht="15.75" customHeight="1" x14ac:dyDescent="0.25">
      <c r="A76" s="42">
        <v>1802</v>
      </c>
      <c r="B76" s="43"/>
      <c r="C76" s="43"/>
      <c r="D76" s="43"/>
      <c r="E76" s="43"/>
      <c r="F76" s="43"/>
      <c r="G76" s="43"/>
      <c r="H76" s="43"/>
      <c r="I76" s="43"/>
      <c r="J76" s="43"/>
      <c r="K76" s="87"/>
      <c r="L76" s="153"/>
      <c r="M76" s="68"/>
      <c r="N76" s="155"/>
      <c r="O76" s="163"/>
      <c r="P76" s="69"/>
      <c r="Q76" s="164"/>
      <c r="R76" s="163"/>
    </row>
    <row r="77" spans="1:19" ht="15.75" customHeight="1" x14ac:dyDescent="0.25">
      <c r="A77" s="42">
        <v>1901</v>
      </c>
      <c r="B77" s="43"/>
      <c r="C77" s="43"/>
      <c r="D77" s="43"/>
      <c r="E77" s="43"/>
      <c r="F77" s="43"/>
      <c r="G77" s="43"/>
      <c r="H77" s="43"/>
      <c r="I77" s="43"/>
      <c r="J77" s="43"/>
      <c r="K77" s="87"/>
      <c r="L77" s="153"/>
      <c r="M77" s="68"/>
      <c r="N77" s="155"/>
      <c r="O77" s="68"/>
      <c r="P77" s="155"/>
      <c r="Q77" s="165"/>
      <c r="R77" s="163"/>
    </row>
    <row r="78" spans="1:19" ht="15.75" customHeight="1" x14ac:dyDescent="0.25">
      <c r="A78" s="42">
        <v>1902</v>
      </c>
      <c r="B78" s="43"/>
      <c r="C78" s="43"/>
      <c r="D78" s="43"/>
      <c r="E78" s="43"/>
      <c r="F78" s="43"/>
      <c r="G78" s="43"/>
      <c r="H78" s="43"/>
      <c r="I78" s="43"/>
      <c r="J78" s="43"/>
      <c r="K78" s="87"/>
      <c r="L78" s="153"/>
      <c r="M78" s="68"/>
      <c r="N78" s="155"/>
      <c r="O78" s="50" t="s">
        <v>64</v>
      </c>
      <c r="P78" s="51">
        <v>9</v>
      </c>
      <c r="Q78" s="52">
        <f>K81</f>
        <v>11</v>
      </c>
      <c r="R78" s="53" t="s">
        <v>10</v>
      </c>
    </row>
    <row r="79" spans="1:19" ht="15.75" customHeight="1" x14ac:dyDescent="0.25">
      <c r="A79" s="42">
        <v>2001</v>
      </c>
      <c r="B79" s="43"/>
      <c r="C79" s="43"/>
      <c r="D79" s="43"/>
      <c r="E79" s="43"/>
      <c r="F79" s="43"/>
      <c r="G79" s="43"/>
      <c r="H79" s="43"/>
      <c r="I79" s="43"/>
      <c r="J79" s="43"/>
      <c r="K79" s="87"/>
      <c r="L79" s="153"/>
      <c r="M79" s="68"/>
      <c r="N79" s="155"/>
      <c r="O79" s="54" t="s">
        <v>66</v>
      </c>
      <c r="P79" s="55">
        <f>IF(P78/B64=0,"",P78/B64)</f>
        <v>0.40909090909090912</v>
      </c>
      <c r="Q79" s="56">
        <f>IF(P78/Q78=0,"",P78/Q78)</f>
        <v>0.81818181818181823</v>
      </c>
      <c r="R79" s="57" t="s">
        <v>67</v>
      </c>
    </row>
    <row r="80" spans="1:19" ht="15.75" customHeight="1" x14ac:dyDescent="0.25">
      <c r="A80" s="42">
        <v>2002</v>
      </c>
      <c r="B80" s="43"/>
      <c r="C80" s="43"/>
      <c r="D80" s="43"/>
      <c r="E80" s="43"/>
      <c r="F80" s="43"/>
      <c r="G80" s="43"/>
      <c r="H80" s="43"/>
      <c r="I80" s="43"/>
      <c r="J80" s="43"/>
      <c r="K80" s="87"/>
      <c r="L80" s="156"/>
      <c r="M80" s="157"/>
      <c r="N80" s="158"/>
      <c r="O80" s="58"/>
      <c r="P80" s="59"/>
      <c r="Q80" s="59"/>
      <c r="R80" s="60"/>
    </row>
    <row r="81" spans="1:19" ht="18" customHeight="1" x14ac:dyDescent="0.25">
      <c r="A81" s="28"/>
      <c r="B81" s="198" t="s">
        <v>89</v>
      </c>
      <c r="C81" s="198"/>
      <c r="D81" s="198"/>
      <c r="E81" s="198"/>
      <c r="F81" s="198"/>
      <c r="G81" s="198"/>
      <c r="H81" s="198"/>
      <c r="I81" s="198"/>
      <c r="J81" s="198"/>
      <c r="K81" s="61">
        <f>SUM(K64:K77)</f>
        <v>11</v>
      </c>
      <c r="L81" s="62">
        <f>IF(SUM(K71:K72)=0,"",SUM(K71:K72)/B64)</f>
        <v>0.18181818181818182</v>
      </c>
      <c r="M81" s="62">
        <f>IF(K81=0,"",K81/B64)</f>
        <v>0.5</v>
      </c>
      <c r="N81" s="62">
        <f>IF(K72=0,"",M81-L81)</f>
        <v>0.31818181818181818</v>
      </c>
      <c r="O81" s="2"/>
      <c r="P81" s="1"/>
      <c r="Q81" s="25"/>
      <c r="R81" s="2"/>
    </row>
    <row r="82" spans="1:19" ht="12.75" customHeight="1" x14ac:dyDescent="0.2">
      <c r="L82" s="2"/>
      <c r="M82" s="2"/>
      <c r="O82" s="2"/>
      <c r="P82" s="2"/>
      <c r="Q82" s="2"/>
      <c r="R82" s="2"/>
    </row>
    <row r="83" spans="1:19" ht="12.75" customHeight="1" x14ac:dyDescent="0.2">
      <c r="L83" s="2"/>
      <c r="M83" s="2"/>
      <c r="O83" s="2"/>
      <c r="P83" s="2"/>
      <c r="Q83" s="2"/>
      <c r="R83" s="2"/>
    </row>
    <row r="84" spans="1:19" ht="26.25" customHeight="1" x14ac:dyDescent="0.4">
      <c r="B84" s="199" t="s">
        <v>78</v>
      </c>
      <c r="C84" s="200"/>
      <c r="D84" s="200"/>
      <c r="E84" s="200"/>
      <c r="F84" s="200"/>
      <c r="G84" s="200"/>
      <c r="H84" s="200"/>
      <c r="I84" s="200"/>
      <c r="J84" s="200"/>
      <c r="K84" s="147" t="s">
        <v>70</v>
      </c>
      <c r="L84" s="2"/>
      <c r="M84" s="2"/>
      <c r="N84" s="1"/>
      <c r="O84" s="2"/>
      <c r="P84" s="1"/>
      <c r="Q84" s="1"/>
      <c r="R84" s="1"/>
    </row>
    <row r="85" spans="1:19" ht="20.25" customHeight="1" x14ac:dyDescent="0.2">
      <c r="A85" s="201" t="s">
        <v>9</v>
      </c>
      <c r="B85" s="202" t="s">
        <v>79</v>
      </c>
      <c r="C85" s="203"/>
      <c r="D85" s="203"/>
      <c r="E85" s="203"/>
      <c r="F85" s="203"/>
      <c r="G85" s="203"/>
      <c r="H85" s="203"/>
      <c r="I85" s="203"/>
      <c r="J85" s="204"/>
      <c r="K85" s="212" t="s">
        <v>10</v>
      </c>
      <c r="L85" s="197" t="s">
        <v>2</v>
      </c>
      <c r="M85" s="197" t="s">
        <v>3</v>
      </c>
      <c r="N85" s="214" t="s">
        <v>4</v>
      </c>
      <c r="O85" s="197" t="s">
        <v>5</v>
      </c>
      <c r="P85" s="195" t="s">
        <v>6</v>
      </c>
      <c r="Q85" s="195" t="s">
        <v>7</v>
      </c>
      <c r="R85" s="197" t="s">
        <v>8</v>
      </c>
    </row>
    <row r="86" spans="1:19" ht="15.75" customHeight="1" x14ac:dyDescent="0.25">
      <c r="A86" s="196"/>
      <c r="B86" s="42" t="s">
        <v>80</v>
      </c>
      <c r="C86" s="42" t="s">
        <v>81</v>
      </c>
      <c r="D86" s="42" t="s">
        <v>82</v>
      </c>
      <c r="E86" s="42" t="s">
        <v>83</v>
      </c>
      <c r="F86" s="42" t="s">
        <v>84</v>
      </c>
      <c r="G86" s="42" t="s">
        <v>85</v>
      </c>
      <c r="H86" s="42" t="s">
        <v>86</v>
      </c>
      <c r="I86" s="42" t="s">
        <v>87</v>
      </c>
      <c r="J86" s="42" t="s">
        <v>88</v>
      </c>
      <c r="K86" s="213"/>
      <c r="L86" s="196"/>
      <c r="M86" s="196"/>
      <c r="N86" s="196"/>
      <c r="O86" s="196"/>
      <c r="P86" s="196"/>
      <c r="Q86" s="196"/>
      <c r="R86" s="196"/>
    </row>
    <row r="87" spans="1:19" ht="15.75" customHeight="1" x14ac:dyDescent="0.25">
      <c r="A87" s="42">
        <v>1301</v>
      </c>
      <c r="B87" s="43">
        <v>4</v>
      </c>
      <c r="C87" s="43"/>
      <c r="D87" s="43"/>
      <c r="E87" s="43"/>
      <c r="F87" s="43"/>
      <c r="G87" s="43"/>
      <c r="H87" s="43"/>
      <c r="I87" s="43"/>
      <c r="J87" s="43"/>
      <c r="K87" s="87"/>
      <c r="L87" s="150"/>
      <c r="M87" s="151"/>
      <c r="N87" s="152"/>
      <c r="O87" s="159"/>
      <c r="P87" s="44">
        <f>B87</f>
        <v>4</v>
      </c>
      <c r="Q87" s="160"/>
      <c r="R87" s="159"/>
    </row>
    <row r="88" spans="1:19" ht="15.75" customHeight="1" x14ac:dyDescent="0.25">
      <c r="A88" s="42">
        <v>1302</v>
      </c>
      <c r="B88" s="43"/>
      <c r="C88" s="43">
        <v>3</v>
      </c>
      <c r="D88" s="43"/>
      <c r="E88" s="43"/>
      <c r="F88" s="43"/>
      <c r="G88" s="43"/>
      <c r="H88" s="43"/>
      <c r="I88" s="43"/>
      <c r="J88" s="43"/>
      <c r="K88" s="87"/>
      <c r="L88" s="153"/>
      <c r="M88" s="68"/>
      <c r="N88" s="154"/>
      <c r="O88" s="45">
        <f>IF(C88=0,"",C88/B87)</f>
        <v>0.75</v>
      </c>
      <c r="P88" s="46">
        <v>3</v>
      </c>
      <c r="Q88" s="161">
        <f t="shared" ref="Q88:Q95" si="6">IF(P88=0,"",P88/P87)</f>
        <v>0.75</v>
      </c>
      <c r="R88" s="161">
        <f t="shared" ref="R88:R95" si="7">IF(P88=0,"",100%-Q88)</f>
        <v>0.25</v>
      </c>
    </row>
    <row r="89" spans="1:19" ht="15.75" customHeight="1" x14ac:dyDescent="0.25">
      <c r="A89" s="42">
        <v>1401</v>
      </c>
      <c r="B89" s="43"/>
      <c r="C89" s="43"/>
      <c r="D89" s="43">
        <v>2</v>
      </c>
      <c r="E89" s="43"/>
      <c r="F89" s="43"/>
      <c r="G89" s="43"/>
      <c r="H89" s="43"/>
      <c r="I89" s="43"/>
      <c r="J89" s="43"/>
      <c r="K89" s="87"/>
      <c r="L89" s="153"/>
      <c r="M89" s="68"/>
      <c r="N89" s="154"/>
      <c r="O89" s="45">
        <f>IF(D89=0,"",D89/C88)</f>
        <v>0.66666666666666663</v>
      </c>
      <c r="P89" s="46">
        <v>3</v>
      </c>
      <c r="Q89" s="161">
        <f t="shared" si="6"/>
        <v>1</v>
      </c>
      <c r="R89" s="161">
        <f t="shared" si="7"/>
        <v>0</v>
      </c>
      <c r="S89" s="8">
        <f>P89/P87</f>
        <v>0.75</v>
      </c>
    </row>
    <row r="90" spans="1:19" ht="15.75" customHeight="1" x14ac:dyDescent="0.25">
      <c r="A90" s="42">
        <v>1402</v>
      </c>
      <c r="B90" s="43"/>
      <c r="C90" s="43"/>
      <c r="D90" s="43"/>
      <c r="E90" s="43">
        <v>1</v>
      </c>
      <c r="F90" s="43"/>
      <c r="G90" s="43"/>
      <c r="H90" s="43"/>
      <c r="I90" s="43"/>
      <c r="J90" s="43"/>
      <c r="K90" s="87"/>
      <c r="L90" s="153"/>
      <c r="M90" s="68"/>
      <c r="N90" s="154"/>
      <c r="O90" s="45">
        <f>IF(E90=0,"",E90/D89)</f>
        <v>0.5</v>
      </c>
      <c r="P90" s="46">
        <v>2</v>
      </c>
      <c r="Q90" s="161">
        <f t="shared" si="6"/>
        <v>0.66666666666666663</v>
      </c>
      <c r="R90" s="161">
        <f t="shared" si="7"/>
        <v>0.33333333333333337</v>
      </c>
    </row>
    <row r="91" spans="1:19" ht="15.75" customHeight="1" x14ac:dyDescent="0.25">
      <c r="A91" s="42">
        <v>1501</v>
      </c>
      <c r="B91" s="43"/>
      <c r="C91" s="43"/>
      <c r="D91" s="43"/>
      <c r="E91" s="43"/>
      <c r="F91" s="43">
        <v>1</v>
      </c>
      <c r="G91" s="43"/>
      <c r="H91" s="43"/>
      <c r="I91" s="43"/>
      <c r="J91" s="43"/>
      <c r="K91" s="87"/>
      <c r="L91" s="153"/>
      <c r="M91" s="68"/>
      <c r="N91" s="154"/>
      <c r="O91" s="45">
        <f>IF(F91=0,"",F91/E90)</f>
        <v>1</v>
      </c>
      <c r="P91" s="46">
        <v>2</v>
      </c>
      <c r="Q91" s="161">
        <f t="shared" si="6"/>
        <v>1</v>
      </c>
      <c r="R91" s="161">
        <f t="shared" si="7"/>
        <v>0</v>
      </c>
    </row>
    <row r="92" spans="1:19" ht="15.75" customHeight="1" x14ac:dyDescent="0.25">
      <c r="A92" s="42">
        <v>1502</v>
      </c>
      <c r="B92" s="43"/>
      <c r="C92" s="43"/>
      <c r="D92" s="43"/>
      <c r="E92" s="43"/>
      <c r="F92" s="43"/>
      <c r="G92" s="43">
        <v>1</v>
      </c>
      <c r="H92" s="43"/>
      <c r="I92" s="43"/>
      <c r="J92" s="43"/>
      <c r="K92" s="87"/>
      <c r="L92" s="153"/>
      <c r="M92" s="68"/>
      <c r="N92" s="154"/>
      <c r="O92" s="45">
        <f>IF(G92=0,"",G92/F91)</f>
        <v>1</v>
      </c>
      <c r="P92" s="46">
        <v>2</v>
      </c>
      <c r="Q92" s="161">
        <f t="shared" si="6"/>
        <v>1</v>
      </c>
      <c r="R92" s="161">
        <f t="shared" si="7"/>
        <v>0</v>
      </c>
    </row>
    <row r="93" spans="1:19" ht="15.75" customHeight="1" x14ac:dyDescent="0.25">
      <c r="A93" s="42">
        <v>1601</v>
      </c>
      <c r="B93" s="43"/>
      <c r="C93" s="43"/>
      <c r="D93" s="43"/>
      <c r="E93" s="43"/>
      <c r="F93" s="43"/>
      <c r="G93" s="43"/>
      <c r="H93" s="43">
        <v>1</v>
      </c>
      <c r="I93" s="43"/>
      <c r="J93" s="43"/>
      <c r="K93" s="87"/>
      <c r="L93" s="153"/>
      <c r="M93" s="68"/>
      <c r="N93" s="154"/>
      <c r="O93" s="45">
        <f>IF(H93=0,"",H93/G92)</f>
        <v>1</v>
      </c>
      <c r="P93" s="46">
        <v>2</v>
      </c>
      <c r="Q93" s="161">
        <f t="shared" si="6"/>
        <v>1</v>
      </c>
      <c r="R93" s="161">
        <f t="shared" si="7"/>
        <v>0</v>
      </c>
    </row>
    <row r="94" spans="1:19" ht="15.75" customHeight="1" x14ac:dyDescent="0.25">
      <c r="A94" s="42">
        <v>1602</v>
      </c>
      <c r="B94" s="43"/>
      <c r="C94" s="43"/>
      <c r="D94" s="43"/>
      <c r="E94" s="43"/>
      <c r="F94" s="43"/>
      <c r="G94" s="43"/>
      <c r="H94" s="43"/>
      <c r="I94" s="43">
        <v>1</v>
      </c>
      <c r="J94" s="43"/>
      <c r="K94" s="87"/>
      <c r="L94" s="153"/>
      <c r="M94" s="68"/>
      <c r="N94" s="154"/>
      <c r="O94" s="45">
        <f>IF(I94=0,"",I94/H93)</f>
        <v>1</v>
      </c>
      <c r="P94" s="46">
        <v>2</v>
      </c>
      <c r="Q94" s="161">
        <f t="shared" si="6"/>
        <v>1</v>
      </c>
      <c r="R94" s="161">
        <f t="shared" si="7"/>
        <v>0</v>
      </c>
    </row>
    <row r="95" spans="1:19" ht="15.75" customHeight="1" x14ac:dyDescent="0.25">
      <c r="A95" s="42">
        <v>1701</v>
      </c>
      <c r="B95" s="43"/>
      <c r="C95" s="43"/>
      <c r="D95" s="43"/>
      <c r="E95" s="43"/>
      <c r="F95" s="43"/>
      <c r="G95" s="43"/>
      <c r="H95" s="43"/>
      <c r="I95" s="43"/>
      <c r="J95" s="43">
        <v>1</v>
      </c>
      <c r="K95" s="87"/>
      <c r="L95" s="153"/>
      <c r="M95" s="68"/>
      <c r="N95" s="154"/>
      <c r="O95" s="47">
        <f>IF(J95=0,"",J95/I94)</f>
        <v>1</v>
      </c>
      <c r="P95" s="46">
        <v>2</v>
      </c>
      <c r="Q95" s="47">
        <f t="shared" si="6"/>
        <v>1</v>
      </c>
      <c r="R95" s="47">
        <f t="shared" si="7"/>
        <v>0</v>
      </c>
    </row>
    <row r="96" spans="1:19" ht="15.75" customHeight="1" x14ac:dyDescent="0.25">
      <c r="A96" s="42">
        <v>1702</v>
      </c>
      <c r="B96" s="43"/>
      <c r="C96" s="43"/>
      <c r="D96" s="43"/>
      <c r="E96" s="43"/>
      <c r="F96" s="43"/>
      <c r="G96" s="43"/>
      <c r="H96" s="43"/>
      <c r="I96" s="43"/>
      <c r="J96" s="43">
        <v>2</v>
      </c>
      <c r="K96" s="87">
        <v>2</v>
      </c>
      <c r="L96" s="153"/>
      <c r="M96" s="68"/>
      <c r="N96" s="155"/>
      <c r="O96" s="68"/>
      <c r="P96" s="46">
        <v>2</v>
      </c>
      <c r="Q96" s="68"/>
      <c r="R96" s="162"/>
    </row>
    <row r="97" spans="1:19" ht="15.75" customHeight="1" x14ac:dyDescent="0.25">
      <c r="A97" s="42">
        <v>1801</v>
      </c>
      <c r="B97" s="43"/>
      <c r="C97" s="43"/>
      <c r="D97" s="43"/>
      <c r="E97" s="43"/>
      <c r="F97" s="43"/>
      <c r="G97" s="43"/>
      <c r="H97" s="43"/>
      <c r="I97" s="43"/>
      <c r="J97" s="43"/>
      <c r="K97" s="87"/>
      <c r="L97" s="153"/>
      <c r="M97" s="68"/>
      <c r="N97" s="155"/>
      <c r="O97" s="163"/>
      <c r="P97" s="69">
        <v>1</v>
      </c>
      <c r="Q97" s="164"/>
      <c r="R97" s="163"/>
    </row>
    <row r="98" spans="1:19" ht="15.75" customHeight="1" x14ac:dyDescent="0.25">
      <c r="A98" s="42">
        <v>1802</v>
      </c>
      <c r="B98" s="43"/>
      <c r="C98" s="43"/>
      <c r="D98" s="43"/>
      <c r="E98" s="43"/>
      <c r="F98" s="43"/>
      <c r="G98" s="43"/>
      <c r="H98" s="43"/>
      <c r="I98" s="43"/>
      <c r="J98" s="43"/>
      <c r="K98" s="87"/>
      <c r="L98" s="153"/>
      <c r="M98" s="68"/>
      <c r="N98" s="155"/>
      <c r="O98" s="163"/>
      <c r="P98" s="69"/>
      <c r="Q98" s="164"/>
      <c r="R98" s="163"/>
    </row>
    <row r="99" spans="1:19" ht="15.75" customHeight="1" x14ac:dyDescent="0.25">
      <c r="A99" s="42">
        <v>1901</v>
      </c>
      <c r="B99" s="43"/>
      <c r="C99" s="43"/>
      <c r="D99" s="43"/>
      <c r="E99" s="43"/>
      <c r="F99" s="43"/>
      <c r="G99" s="43"/>
      <c r="H99" s="43"/>
      <c r="I99" s="43"/>
      <c r="J99" s="43"/>
      <c r="K99" s="87"/>
      <c r="L99" s="153"/>
      <c r="M99" s="68"/>
      <c r="N99" s="155"/>
      <c r="O99" s="163"/>
      <c r="P99" s="69"/>
      <c r="Q99" s="164"/>
      <c r="R99" s="163"/>
    </row>
    <row r="100" spans="1:19" ht="15.75" customHeight="1" x14ac:dyDescent="0.25">
      <c r="A100" s="42">
        <v>1902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87"/>
      <c r="L100" s="153"/>
      <c r="M100" s="68"/>
      <c r="N100" s="155"/>
      <c r="O100" s="68"/>
      <c r="P100" s="155"/>
      <c r="Q100" s="165"/>
      <c r="R100" s="163"/>
    </row>
    <row r="101" spans="1:19" ht="15.75" customHeight="1" x14ac:dyDescent="0.25">
      <c r="A101" s="42">
        <v>2001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87"/>
      <c r="L101" s="153"/>
      <c r="M101" s="68"/>
      <c r="N101" s="155"/>
      <c r="O101" s="50" t="s">
        <v>64</v>
      </c>
      <c r="P101" s="51">
        <v>1</v>
      </c>
      <c r="Q101" s="52">
        <f>SUM(K94:K97)</f>
        <v>2</v>
      </c>
      <c r="R101" s="53" t="s">
        <v>10</v>
      </c>
    </row>
    <row r="102" spans="1:19" ht="15.75" customHeight="1" x14ac:dyDescent="0.25">
      <c r="A102" s="42">
        <v>2002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87"/>
      <c r="L102" s="153"/>
      <c r="M102" s="68"/>
      <c r="N102" s="155"/>
      <c r="O102" s="54" t="s">
        <v>66</v>
      </c>
      <c r="P102" s="55">
        <f>IF(P101/B87=0,"",P101/B87)</f>
        <v>0.25</v>
      </c>
      <c r="Q102" s="56">
        <f>IF(P101/Q101=0,"",P101/Q101)</f>
        <v>0.5</v>
      </c>
      <c r="R102" s="57" t="s">
        <v>67</v>
      </c>
    </row>
    <row r="103" spans="1:19" ht="15.75" customHeight="1" x14ac:dyDescent="0.25">
      <c r="A103" s="42">
        <v>2101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87"/>
      <c r="L103" s="156"/>
      <c r="M103" s="157"/>
      <c r="N103" s="158"/>
      <c r="O103" s="58"/>
      <c r="P103" s="59"/>
      <c r="Q103" s="59"/>
      <c r="R103" s="60"/>
    </row>
    <row r="104" spans="1:19" ht="18" customHeight="1" x14ac:dyDescent="0.25">
      <c r="A104" s="28"/>
      <c r="B104" s="198" t="s">
        <v>89</v>
      </c>
      <c r="C104" s="198"/>
      <c r="D104" s="198"/>
      <c r="E104" s="198"/>
      <c r="F104" s="198"/>
      <c r="G104" s="198"/>
      <c r="H104" s="198"/>
      <c r="I104" s="198"/>
      <c r="J104" s="198"/>
      <c r="K104" s="61">
        <f>SUM(K87:K100)</f>
        <v>2</v>
      </c>
      <c r="L104" s="62">
        <v>0</v>
      </c>
      <c r="M104" s="62">
        <f>IF(K104=0,"",K104/B87)</f>
        <v>0.5</v>
      </c>
      <c r="N104" s="62">
        <f>M104-L104</f>
        <v>0.5</v>
      </c>
      <c r="O104" s="2"/>
      <c r="P104" s="1"/>
      <c r="Q104" s="25"/>
      <c r="R104" s="2"/>
    </row>
    <row r="105" spans="1:19" ht="12.75" customHeight="1" x14ac:dyDescent="0.2">
      <c r="L105" s="2"/>
      <c r="M105" s="2"/>
      <c r="O105" s="2"/>
    </row>
    <row r="106" spans="1:19" ht="12.75" customHeight="1" x14ac:dyDescent="0.2">
      <c r="L106" s="2"/>
      <c r="M106" s="2"/>
      <c r="O106" s="2"/>
    </row>
    <row r="107" spans="1:19" ht="26.25" customHeight="1" x14ac:dyDescent="0.4">
      <c r="B107" s="199" t="s">
        <v>78</v>
      </c>
      <c r="C107" s="200"/>
      <c r="D107" s="200"/>
      <c r="E107" s="200"/>
      <c r="F107" s="200"/>
      <c r="G107" s="200"/>
      <c r="H107" s="200"/>
      <c r="I107" s="200"/>
      <c r="J107" s="200"/>
      <c r="K107" s="147" t="s">
        <v>72</v>
      </c>
      <c r="L107" s="2"/>
      <c r="M107" s="2"/>
      <c r="N107" s="1"/>
      <c r="O107" s="2"/>
      <c r="P107" s="1"/>
      <c r="Q107" s="1"/>
      <c r="R107" s="1"/>
    </row>
    <row r="108" spans="1:19" ht="20.25" customHeight="1" x14ac:dyDescent="0.2">
      <c r="A108" s="201" t="s">
        <v>9</v>
      </c>
      <c r="B108" s="202" t="s">
        <v>79</v>
      </c>
      <c r="C108" s="203"/>
      <c r="D108" s="203"/>
      <c r="E108" s="203"/>
      <c r="F108" s="203"/>
      <c r="G108" s="203"/>
      <c r="H108" s="203"/>
      <c r="I108" s="203"/>
      <c r="J108" s="204"/>
      <c r="K108" s="212" t="s">
        <v>10</v>
      </c>
      <c r="L108" s="197" t="s">
        <v>2</v>
      </c>
      <c r="M108" s="197" t="s">
        <v>3</v>
      </c>
      <c r="N108" s="214" t="s">
        <v>4</v>
      </c>
      <c r="O108" s="197" t="s">
        <v>5</v>
      </c>
      <c r="P108" s="195" t="s">
        <v>6</v>
      </c>
      <c r="Q108" s="195" t="s">
        <v>7</v>
      </c>
      <c r="R108" s="197" t="s">
        <v>8</v>
      </c>
    </row>
    <row r="109" spans="1:19" ht="15.75" customHeight="1" x14ac:dyDescent="0.25">
      <c r="A109" s="196"/>
      <c r="B109" s="42" t="s">
        <v>80</v>
      </c>
      <c r="C109" s="42" t="s">
        <v>81</v>
      </c>
      <c r="D109" s="42" t="s">
        <v>82</v>
      </c>
      <c r="E109" s="42" t="s">
        <v>83</v>
      </c>
      <c r="F109" s="42" t="s">
        <v>84</v>
      </c>
      <c r="G109" s="42" t="s">
        <v>85</v>
      </c>
      <c r="H109" s="42" t="s">
        <v>86</v>
      </c>
      <c r="I109" s="42" t="s">
        <v>87</v>
      </c>
      <c r="J109" s="42" t="s">
        <v>88</v>
      </c>
      <c r="K109" s="213"/>
      <c r="L109" s="196"/>
      <c r="M109" s="196"/>
      <c r="N109" s="196"/>
      <c r="O109" s="196"/>
      <c r="P109" s="196"/>
      <c r="Q109" s="196"/>
      <c r="R109" s="196"/>
    </row>
    <row r="110" spans="1:19" ht="15.75" customHeight="1" x14ac:dyDescent="0.25">
      <c r="A110" s="42">
        <v>1302</v>
      </c>
      <c r="B110" s="43">
        <v>25</v>
      </c>
      <c r="C110" s="43"/>
      <c r="D110" s="43"/>
      <c r="E110" s="43"/>
      <c r="F110" s="43"/>
      <c r="G110" s="43"/>
      <c r="H110" s="43"/>
      <c r="I110" s="43"/>
      <c r="J110" s="43"/>
      <c r="K110" s="87"/>
      <c r="L110" s="150"/>
      <c r="M110" s="151"/>
      <c r="N110" s="152"/>
      <c r="O110" s="159"/>
      <c r="P110" s="44">
        <f>B110</f>
        <v>25</v>
      </c>
      <c r="Q110" s="160"/>
      <c r="R110" s="159"/>
    </row>
    <row r="111" spans="1:19" ht="15.75" customHeight="1" x14ac:dyDescent="0.25">
      <c r="A111" s="42">
        <v>1401</v>
      </c>
      <c r="B111" s="43"/>
      <c r="C111" s="43">
        <v>21</v>
      </c>
      <c r="D111" s="43"/>
      <c r="E111" s="43"/>
      <c r="F111" s="43"/>
      <c r="G111" s="43"/>
      <c r="H111" s="43"/>
      <c r="I111" s="43"/>
      <c r="J111" s="43"/>
      <c r="K111" s="87"/>
      <c r="L111" s="153"/>
      <c r="M111" s="68"/>
      <c r="N111" s="154"/>
      <c r="O111" s="45">
        <f>IF(C111=0,"",C111/B110)</f>
        <v>0.84</v>
      </c>
      <c r="P111" s="46">
        <v>21</v>
      </c>
      <c r="Q111" s="161">
        <f t="shared" ref="Q111:Q118" si="8">IF(P111=0,"",P111/P110)</f>
        <v>0.84</v>
      </c>
      <c r="R111" s="161">
        <f t="shared" ref="R111:R118" si="9">IF(P111=0,"",100%-Q111)</f>
        <v>0.16000000000000003</v>
      </c>
    </row>
    <row r="112" spans="1:19" ht="15.75" customHeight="1" x14ac:dyDescent="0.25">
      <c r="A112" s="42">
        <v>1402</v>
      </c>
      <c r="B112" s="43"/>
      <c r="C112" s="43"/>
      <c r="D112" s="43">
        <v>18</v>
      </c>
      <c r="E112" s="43"/>
      <c r="F112" s="43"/>
      <c r="G112" s="43"/>
      <c r="H112" s="43"/>
      <c r="I112" s="43"/>
      <c r="J112" s="43"/>
      <c r="K112" s="87"/>
      <c r="L112" s="153"/>
      <c r="M112" s="68"/>
      <c r="N112" s="154"/>
      <c r="O112" s="45">
        <f>IF(D112=0,"",D112/C111)</f>
        <v>0.8571428571428571</v>
      </c>
      <c r="P112" s="46">
        <v>18</v>
      </c>
      <c r="Q112" s="161">
        <f t="shared" si="8"/>
        <v>0.8571428571428571</v>
      </c>
      <c r="R112" s="161">
        <f t="shared" si="9"/>
        <v>0.1428571428571429</v>
      </c>
      <c r="S112" s="8">
        <f>P112/P110</f>
        <v>0.72</v>
      </c>
    </row>
    <row r="113" spans="1:18" ht="15.75" customHeight="1" x14ac:dyDescent="0.25">
      <c r="A113" s="42">
        <v>1501</v>
      </c>
      <c r="B113" s="43"/>
      <c r="C113" s="43"/>
      <c r="D113" s="43"/>
      <c r="E113" s="43">
        <v>15</v>
      </c>
      <c r="F113" s="43"/>
      <c r="G113" s="43"/>
      <c r="H113" s="43"/>
      <c r="I113" s="43"/>
      <c r="J113" s="43"/>
      <c r="K113" s="87"/>
      <c r="L113" s="153"/>
      <c r="M113" s="68"/>
      <c r="N113" s="154"/>
      <c r="O113" s="45">
        <f>IF(E113=0,"",E113/D112)</f>
        <v>0.83333333333333337</v>
      </c>
      <c r="P113" s="46">
        <v>15</v>
      </c>
      <c r="Q113" s="161">
        <f t="shared" si="8"/>
        <v>0.83333333333333337</v>
      </c>
      <c r="R113" s="161">
        <f t="shared" si="9"/>
        <v>0.16666666666666663</v>
      </c>
    </row>
    <row r="114" spans="1:18" ht="15.75" customHeight="1" x14ac:dyDescent="0.25">
      <c r="A114" s="42">
        <v>1502</v>
      </c>
      <c r="B114" s="43"/>
      <c r="C114" s="43"/>
      <c r="D114" s="43"/>
      <c r="E114" s="43"/>
      <c r="F114" s="43">
        <v>11</v>
      </c>
      <c r="G114" s="43"/>
      <c r="H114" s="43"/>
      <c r="I114" s="43"/>
      <c r="J114" s="43"/>
      <c r="K114" s="87"/>
      <c r="L114" s="153"/>
      <c r="M114" s="68"/>
      <c r="N114" s="154"/>
      <c r="O114" s="45">
        <f>IF(F114=0,"",F114/E113)</f>
        <v>0.73333333333333328</v>
      </c>
      <c r="P114" s="46">
        <v>14</v>
      </c>
      <c r="Q114" s="161">
        <f t="shared" si="8"/>
        <v>0.93333333333333335</v>
      </c>
      <c r="R114" s="161">
        <f t="shared" si="9"/>
        <v>6.6666666666666652E-2</v>
      </c>
    </row>
    <row r="115" spans="1:18" ht="15.75" customHeight="1" x14ac:dyDescent="0.25">
      <c r="A115" s="42">
        <v>1601</v>
      </c>
      <c r="B115" s="43"/>
      <c r="C115" s="43"/>
      <c r="D115" s="43"/>
      <c r="E115" s="43"/>
      <c r="F115" s="43"/>
      <c r="G115" s="43">
        <v>10</v>
      </c>
      <c r="H115" s="43"/>
      <c r="I115" s="43"/>
      <c r="J115" s="43"/>
      <c r="K115" s="87"/>
      <c r="L115" s="153"/>
      <c r="M115" s="68"/>
      <c r="N115" s="154"/>
      <c r="O115" s="45">
        <f>IF(G115=0,"",G115/F114)</f>
        <v>0.90909090909090906</v>
      </c>
      <c r="P115" s="46">
        <v>14</v>
      </c>
      <c r="Q115" s="161">
        <f t="shared" si="8"/>
        <v>1</v>
      </c>
      <c r="R115" s="161">
        <f t="shared" si="9"/>
        <v>0</v>
      </c>
    </row>
    <row r="116" spans="1:18" ht="15.75" customHeight="1" x14ac:dyDescent="0.25">
      <c r="A116" s="42">
        <v>1602</v>
      </c>
      <c r="B116" s="43"/>
      <c r="C116" s="43"/>
      <c r="D116" s="43"/>
      <c r="E116" s="43"/>
      <c r="F116" s="43"/>
      <c r="G116" s="43"/>
      <c r="H116" s="43">
        <v>9</v>
      </c>
      <c r="I116" s="43"/>
      <c r="J116" s="43"/>
      <c r="K116" s="87"/>
      <c r="L116" s="153"/>
      <c r="M116" s="68"/>
      <c r="N116" s="154"/>
      <c r="O116" s="45">
        <f>IF(H116=0,"",H116/G115)</f>
        <v>0.9</v>
      </c>
      <c r="P116" s="46">
        <v>14</v>
      </c>
      <c r="Q116" s="161">
        <f t="shared" si="8"/>
        <v>1</v>
      </c>
      <c r="R116" s="161">
        <f t="shared" si="9"/>
        <v>0</v>
      </c>
    </row>
    <row r="117" spans="1:18" ht="15.75" customHeight="1" x14ac:dyDescent="0.25">
      <c r="A117" s="42">
        <v>1701</v>
      </c>
      <c r="B117" s="43"/>
      <c r="C117" s="43"/>
      <c r="D117" s="43"/>
      <c r="E117" s="43"/>
      <c r="F117" s="43"/>
      <c r="G117" s="43"/>
      <c r="H117" s="43"/>
      <c r="I117" s="43">
        <v>9</v>
      </c>
      <c r="J117" s="43"/>
      <c r="K117" s="87"/>
      <c r="L117" s="153"/>
      <c r="M117" s="68"/>
      <c r="N117" s="154"/>
      <c r="O117" s="45">
        <f>IF(I117=0,"",I117/H116)</f>
        <v>1</v>
      </c>
      <c r="P117" s="46">
        <v>14</v>
      </c>
      <c r="Q117" s="161">
        <f t="shared" si="8"/>
        <v>1</v>
      </c>
      <c r="R117" s="161">
        <f t="shared" si="9"/>
        <v>0</v>
      </c>
    </row>
    <row r="118" spans="1:18" ht="15.75" customHeight="1" x14ac:dyDescent="0.25">
      <c r="A118" s="42">
        <v>1702</v>
      </c>
      <c r="B118" s="43"/>
      <c r="C118" s="43"/>
      <c r="D118" s="43"/>
      <c r="E118" s="43"/>
      <c r="F118" s="43"/>
      <c r="G118" s="43"/>
      <c r="H118" s="43"/>
      <c r="I118" s="43"/>
      <c r="J118" s="43">
        <v>5</v>
      </c>
      <c r="K118" s="87">
        <v>2</v>
      </c>
      <c r="L118" s="153"/>
      <c r="M118" s="68"/>
      <c r="N118" s="154"/>
      <c r="O118" s="47">
        <f>IF(J118=0,"",J118/I117)</f>
        <v>0.55555555555555558</v>
      </c>
      <c r="P118" s="46">
        <v>14</v>
      </c>
      <c r="Q118" s="47">
        <f t="shared" si="8"/>
        <v>1</v>
      </c>
      <c r="R118" s="47">
        <f t="shared" si="9"/>
        <v>0</v>
      </c>
    </row>
    <row r="119" spans="1:18" ht="15.75" customHeight="1" x14ac:dyDescent="0.25">
      <c r="A119" s="42">
        <v>1801</v>
      </c>
      <c r="B119" s="43"/>
      <c r="C119" s="43"/>
      <c r="D119" s="43"/>
      <c r="E119" s="43"/>
      <c r="F119" s="43"/>
      <c r="G119" s="43"/>
      <c r="H119" s="43"/>
      <c r="I119" s="43"/>
      <c r="J119" s="43">
        <v>11</v>
      </c>
      <c r="K119" s="87">
        <v>9</v>
      </c>
      <c r="L119" s="153"/>
      <c r="M119" s="68"/>
      <c r="N119" s="155"/>
      <c r="O119" s="68"/>
      <c r="P119" s="46">
        <v>12</v>
      </c>
      <c r="Q119" s="68"/>
      <c r="R119" s="162"/>
    </row>
    <row r="120" spans="1:18" ht="15.75" customHeight="1" x14ac:dyDescent="0.25">
      <c r="A120" s="42">
        <v>1802</v>
      </c>
      <c r="B120" s="43"/>
      <c r="C120" s="43"/>
      <c r="D120" s="43"/>
      <c r="E120" s="43"/>
      <c r="F120" s="43"/>
      <c r="G120" s="43"/>
      <c r="H120" s="43"/>
      <c r="I120" s="43"/>
      <c r="J120" s="43">
        <v>3</v>
      </c>
      <c r="K120" s="87">
        <v>3</v>
      </c>
      <c r="L120" s="153"/>
      <c r="M120" s="68"/>
      <c r="N120" s="155"/>
      <c r="O120" s="163"/>
      <c r="P120" s="69">
        <v>4</v>
      </c>
      <c r="Q120" s="164"/>
      <c r="R120" s="163"/>
    </row>
    <row r="121" spans="1:18" ht="15.75" customHeight="1" x14ac:dyDescent="0.25">
      <c r="A121" s="42">
        <v>1901</v>
      </c>
      <c r="B121" s="43"/>
      <c r="C121" s="43"/>
      <c r="D121" s="43"/>
      <c r="E121" s="43"/>
      <c r="F121" s="43"/>
      <c r="G121" s="43"/>
      <c r="H121" s="43"/>
      <c r="I121" s="43"/>
      <c r="J121" s="43">
        <v>1</v>
      </c>
      <c r="K121" s="87">
        <v>1</v>
      </c>
      <c r="L121" s="153"/>
      <c r="M121" s="68"/>
      <c r="N121" s="155"/>
      <c r="O121" s="163"/>
      <c r="P121" s="69">
        <v>1</v>
      </c>
      <c r="Q121" s="164"/>
      <c r="R121" s="163"/>
    </row>
    <row r="122" spans="1:18" ht="15.75" customHeight="1" x14ac:dyDescent="0.25">
      <c r="A122" s="42">
        <v>1902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87"/>
      <c r="L122" s="153"/>
      <c r="M122" s="68"/>
      <c r="N122" s="155"/>
      <c r="O122" s="163"/>
      <c r="P122" s="69"/>
      <c r="Q122" s="164"/>
      <c r="R122" s="163"/>
    </row>
    <row r="123" spans="1:18" ht="15.75" customHeight="1" x14ac:dyDescent="0.25">
      <c r="A123" s="42">
        <v>2001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87"/>
      <c r="L123" s="153"/>
      <c r="M123" s="68"/>
      <c r="N123" s="155"/>
      <c r="O123" s="68"/>
      <c r="P123" s="155"/>
      <c r="Q123" s="165"/>
      <c r="R123" s="163"/>
    </row>
    <row r="124" spans="1:18" ht="15.75" customHeight="1" x14ac:dyDescent="0.25">
      <c r="A124" s="42">
        <v>2002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87"/>
      <c r="L124" s="153"/>
      <c r="M124" s="68"/>
      <c r="N124" s="155"/>
      <c r="O124" s="178" t="s">
        <v>64</v>
      </c>
      <c r="P124" s="179">
        <v>15</v>
      </c>
      <c r="Q124" s="138">
        <f>K127</f>
        <v>15</v>
      </c>
      <c r="R124" s="180" t="s">
        <v>10</v>
      </c>
    </row>
    <row r="125" spans="1:18" ht="15.75" customHeight="1" x14ac:dyDescent="0.25">
      <c r="A125" s="42">
        <v>2101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87"/>
      <c r="L125" s="153"/>
      <c r="M125" s="68"/>
      <c r="N125" s="155"/>
      <c r="O125" s="181" t="s">
        <v>66</v>
      </c>
      <c r="P125" s="55">
        <f>IF(P124/B110=0,"",P124/B110)</f>
        <v>0.6</v>
      </c>
      <c r="Q125" s="182">
        <f>IF(P124/Q124=0,"",P124/Q124)</f>
        <v>1</v>
      </c>
      <c r="R125" s="183" t="s">
        <v>67</v>
      </c>
    </row>
    <row r="126" spans="1:18" ht="15.75" customHeight="1" x14ac:dyDescent="0.25">
      <c r="A126" s="42">
        <v>2102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87"/>
      <c r="L126" s="156"/>
      <c r="M126" s="157"/>
      <c r="N126" s="158"/>
      <c r="O126" s="96"/>
      <c r="P126" s="184"/>
      <c r="Q126" s="184"/>
      <c r="R126" s="185"/>
    </row>
    <row r="127" spans="1:18" ht="18" customHeight="1" x14ac:dyDescent="0.25">
      <c r="A127" s="28"/>
      <c r="B127" s="198" t="s">
        <v>89</v>
      </c>
      <c r="C127" s="198"/>
      <c r="D127" s="198"/>
      <c r="E127" s="198"/>
      <c r="F127" s="198"/>
      <c r="G127" s="198"/>
      <c r="H127" s="198"/>
      <c r="I127" s="198"/>
      <c r="J127" s="198"/>
      <c r="K127" s="61">
        <f>SUM(K110:K123)</f>
        <v>15</v>
      </c>
      <c r="L127" s="62">
        <f>IF(K118=0,"",K118/B110)</f>
        <v>0.08</v>
      </c>
      <c r="M127" s="62">
        <f>IF(K127=0,"",K127/B110)</f>
        <v>0.6</v>
      </c>
      <c r="N127" s="62">
        <f>IF(K118=0,"",M127-L127)</f>
        <v>0.52</v>
      </c>
      <c r="O127" s="2"/>
      <c r="P127" s="1"/>
      <c r="Q127" s="25"/>
      <c r="R127" s="2"/>
    </row>
    <row r="128" spans="1:18" ht="12.75" customHeight="1" x14ac:dyDescent="0.2">
      <c r="L128" s="2"/>
      <c r="M128" s="2"/>
      <c r="O128" s="2"/>
    </row>
    <row r="129" spans="1:19" ht="12.75" customHeight="1" x14ac:dyDescent="0.2">
      <c r="L129" s="2"/>
      <c r="M129" s="2"/>
      <c r="O129" s="2"/>
    </row>
    <row r="130" spans="1:19" ht="26.25" customHeight="1" x14ac:dyDescent="0.4">
      <c r="B130" s="199" t="s">
        <v>78</v>
      </c>
      <c r="C130" s="200"/>
      <c r="D130" s="200"/>
      <c r="E130" s="200"/>
      <c r="F130" s="200"/>
      <c r="G130" s="200"/>
      <c r="H130" s="200"/>
      <c r="I130" s="200"/>
      <c r="J130" s="200"/>
      <c r="K130" s="147" t="s">
        <v>73</v>
      </c>
      <c r="L130" s="2"/>
      <c r="M130" s="2"/>
      <c r="N130" s="1"/>
      <c r="O130" s="2"/>
      <c r="P130" s="1"/>
      <c r="Q130" s="1"/>
      <c r="R130" s="1"/>
    </row>
    <row r="131" spans="1:19" ht="20.25" customHeight="1" x14ac:dyDescent="0.2">
      <c r="A131" s="201" t="s">
        <v>9</v>
      </c>
      <c r="B131" s="202" t="s">
        <v>79</v>
      </c>
      <c r="C131" s="203"/>
      <c r="D131" s="203"/>
      <c r="E131" s="203"/>
      <c r="F131" s="203"/>
      <c r="G131" s="203"/>
      <c r="H131" s="203"/>
      <c r="I131" s="203"/>
      <c r="J131" s="204"/>
      <c r="K131" s="212" t="s">
        <v>10</v>
      </c>
      <c r="L131" s="197" t="s">
        <v>2</v>
      </c>
      <c r="M131" s="197" t="s">
        <v>3</v>
      </c>
      <c r="N131" s="214" t="s">
        <v>4</v>
      </c>
      <c r="O131" s="197" t="s">
        <v>5</v>
      </c>
      <c r="P131" s="195" t="s">
        <v>6</v>
      </c>
      <c r="Q131" s="195" t="s">
        <v>7</v>
      </c>
      <c r="R131" s="197" t="s">
        <v>8</v>
      </c>
    </row>
    <row r="132" spans="1:19" ht="15.75" customHeight="1" x14ac:dyDescent="0.25">
      <c r="A132" s="196"/>
      <c r="B132" s="42" t="s">
        <v>80</v>
      </c>
      <c r="C132" s="42" t="s">
        <v>81</v>
      </c>
      <c r="D132" s="42" t="s">
        <v>82</v>
      </c>
      <c r="E132" s="42" t="s">
        <v>83</v>
      </c>
      <c r="F132" s="42" t="s">
        <v>84</v>
      </c>
      <c r="G132" s="42" t="s">
        <v>85</v>
      </c>
      <c r="H132" s="42" t="s">
        <v>86</v>
      </c>
      <c r="I132" s="42" t="s">
        <v>87</v>
      </c>
      <c r="J132" s="42" t="s">
        <v>88</v>
      </c>
      <c r="K132" s="213"/>
      <c r="L132" s="196"/>
      <c r="M132" s="196"/>
      <c r="N132" s="196"/>
      <c r="O132" s="196"/>
      <c r="P132" s="196"/>
      <c r="Q132" s="196"/>
      <c r="R132" s="196"/>
    </row>
    <row r="133" spans="1:19" ht="15.75" customHeight="1" x14ac:dyDescent="0.25">
      <c r="A133" s="42">
        <v>1401</v>
      </c>
      <c r="B133" s="43">
        <v>13</v>
      </c>
      <c r="C133" s="43"/>
      <c r="D133" s="43"/>
      <c r="E133" s="43"/>
      <c r="F133" s="43"/>
      <c r="G133" s="43"/>
      <c r="H133" s="43"/>
      <c r="I133" s="43"/>
      <c r="J133" s="43"/>
      <c r="K133" s="87"/>
      <c r="L133" s="150"/>
      <c r="M133" s="151"/>
      <c r="N133" s="152"/>
      <c r="O133" s="159"/>
      <c r="P133" s="44">
        <f>B133</f>
        <v>13</v>
      </c>
      <c r="Q133" s="160"/>
      <c r="R133" s="159"/>
    </row>
    <row r="134" spans="1:19" ht="15.75" customHeight="1" x14ac:dyDescent="0.25">
      <c r="A134" s="42">
        <v>1402</v>
      </c>
      <c r="B134" s="43"/>
      <c r="C134" s="43">
        <v>10</v>
      </c>
      <c r="D134" s="43"/>
      <c r="E134" s="43"/>
      <c r="F134" s="43"/>
      <c r="G134" s="43"/>
      <c r="H134" s="43"/>
      <c r="I134" s="43"/>
      <c r="J134" s="43"/>
      <c r="K134" s="87"/>
      <c r="L134" s="153"/>
      <c r="M134" s="68"/>
      <c r="N134" s="154"/>
      <c r="O134" s="45">
        <f>IF(C134=0,"",C134/B133)</f>
        <v>0.76923076923076927</v>
      </c>
      <c r="P134" s="46">
        <v>10</v>
      </c>
      <c r="Q134" s="161">
        <f t="shared" ref="Q134:Q141" si="10">IF(P134=0,"",P134/P133)</f>
        <v>0.76923076923076927</v>
      </c>
      <c r="R134" s="161">
        <f t="shared" ref="R134:R141" si="11">IF(P134=0,"",100%-Q134)</f>
        <v>0.23076923076923073</v>
      </c>
    </row>
    <row r="135" spans="1:19" ht="15.75" customHeight="1" x14ac:dyDescent="0.25">
      <c r="A135" s="42">
        <v>1501</v>
      </c>
      <c r="B135" s="43"/>
      <c r="C135" s="43"/>
      <c r="D135" s="43">
        <v>10</v>
      </c>
      <c r="E135" s="43"/>
      <c r="F135" s="43"/>
      <c r="G135" s="43"/>
      <c r="H135" s="43"/>
      <c r="I135" s="43"/>
      <c r="J135" s="43"/>
      <c r="K135" s="87"/>
      <c r="L135" s="153"/>
      <c r="M135" s="68"/>
      <c r="N135" s="154"/>
      <c r="O135" s="45">
        <f>IF(D135=0,"",D135/C134)</f>
        <v>1</v>
      </c>
      <c r="P135" s="46">
        <v>10</v>
      </c>
      <c r="Q135" s="161">
        <f t="shared" si="10"/>
        <v>1</v>
      </c>
      <c r="R135" s="161">
        <f t="shared" si="11"/>
        <v>0</v>
      </c>
      <c r="S135" s="8">
        <f>P135/P133</f>
        <v>0.76923076923076927</v>
      </c>
    </row>
    <row r="136" spans="1:19" ht="15.75" customHeight="1" x14ac:dyDescent="0.25">
      <c r="A136" s="42">
        <v>1502</v>
      </c>
      <c r="B136" s="43"/>
      <c r="C136" s="43"/>
      <c r="D136" s="43"/>
      <c r="E136" s="43">
        <v>10</v>
      </c>
      <c r="F136" s="43"/>
      <c r="G136" s="43"/>
      <c r="H136" s="43"/>
      <c r="I136" s="43"/>
      <c r="J136" s="43"/>
      <c r="K136" s="87"/>
      <c r="L136" s="153"/>
      <c r="M136" s="68"/>
      <c r="N136" s="154"/>
      <c r="O136" s="45">
        <f>IF(E136=0,"",E136/D135)</f>
        <v>1</v>
      </c>
      <c r="P136" s="46">
        <v>10</v>
      </c>
      <c r="Q136" s="161">
        <f t="shared" si="10"/>
        <v>1</v>
      </c>
      <c r="R136" s="161">
        <f t="shared" si="11"/>
        <v>0</v>
      </c>
    </row>
    <row r="137" spans="1:19" ht="15.75" customHeight="1" x14ac:dyDescent="0.25">
      <c r="A137" s="42">
        <v>1601</v>
      </c>
      <c r="B137" s="43"/>
      <c r="C137" s="43"/>
      <c r="D137" s="43"/>
      <c r="E137" s="43"/>
      <c r="F137" s="43">
        <v>8</v>
      </c>
      <c r="G137" s="43"/>
      <c r="H137" s="43"/>
      <c r="I137" s="43"/>
      <c r="J137" s="43"/>
      <c r="K137" s="87"/>
      <c r="L137" s="153"/>
      <c r="M137" s="68"/>
      <c r="N137" s="154"/>
      <c r="O137" s="45">
        <f>IF(F137=0,"",F137/E136)</f>
        <v>0.8</v>
      </c>
      <c r="P137" s="46">
        <v>9</v>
      </c>
      <c r="Q137" s="161">
        <f t="shared" si="10"/>
        <v>0.9</v>
      </c>
      <c r="R137" s="161">
        <f t="shared" si="11"/>
        <v>9.9999999999999978E-2</v>
      </c>
    </row>
    <row r="138" spans="1:19" ht="15.75" customHeight="1" x14ac:dyDescent="0.25">
      <c r="A138" s="42">
        <v>1602</v>
      </c>
      <c r="B138" s="43"/>
      <c r="C138" s="43"/>
      <c r="D138" s="43"/>
      <c r="E138" s="43"/>
      <c r="F138" s="43"/>
      <c r="G138" s="43">
        <v>8</v>
      </c>
      <c r="H138" s="43"/>
      <c r="I138" s="43"/>
      <c r="J138" s="43"/>
      <c r="K138" s="87"/>
      <c r="L138" s="153"/>
      <c r="M138" s="68"/>
      <c r="N138" s="154"/>
      <c r="O138" s="45">
        <f>IF(G138=0,"",G138/F137)</f>
        <v>1</v>
      </c>
      <c r="P138" s="46">
        <v>9</v>
      </c>
      <c r="Q138" s="161">
        <f t="shared" si="10"/>
        <v>1</v>
      </c>
      <c r="R138" s="161">
        <f t="shared" si="11"/>
        <v>0</v>
      </c>
    </row>
    <row r="139" spans="1:19" ht="15.75" customHeight="1" x14ac:dyDescent="0.25">
      <c r="A139" s="42">
        <v>1701</v>
      </c>
      <c r="B139" s="43"/>
      <c r="C139" s="43"/>
      <c r="D139" s="43"/>
      <c r="E139" s="43"/>
      <c r="F139" s="43"/>
      <c r="G139" s="43"/>
      <c r="H139" s="43">
        <v>7</v>
      </c>
      <c r="I139" s="43"/>
      <c r="J139" s="43"/>
      <c r="K139" s="87"/>
      <c r="L139" s="153"/>
      <c r="M139" s="68"/>
      <c r="N139" s="154"/>
      <c r="O139" s="45">
        <f>IF(H139=0,"",H139/G138)</f>
        <v>0.875</v>
      </c>
      <c r="P139" s="46">
        <v>9</v>
      </c>
      <c r="Q139" s="161">
        <f t="shared" si="10"/>
        <v>1</v>
      </c>
      <c r="R139" s="161">
        <f t="shared" si="11"/>
        <v>0</v>
      </c>
    </row>
    <row r="140" spans="1:19" ht="15.75" customHeight="1" x14ac:dyDescent="0.25">
      <c r="A140" s="42">
        <v>1702</v>
      </c>
      <c r="B140" s="43"/>
      <c r="C140" s="43"/>
      <c r="D140" s="43"/>
      <c r="E140" s="43"/>
      <c r="F140" s="43"/>
      <c r="G140" s="43"/>
      <c r="H140" s="43"/>
      <c r="I140" s="43">
        <v>7</v>
      </c>
      <c r="J140" s="43"/>
      <c r="K140" s="87">
        <v>1</v>
      </c>
      <c r="L140" s="153"/>
      <c r="M140" s="68"/>
      <c r="N140" s="154"/>
      <c r="O140" s="45">
        <f>IF(I140=0,"",I140/H139)</f>
        <v>1</v>
      </c>
      <c r="P140" s="46">
        <v>9</v>
      </c>
      <c r="Q140" s="161">
        <f t="shared" si="10"/>
        <v>1</v>
      </c>
      <c r="R140" s="161">
        <f t="shared" si="11"/>
        <v>0</v>
      </c>
    </row>
    <row r="141" spans="1:19" ht="15.75" customHeight="1" x14ac:dyDescent="0.25">
      <c r="A141" s="42">
        <v>1801</v>
      </c>
      <c r="B141" s="43"/>
      <c r="C141" s="43"/>
      <c r="D141" s="43"/>
      <c r="E141" s="43"/>
      <c r="F141" s="43"/>
      <c r="G141" s="43"/>
      <c r="H141" s="43"/>
      <c r="I141" s="43"/>
      <c r="J141" s="43">
        <v>6</v>
      </c>
      <c r="K141" s="87">
        <v>5</v>
      </c>
      <c r="L141" s="153"/>
      <c r="M141" s="68"/>
      <c r="N141" s="154"/>
      <c r="O141" s="47">
        <f>IF(J141=0,"",J141/I140)</f>
        <v>0.8571428571428571</v>
      </c>
      <c r="P141" s="46">
        <v>8</v>
      </c>
      <c r="Q141" s="47">
        <f t="shared" si="10"/>
        <v>0.88888888888888884</v>
      </c>
      <c r="R141" s="47">
        <f t="shared" si="11"/>
        <v>0.11111111111111116</v>
      </c>
    </row>
    <row r="142" spans="1:19" ht="15.75" customHeight="1" x14ac:dyDescent="0.25">
      <c r="A142" s="42">
        <v>1802</v>
      </c>
      <c r="B142" s="43"/>
      <c r="C142" s="43"/>
      <c r="D142" s="43"/>
      <c r="E142" s="43"/>
      <c r="F142" s="43"/>
      <c r="G142" s="43"/>
      <c r="H142" s="43"/>
      <c r="I142" s="43"/>
      <c r="J142" s="43">
        <v>2</v>
      </c>
      <c r="K142" s="87">
        <v>2</v>
      </c>
      <c r="L142" s="153"/>
      <c r="M142" s="68"/>
      <c r="N142" s="155"/>
      <c r="O142" s="68"/>
      <c r="P142" s="46">
        <v>3</v>
      </c>
      <c r="Q142" s="68"/>
      <c r="R142" s="162"/>
    </row>
    <row r="143" spans="1:19" ht="15.75" customHeight="1" x14ac:dyDescent="0.25">
      <c r="A143" s="42">
        <v>1901</v>
      </c>
      <c r="B143" s="43"/>
      <c r="C143" s="43"/>
      <c r="D143" s="43"/>
      <c r="E143" s="43"/>
      <c r="F143" s="43"/>
      <c r="G143" s="43"/>
      <c r="H143" s="43"/>
      <c r="I143" s="43"/>
      <c r="J143" s="43"/>
      <c r="K143" s="87"/>
      <c r="L143" s="153"/>
      <c r="M143" s="68"/>
      <c r="N143" s="155"/>
      <c r="O143" s="163"/>
      <c r="P143" s="69"/>
      <c r="Q143" s="164"/>
      <c r="R143" s="163"/>
    </row>
    <row r="144" spans="1:19" ht="15.75" customHeight="1" x14ac:dyDescent="0.25">
      <c r="A144" s="42">
        <v>1902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87"/>
      <c r="L144" s="153"/>
      <c r="M144" s="68"/>
      <c r="N144" s="155"/>
      <c r="O144" s="163"/>
      <c r="P144" s="69"/>
      <c r="Q144" s="164"/>
      <c r="R144" s="163"/>
    </row>
    <row r="145" spans="1:19" ht="15.75" customHeight="1" x14ac:dyDescent="0.25">
      <c r="A145" s="42">
        <v>2001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87"/>
      <c r="L145" s="153"/>
      <c r="M145" s="68"/>
      <c r="N145" s="155"/>
      <c r="O145" s="163"/>
      <c r="P145" s="69"/>
      <c r="Q145" s="164"/>
      <c r="R145" s="163"/>
    </row>
    <row r="146" spans="1:19" ht="15.75" customHeight="1" x14ac:dyDescent="0.25">
      <c r="A146" s="42">
        <v>2002</v>
      </c>
      <c r="B146" s="43"/>
      <c r="C146" s="43"/>
      <c r="D146" s="43"/>
      <c r="E146" s="43"/>
      <c r="F146" s="43"/>
      <c r="G146" s="43"/>
      <c r="H146" s="43"/>
      <c r="I146" s="43"/>
      <c r="J146" s="43"/>
      <c r="K146" s="87"/>
      <c r="L146" s="153"/>
      <c r="M146" s="68"/>
      <c r="N146" s="155"/>
      <c r="O146" s="68"/>
      <c r="P146" s="155"/>
      <c r="Q146" s="165"/>
      <c r="R146" s="163"/>
    </row>
    <row r="147" spans="1:19" ht="15.75" customHeight="1" x14ac:dyDescent="0.25">
      <c r="A147" s="42">
        <v>2101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87"/>
      <c r="L147" s="153"/>
      <c r="M147" s="68"/>
      <c r="N147" s="155"/>
      <c r="O147" s="178" t="s">
        <v>64</v>
      </c>
      <c r="P147" s="179">
        <v>6</v>
      </c>
      <c r="Q147" s="138">
        <f>SUM(K140:K143)</f>
        <v>8</v>
      </c>
      <c r="R147" s="180" t="s">
        <v>10</v>
      </c>
    </row>
    <row r="148" spans="1:19" ht="15.75" customHeight="1" x14ac:dyDescent="0.25">
      <c r="A148" s="42">
        <v>2102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87"/>
      <c r="L148" s="153"/>
      <c r="M148" s="68"/>
      <c r="N148" s="155"/>
      <c r="O148" s="181" t="s">
        <v>66</v>
      </c>
      <c r="P148" s="55">
        <f>IF(P147/B133=0,"",P147/B133)</f>
        <v>0.46153846153846156</v>
      </c>
      <c r="Q148" s="182">
        <f>IF(P147/Q147=0,"",P147/Q147)</f>
        <v>0.75</v>
      </c>
      <c r="R148" s="183" t="s">
        <v>67</v>
      </c>
    </row>
    <row r="149" spans="1:19" ht="15.75" customHeight="1" x14ac:dyDescent="0.25">
      <c r="A149" s="42">
        <v>2201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87"/>
      <c r="L149" s="156"/>
      <c r="M149" s="157"/>
      <c r="N149" s="158"/>
      <c r="O149" s="96"/>
      <c r="P149" s="184"/>
      <c r="Q149" s="184"/>
      <c r="R149" s="185"/>
    </row>
    <row r="150" spans="1:19" ht="18" customHeight="1" x14ac:dyDescent="0.25">
      <c r="A150" s="28"/>
      <c r="B150" s="198" t="s">
        <v>89</v>
      </c>
      <c r="C150" s="198"/>
      <c r="D150" s="198"/>
      <c r="E150" s="198"/>
      <c r="F150" s="198"/>
      <c r="G150" s="198"/>
      <c r="H150" s="198"/>
      <c r="I150" s="198"/>
      <c r="J150" s="198"/>
      <c r="K150" s="61">
        <f>SUM(K133:K146)</f>
        <v>8</v>
      </c>
      <c r="L150" s="62">
        <f>IF(K141=0,"",K141/B133)</f>
        <v>0.38461538461538464</v>
      </c>
      <c r="M150" s="62">
        <f>IF(K150=0,"",K150/B133)</f>
        <v>0.61538461538461542</v>
      </c>
      <c r="N150" s="62">
        <f>IF(K141=0,"",M150-L150)</f>
        <v>0.23076923076923078</v>
      </c>
      <c r="O150" s="2"/>
      <c r="P150" s="1"/>
      <c r="Q150" s="25"/>
      <c r="R150" s="2"/>
    </row>
    <row r="151" spans="1:19" ht="12.75" customHeight="1" x14ac:dyDescent="0.2">
      <c r="L151" s="2"/>
      <c r="M151" s="2"/>
      <c r="O151" s="2"/>
    </row>
    <row r="152" spans="1:19" ht="12.75" customHeight="1" x14ac:dyDescent="0.2">
      <c r="L152" s="2"/>
      <c r="M152" s="2"/>
      <c r="O152" s="2"/>
    </row>
    <row r="153" spans="1:19" ht="26.25" customHeight="1" x14ac:dyDescent="0.4">
      <c r="B153" s="199" t="s">
        <v>78</v>
      </c>
      <c r="C153" s="200"/>
      <c r="D153" s="200"/>
      <c r="E153" s="200"/>
      <c r="F153" s="200"/>
      <c r="G153" s="200"/>
      <c r="H153" s="200"/>
      <c r="I153" s="200"/>
      <c r="J153" s="200"/>
      <c r="K153" s="147" t="s">
        <v>74</v>
      </c>
      <c r="L153" s="2"/>
      <c r="M153" s="2"/>
      <c r="N153" s="1"/>
      <c r="O153" s="2"/>
      <c r="P153" s="1"/>
      <c r="Q153" s="1"/>
      <c r="R153" s="1"/>
    </row>
    <row r="154" spans="1:19" ht="20.25" customHeight="1" x14ac:dyDescent="0.2">
      <c r="A154" s="201" t="s">
        <v>9</v>
      </c>
      <c r="B154" s="202" t="s">
        <v>79</v>
      </c>
      <c r="C154" s="203"/>
      <c r="D154" s="203"/>
      <c r="E154" s="203"/>
      <c r="F154" s="203"/>
      <c r="G154" s="203"/>
      <c r="H154" s="203"/>
      <c r="I154" s="203"/>
      <c r="J154" s="204"/>
      <c r="K154" s="212" t="s">
        <v>10</v>
      </c>
      <c r="L154" s="197" t="s">
        <v>2</v>
      </c>
      <c r="M154" s="197" t="s">
        <v>3</v>
      </c>
      <c r="N154" s="214" t="s">
        <v>4</v>
      </c>
      <c r="O154" s="197" t="s">
        <v>5</v>
      </c>
      <c r="P154" s="195" t="s">
        <v>6</v>
      </c>
      <c r="Q154" s="195" t="s">
        <v>7</v>
      </c>
      <c r="R154" s="197" t="s">
        <v>8</v>
      </c>
    </row>
    <row r="155" spans="1:19" ht="15.75" customHeight="1" x14ac:dyDescent="0.25">
      <c r="A155" s="196"/>
      <c r="B155" s="42" t="s">
        <v>80</v>
      </c>
      <c r="C155" s="42" t="s">
        <v>81</v>
      </c>
      <c r="D155" s="42" t="s">
        <v>82</v>
      </c>
      <c r="E155" s="42" t="s">
        <v>83</v>
      </c>
      <c r="F155" s="42" t="s">
        <v>84</v>
      </c>
      <c r="G155" s="42" t="s">
        <v>85</v>
      </c>
      <c r="H155" s="42" t="s">
        <v>86</v>
      </c>
      <c r="I155" s="42" t="s">
        <v>87</v>
      </c>
      <c r="J155" s="42" t="s">
        <v>88</v>
      </c>
      <c r="K155" s="213"/>
      <c r="L155" s="196"/>
      <c r="M155" s="196"/>
      <c r="N155" s="196"/>
      <c r="O155" s="196"/>
      <c r="P155" s="196"/>
      <c r="Q155" s="196"/>
      <c r="R155" s="196"/>
    </row>
    <row r="156" spans="1:19" ht="15.75" customHeight="1" x14ac:dyDescent="0.25">
      <c r="A156" s="42">
        <v>1402</v>
      </c>
      <c r="B156" s="43">
        <v>19</v>
      </c>
      <c r="C156" s="43"/>
      <c r="D156" s="43"/>
      <c r="E156" s="43"/>
      <c r="F156" s="43"/>
      <c r="G156" s="43"/>
      <c r="H156" s="43"/>
      <c r="I156" s="43"/>
      <c r="J156" s="43"/>
      <c r="K156" s="87"/>
      <c r="L156" s="150"/>
      <c r="M156" s="151"/>
      <c r="N156" s="152"/>
      <c r="O156" s="159"/>
      <c r="P156" s="44">
        <f>B156</f>
        <v>19</v>
      </c>
      <c r="Q156" s="160"/>
      <c r="R156" s="159"/>
    </row>
    <row r="157" spans="1:19" ht="15.75" customHeight="1" x14ac:dyDescent="0.25">
      <c r="A157" s="42">
        <v>1501</v>
      </c>
      <c r="B157" s="43"/>
      <c r="C157" s="43">
        <v>11</v>
      </c>
      <c r="D157" s="43"/>
      <c r="E157" s="43"/>
      <c r="F157" s="43"/>
      <c r="G157" s="43"/>
      <c r="H157" s="43"/>
      <c r="I157" s="43"/>
      <c r="J157" s="43"/>
      <c r="K157" s="87"/>
      <c r="L157" s="153"/>
      <c r="M157" s="68"/>
      <c r="N157" s="154"/>
      <c r="O157" s="45">
        <f>IF(C157=0,"",C157/B156)</f>
        <v>0.57894736842105265</v>
      </c>
      <c r="P157" s="46">
        <v>11</v>
      </c>
      <c r="Q157" s="161">
        <f t="shared" ref="Q157:Q164" si="12">IF(P157=0,"",P157/P156)</f>
        <v>0.57894736842105265</v>
      </c>
      <c r="R157" s="161">
        <f t="shared" ref="R157:R164" si="13">IF(P157=0,"",100%-Q157)</f>
        <v>0.42105263157894735</v>
      </c>
    </row>
    <row r="158" spans="1:19" ht="15.75" customHeight="1" x14ac:dyDescent="0.25">
      <c r="A158" s="42">
        <v>1502</v>
      </c>
      <c r="B158" s="43"/>
      <c r="C158" s="43"/>
      <c r="D158" s="43">
        <v>10</v>
      </c>
      <c r="E158" s="43"/>
      <c r="F158" s="43"/>
      <c r="G158" s="43"/>
      <c r="H158" s="43"/>
      <c r="I158" s="43"/>
      <c r="J158" s="43"/>
      <c r="K158" s="87"/>
      <c r="L158" s="153"/>
      <c r="M158" s="68"/>
      <c r="N158" s="154"/>
      <c r="O158" s="45">
        <f>IF(D158=0,"",D158/C157)</f>
        <v>0.90909090909090906</v>
      </c>
      <c r="P158" s="46">
        <v>10</v>
      </c>
      <c r="Q158" s="161">
        <f t="shared" si="12"/>
        <v>0.90909090909090906</v>
      </c>
      <c r="R158" s="161">
        <f t="shared" si="13"/>
        <v>9.0909090909090939E-2</v>
      </c>
      <c r="S158" s="8">
        <f>P158/P156</f>
        <v>0.52631578947368418</v>
      </c>
    </row>
    <row r="159" spans="1:19" ht="15.75" customHeight="1" x14ac:dyDescent="0.25">
      <c r="A159" s="42">
        <v>1601</v>
      </c>
      <c r="B159" s="43"/>
      <c r="C159" s="43"/>
      <c r="D159" s="43"/>
      <c r="E159" s="43">
        <v>9</v>
      </c>
      <c r="F159" s="43"/>
      <c r="G159" s="43"/>
      <c r="H159" s="43"/>
      <c r="I159" s="43"/>
      <c r="J159" s="43"/>
      <c r="K159" s="87"/>
      <c r="L159" s="153"/>
      <c r="M159" s="68"/>
      <c r="N159" s="154"/>
      <c r="O159" s="45">
        <f>IF(E159=0,"",E159/D158)</f>
        <v>0.9</v>
      </c>
      <c r="P159" s="46">
        <v>10</v>
      </c>
      <c r="Q159" s="161">
        <f t="shared" si="12"/>
        <v>1</v>
      </c>
      <c r="R159" s="161">
        <f t="shared" si="13"/>
        <v>0</v>
      </c>
    </row>
    <row r="160" spans="1:19" ht="15.75" customHeight="1" x14ac:dyDescent="0.25">
      <c r="A160" s="42">
        <v>1602</v>
      </c>
      <c r="B160" s="43"/>
      <c r="C160" s="43"/>
      <c r="D160" s="43"/>
      <c r="E160" s="43"/>
      <c r="F160" s="43">
        <v>7</v>
      </c>
      <c r="G160" s="43"/>
      <c r="H160" s="43"/>
      <c r="I160" s="43"/>
      <c r="J160" s="43"/>
      <c r="K160" s="87"/>
      <c r="L160" s="153"/>
      <c r="M160" s="68"/>
      <c r="N160" s="154"/>
      <c r="O160" s="45">
        <f>IF(F160=0,"",F160/E159)</f>
        <v>0.77777777777777779</v>
      </c>
      <c r="P160" s="46">
        <v>10</v>
      </c>
      <c r="Q160" s="161">
        <f t="shared" si="12"/>
        <v>1</v>
      </c>
      <c r="R160" s="161">
        <f t="shared" si="13"/>
        <v>0</v>
      </c>
    </row>
    <row r="161" spans="1:18" ht="15.75" customHeight="1" x14ac:dyDescent="0.25">
      <c r="A161" s="42">
        <v>1701</v>
      </c>
      <c r="B161" s="43"/>
      <c r="C161" s="43"/>
      <c r="D161" s="43"/>
      <c r="E161" s="43"/>
      <c r="F161" s="43"/>
      <c r="G161" s="43">
        <v>7</v>
      </c>
      <c r="H161" s="43"/>
      <c r="I161" s="43"/>
      <c r="J161" s="43"/>
      <c r="K161" s="87"/>
      <c r="L161" s="153"/>
      <c r="M161" s="68"/>
      <c r="N161" s="154"/>
      <c r="O161" s="45">
        <f>IF(G161=0,"",G161/F160)</f>
        <v>1</v>
      </c>
      <c r="P161" s="46">
        <v>9</v>
      </c>
      <c r="Q161" s="161">
        <f t="shared" si="12"/>
        <v>0.9</v>
      </c>
      <c r="R161" s="161">
        <f t="shared" si="13"/>
        <v>9.9999999999999978E-2</v>
      </c>
    </row>
    <row r="162" spans="1:18" ht="15.75" customHeight="1" x14ac:dyDescent="0.25">
      <c r="A162" s="42">
        <v>1702</v>
      </c>
      <c r="B162" s="43"/>
      <c r="C162" s="43"/>
      <c r="D162" s="43"/>
      <c r="E162" s="43"/>
      <c r="F162" s="43"/>
      <c r="G162" s="43"/>
      <c r="H162" s="43">
        <v>6</v>
      </c>
      <c r="I162" s="43"/>
      <c r="J162" s="43"/>
      <c r="K162" s="87">
        <v>1</v>
      </c>
      <c r="L162" s="153"/>
      <c r="M162" s="68"/>
      <c r="N162" s="154"/>
      <c r="O162" s="45">
        <f>IF(H162=0,"",H162/G161)</f>
        <v>0.8571428571428571</v>
      </c>
      <c r="P162" s="46">
        <v>9</v>
      </c>
      <c r="Q162" s="161">
        <f t="shared" si="12"/>
        <v>1</v>
      </c>
      <c r="R162" s="161">
        <f t="shared" si="13"/>
        <v>0</v>
      </c>
    </row>
    <row r="163" spans="1:18" ht="15.75" customHeight="1" x14ac:dyDescent="0.25">
      <c r="A163" s="42">
        <v>1801</v>
      </c>
      <c r="B163" s="43"/>
      <c r="C163" s="43"/>
      <c r="D163" s="43"/>
      <c r="E163" s="43"/>
      <c r="F163" s="43"/>
      <c r="G163" s="43"/>
      <c r="H163" s="43"/>
      <c r="I163" s="43">
        <v>6</v>
      </c>
      <c r="J163" s="43"/>
      <c r="K163" s="87"/>
      <c r="L163" s="153"/>
      <c r="M163" s="68"/>
      <c r="N163" s="154"/>
      <c r="O163" s="45">
        <f>IF(I163=0,"",I163/H162)</f>
        <v>1</v>
      </c>
      <c r="P163" s="46">
        <v>8</v>
      </c>
      <c r="Q163" s="161">
        <f t="shared" si="12"/>
        <v>0.88888888888888884</v>
      </c>
      <c r="R163" s="161">
        <f t="shared" si="13"/>
        <v>0.11111111111111116</v>
      </c>
    </row>
    <row r="164" spans="1:18" ht="15.75" customHeight="1" x14ac:dyDescent="0.25">
      <c r="A164" s="42">
        <v>1802</v>
      </c>
      <c r="B164" s="43"/>
      <c r="C164" s="43"/>
      <c r="D164" s="43"/>
      <c r="E164" s="43"/>
      <c r="F164" s="43"/>
      <c r="G164" s="43"/>
      <c r="H164" s="43"/>
      <c r="I164" s="43"/>
      <c r="J164" s="43">
        <v>6</v>
      </c>
      <c r="K164" s="87">
        <v>5</v>
      </c>
      <c r="L164" s="153"/>
      <c r="M164" s="68"/>
      <c r="N164" s="154"/>
      <c r="O164" s="47">
        <f>IF(J164=0,"",J164/I163)</f>
        <v>1</v>
      </c>
      <c r="P164" s="46">
        <v>8</v>
      </c>
      <c r="Q164" s="47">
        <f t="shared" si="12"/>
        <v>1</v>
      </c>
      <c r="R164" s="47">
        <f t="shared" si="13"/>
        <v>0</v>
      </c>
    </row>
    <row r="165" spans="1:18" ht="15.75" customHeight="1" x14ac:dyDescent="0.25">
      <c r="A165" s="42">
        <v>1901</v>
      </c>
      <c r="B165" s="43"/>
      <c r="C165" s="43"/>
      <c r="D165" s="43"/>
      <c r="E165" s="43"/>
      <c r="F165" s="43"/>
      <c r="G165" s="43"/>
      <c r="H165" s="43"/>
      <c r="I165" s="43"/>
      <c r="J165" s="43">
        <v>2</v>
      </c>
      <c r="K165" s="87">
        <v>2</v>
      </c>
      <c r="L165" s="153"/>
      <c r="M165" s="68"/>
      <c r="N165" s="155"/>
      <c r="O165" s="68"/>
      <c r="P165" s="46">
        <v>2</v>
      </c>
      <c r="Q165" s="68"/>
      <c r="R165" s="162"/>
    </row>
    <row r="166" spans="1:18" ht="15.75" customHeight="1" x14ac:dyDescent="0.25">
      <c r="A166" s="42">
        <v>1902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87"/>
      <c r="L166" s="153"/>
      <c r="M166" s="68"/>
      <c r="N166" s="155"/>
      <c r="O166" s="163"/>
      <c r="P166" s="69"/>
      <c r="Q166" s="164"/>
      <c r="R166" s="163"/>
    </row>
    <row r="167" spans="1:18" ht="15.75" customHeight="1" x14ac:dyDescent="0.25">
      <c r="A167" s="42">
        <v>2001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87"/>
      <c r="L167" s="153"/>
      <c r="M167" s="68"/>
      <c r="N167" s="155"/>
      <c r="O167" s="163"/>
      <c r="P167" s="69"/>
      <c r="Q167" s="164"/>
      <c r="R167" s="163"/>
    </row>
    <row r="168" spans="1:18" ht="15.75" customHeight="1" x14ac:dyDescent="0.25">
      <c r="A168" s="42">
        <v>2002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87"/>
      <c r="L168" s="153"/>
      <c r="M168" s="68"/>
      <c r="N168" s="155"/>
      <c r="O168" s="163"/>
      <c r="P168" s="69"/>
      <c r="Q168" s="164"/>
      <c r="R168" s="163"/>
    </row>
    <row r="169" spans="1:18" ht="15.75" customHeight="1" x14ac:dyDescent="0.25">
      <c r="A169" s="42">
        <v>2101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87"/>
      <c r="L169" s="153"/>
      <c r="M169" s="68"/>
      <c r="N169" s="155"/>
      <c r="O169" s="68"/>
      <c r="P169" s="155"/>
      <c r="Q169" s="165"/>
      <c r="R169" s="163"/>
    </row>
    <row r="170" spans="1:18" ht="15.75" customHeight="1" x14ac:dyDescent="0.25">
      <c r="A170" s="42">
        <v>2102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87"/>
      <c r="L170" s="153"/>
      <c r="M170" s="68"/>
      <c r="N170" s="155"/>
      <c r="O170" s="178" t="s">
        <v>64</v>
      </c>
      <c r="P170" s="179">
        <v>4</v>
      </c>
      <c r="Q170" s="138">
        <f>K173</f>
        <v>8</v>
      </c>
      <c r="R170" s="180" t="s">
        <v>10</v>
      </c>
    </row>
    <row r="171" spans="1:18" ht="15.75" customHeight="1" x14ac:dyDescent="0.25">
      <c r="A171" s="42">
        <v>2201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87"/>
      <c r="L171" s="153"/>
      <c r="M171" s="68"/>
      <c r="N171" s="155"/>
      <c r="O171" s="181" t="s">
        <v>66</v>
      </c>
      <c r="P171" s="55">
        <f>IF(P170/B156=0,"",P170/B156)</f>
        <v>0.21052631578947367</v>
      </c>
      <c r="Q171" s="182">
        <f>IF(P170/Q170=0,"",P170/Q170)</f>
        <v>0.5</v>
      </c>
      <c r="R171" s="183" t="s">
        <v>67</v>
      </c>
    </row>
    <row r="172" spans="1:18" ht="15.75" customHeight="1" x14ac:dyDescent="0.25">
      <c r="A172" s="42">
        <v>2202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87"/>
      <c r="L172" s="156"/>
      <c r="M172" s="157"/>
      <c r="N172" s="158"/>
      <c r="O172" s="96"/>
      <c r="P172" s="184"/>
      <c r="Q172" s="184"/>
      <c r="R172" s="185"/>
    </row>
    <row r="173" spans="1:18" ht="18" customHeight="1" x14ac:dyDescent="0.25">
      <c r="A173" s="28"/>
      <c r="B173" s="198" t="s">
        <v>89</v>
      </c>
      <c r="C173" s="198"/>
      <c r="D173" s="198"/>
      <c r="E173" s="198"/>
      <c r="F173" s="198"/>
      <c r="G173" s="198"/>
      <c r="H173" s="198"/>
      <c r="I173" s="198"/>
      <c r="J173" s="198"/>
      <c r="K173" s="61">
        <f>SUM(K156:K169)</f>
        <v>8</v>
      </c>
      <c r="L173" s="62">
        <f>(K164+K162)/B156</f>
        <v>0.31578947368421051</v>
      </c>
      <c r="M173" s="62">
        <f>IF(K173=0,"",K173/B156)</f>
        <v>0.42105263157894735</v>
      </c>
      <c r="N173" s="62">
        <f>IF(K164=0,"",M173-L173)</f>
        <v>0.10526315789473684</v>
      </c>
      <c r="O173" s="2"/>
      <c r="P173" s="1"/>
      <c r="Q173" s="25"/>
      <c r="R173" s="2"/>
    </row>
    <row r="174" spans="1:18" ht="12.75" customHeight="1" x14ac:dyDescent="0.2">
      <c r="L174" s="2"/>
      <c r="M174" s="2"/>
      <c r="O174" s="2"/>
    </row>
    <row r="175" spans="1:18" ht="12.75" customHeight="1" x14ac:dyDescent="0.2">
      <c r="L175" s="2"/>
      <c r="M175" s="2"/>
      <c r="O175" s="2"/>
    </row>
    <row r="176" spans="1:18" ht="26.25" customHeight="1" x14ac:dyDescent="0.4">
      <c r="B176" s="199" t="s">
        <v>78</v>
      </c>
      <c r="C176" s="200"/>
      <c r="D176" s="200"/>
      <c r="E176" s="200"/>
      <c r="F176" s="200"/>
      <c r="G176" s="200"/>
      <c r="H176" s="200"/>
      <c r="I176" s="200"/>
      <c r="J176" s="200"/>
      <c r="K176" s="147" t="s">
        <v>90</v>
      </c>
      <c r="L176" s="2"/>
      <c r="M176" s="2"/>
      <c r="N176" s="1"/>
      <c r="O176" s="2"/>
      <c r="P176" s="1"/>
      <c r="Q176" s="1"/>
      <c r="R176" s="1"/>
    </row>
    <row r="177" spans="1:19" ht="20.25" customHeight="1" x14ac:dyDescent="0.2">
      <c r="A177" s="201" t="s">
        <v>9</v>
      </c>
      <c r="B177" s="202" t="s">
        <v>79</v>
      </c>
      <c r="C177" s="203"/>
      <c r="D177" s="203"/>
      <c r="E177" s="203"/>
      <c r="F177" s="203"/>
      <c r="G177" s="203"/>
      <c r="H177" s="203"/>
      <c r="I177" s="203"/>
      <c r="J177" s="204"/>
      <c r="K177" s="212" t="s">
        <v>10</v>
      </c>
      <c r="L177" s="197" t="s">
        <v>2</v>
      </c>
      <c r="M177" s="197" t="s">
        <v>3</v>
      </c>
      <c r="N177" s="214" t="s">
        <v>4</v>
      </c>
      <c r="O177" s="197" t="s">
        <v>5</v>
      </c>
      <c r="P177" s="195" t="s">
        <v>6</v>
      </c>
      <c r="Q177" s="195" t="s">
        <v>7</v>
      </c>
      <c r="R177" s="197" t="s">
        <v>8</v>
      </c>
    </row>
    <row r="178" spans="1:19" ht="15.75" customHeight="1" x14ac:dyDescent="0.25">
      <c r="A178" s="196"/>
      <c r="B178" s="42" t="s">
        <v>80</v>
      </c>
      <c r="C178" s="42" t="s">
        <v>81</v>
      </c>
      <c r="D178" s="42" t="s">
        <v>82</v>
      </c>
      <c r="E178" s="42" t="s">
        <v>83</v>
      </c>
      <c r="F178" s="42" t="s">
        <v>84</v>
      </c>
      <c r="G178" s="42" t="s">
        <v>85</v>
      </c>
      <c r="H178" s="42" t="s">
        <v>86</v>
      </c>
      <c r="I178" s="42" t="s">
        <v>87</v>
      </c>
      <c r="J178" s="42" t="s">
        <v>88</v>
      </c>
      <c r="K178" s="213"/>
      <c r="L178" s="196"/>
      <c r="M178" s="196"/>
      <c r="N178" s="196"/>
      <c r="O178" s="196"/>
      <c r="P178" s="196"/>
      <c r="Q178" s="196"/>
      <c r="R178" s="196"/>
    </row>
    <row r="179" spans="1:19" ht="15.75" customHeight="1" x14ac:dyDescent="0.25">
      <c r="A179" s="42">
        <v>1501</v>
      </c>
      <c r="B179" s="43">
        <v>14</v>
      </c>
      <c r="C179" s="43"/>
      <c r="D179" s="43"/>
      <c r="E179" s="43"/>
      <c r="F179" s="43"/>
      <c r="G179" s="43"/>
      <c r="H179" s="43"/>
      <c r="I179" s="43"/>
      <c r="J179" s="43"/>
      <c r="K179" s="87"/>
      <c r="L179" s="150"/>
      <c r="M179" s="151"/>
      <c r="N179" s="152"/>
      <c r="O179" s="159"/>
      <c r="P179" s="44">
        <f>B179</f>
        <v>14</v>
      </c>
      <c r="Q179" s="160"/>
      <c r="R179" s="159"/>
    </row>
    <row r="180" spans="1:19" ht="15.75" customHeight="1" x14ac:dyDescent="0.25">
      <c r="A180" s="42">
        <v>1502</v>
      </c>
      <c r="B180" s="43"/>
      <c r="C180" s="43">
        <v>8</v>
      </c>
      <c r="D180" s="43"/>
      <c r="E180" s="43"/>
      <c r="F180" s="43"/>
      <c r="G180" s="43"/>
      <c r="H180" s="43"/>
      <c r="I180" s="43"/>
      <c r="J180" s="43"/>
      <c r="K180" s="87"/>
      <c r="L180" s="153"/>
      <c r="M180" s="68"/>
      <c r="N180" s="154"/>
      <c r="O180" s="45">
        <f>IF(C180=0,"",C180/B179)</f>
        <v>0.5714285714285714</v>
      </c>
      <c r="P180" s="46">
        <v>8</v>
      </c>
      <c r="Q180" s="161">
        <f t="shared" ref="Q180:Q187" si="14">IF(P180=0,"",P180/P179)</f>
        <v>0.5714285714285714</v>
      </c>
      <c r="R180" s="161">
        <f t="shared" ref="R180:R187" si="15">IF(P180=0,"",100%-Q180)</f>
        <v>0.4285714285714286</v>
      </c>
    </row>
    <row r="181" spans="1:19" ht="15.75" customHeight="1" x14ac:dyDescent="0.25">
      <c r="A181" s="42">
        <v>1601</v>
      </c>
      <c r="B181" s="43"/>
      <c r="C181" s="43"/>
      <c r="D181" s="43">
        <v>8</v>
      </c>
      <c r="E181" s="43"/>
      <c r="F181" s="43"/>
      <c r="G181" s="43"/>
      <c r="H181" s="43"/>
      <c r="I181" s="43"/>
      <c r="J181" s="43"/>
      <c r="K181" s="87"/>
      <c r="L181" s="153"/>
      <c r="M181" s="68"/>
      <c r="N181" s="154"/>
      <c r="O181" s="45">
        <f>IF(D181=0,"",D181/C180)</f>
        <v>1</v>
      </c>
      <c r="P181" s="46">
        <v>8</v>
      </c>
      <c r="Q181" s="161">
        <f t="shared" si="14"/>
        <v>1</v>
      </c>
      <c r="R181" s="161">
        <f t="shared" si="15"/>
        <v>0</v>
      </c>
      <c r="S181" s="8">
        <f>P181/P179</f>
        <v>0.5714285714285714</v>
      </c>
    </row>
    <row r="182" spans="1:19" ht="15.75" customHeight="1" x14ac:dyDescent="0.25">
      <c r="A182" s="42">
        <v>1602</v>
      </c>
      <c r="B182" s="43"/>
      <c r="C182" s="43"/>
      <c r="D182" s="43"/>
      <c r="E182" s="43">
        <v>7</v>
      </c>
      <c r="F182" s="43"/>
      <c r="G182" s="43"/>
      <c r="H182" s="43"/>
      <c r="I182" s="43"/>
      <c r="J182" s="43"/>
      <c r="K182" s="87"/>
      <c r="L182" s="153"/>
      <c r="M182" s="68"/>
      <c r="N182" s="154"/>
      <c r="O182" s="45">
        <f>IF(E182=0,"",E182/D181)</f>
        <v>0.875</v>
      </c>
      <c r="P182" s="46">
        <v>8</v>
      </c>
      <c r="Q182" s="161">
        <f t="shared" si="14"/>
        <v>1</v>
      </c>
      <c r="R182" s="161">
        <f t="shared" si="15"/>
        <v>0</v>
      </c>
    </row>
    <row r="183" spans="1:19" ht="15.75" customHeight="1" x14ac:dyDescent="0.25">
      <c r="A183" s="42">
        <v>1701</v>
      </c>
      <c r="B183" s="43"/>
      <c r="C183" s="43"/>
      <c r="D183" s="43"/>
      <c r="E183" s="43"/>
      <c r="F183" s="43">
        <v>5</v>
      </c>
      <c r="G183" s="43"/>
      <c r="H183" s="43"/>
      <c r="I183" s="43"/>
      <c r="J183" s="43"/>
      <c r="K183" s="87"/>
      <c r="L183" s="153"/>
      <c r="M183" s="68"/>
      <c r="N183" s="154"/>
      <c r="O183" s="45">
        <f>IF(F183=0,"",F183/E182)</f>
        <v>0.7142857142857143</v>
      </c>
      <c r="P183" s="46">
        <v>7</v>
      </c>
      <c r="Q183" s="161">
        <f t="shared" si="14"/>
        <v>0.875</v>
      </c>
      <c r="R183" s="161">
        <f t="shared" si="15"/>
        <v>0.125</v>
      </c>
    </row>
    <row r="184" spans="1:19" ht="15.75" customHeight="1" x14ac:dyDescent="0.25">
      <c r="A184" s="42">
        <v>1702</v>
      </c>
      <c r="B184" s="43"/>
      <c r="C184" s="43"/>
      <c r="D184" s="43"/>
      <c r="E184" s="43"/>
      <c r="F184" s="43"/>
      <c r="G184" s="43">
        <v>5</v>
      </c>
      <c r="H184" s="43"/>
      <c r="I184" s="43"/>
      <c r="J184" s="43"/>
      <c r="K184" s="87"/>
      <c r="L184" s="153"/>
      <c r="M184" s="68"/>
      <c r="N184" s="154"/>
      <c r="O184" s="45">
        <f>IF(G184=0,"",G184/F183)</f>
        <v>1</v>
      </c>
      <c r="P184" s="46">
        <v>7</v>
      </c>
      <c r="Q184" s="161">
        <f t="shared" si="14"/>
        <v>1</v>
      </c>
      <c r="R184" s="161">
        <f t="shared" si="15"/>
        <v>0</v>
      </c>
    </row>
    <row r="185" spans="1:19" ht="15.75" customHeight="1" x14ac:dyDescent="0.25">
      <c r="A185" s="42">
        <v>1801</v>
      </c>
      <c r="B185" s="43"/>
      <c r="C185" s="43"/>
      <c r="D185" s="43"/>
      <c r="E185" s="43"/>
      <c r="F185" s="43"/>
      <c r="G185" s="43"/>
      <c r="H185" s="43">
        <v>3</v>
      </c>
      <c r="I185" s="43"/>
      <c r="J185" s="43"/>
      <c r="K185" s="87"/>
      <c r="L185" s="153"/>
      <c r="M185" s="68"/>
      <c r="N185" s="154"/>
      <c r="O185" s="45">
        <f>IF(H185=0,"",H185/G184)</f>
        <v>0.6</v>
      </c>
      <c r="P185" s="46">
        <v>7</v>
      </c>
      <c r="Q185" s="161">
        <f t="shared" si="14"/>
        <v>1</v>
      </c>
      <c r="R185" s="161">
        <f t="shared" si="15"/>
        <v>0</v>
      </c>
    </row>
    <row r="186" spans="1:19" ht="15.75" customHeight="1" x14ac:dyDescent="0.25">
      <c r="A186" s="42">
        <v>1802</v>
      </c>
      <c r="B186" s="43"/>
      <c r="C186" s="43"/>
      <c r="D186" s="43"/>
      <c r="E186" s="43"/>
      <c r="F186" s="43"/>
      <c r="G186" s="43"/>
      <c r="H186" s="43"/>
      <c r="I186" s="43">
        <v>3</v>
      </c>
      <c r="J186" s="43"/>
      <c r="K186" s="87"/>
      <c r="L186" s="153"/>
      <c r="M186" s="68"/>
      <c r="N186" s="154"/>
      <c r="O186" s="45">
        <f>IF(I186=0,"",I186/H185)</f>
        <v>1</v>
      </c>
      <c r="P186" s="46">
        <v>7</v>
      </c>
      <c r="Q186" s="161">
        <f t="shared" si="14"/>
        <v>1</v>
      </c>
      <c r="R186" s="161">
        <f t="shared" si="15"/>
        <v>0</v>
      </c>
    </row>
    <row r="187" spans="1:19" ht="15.75" customHeight="1" x14ac:dyDescent="0.25">
      <c r="A187" s="42">
        <v>1901</v>
      </c>
      <c r="B187" s="43"/>
      <c r="C187" s="43"/>
      <c r="D187" s="43"/>
      <c r="E187" s="43"/>
      <c r="F187" s="43"/>
      <c r="G187" s="43"/>
      <c r="H187" s="43"/>
      <c r="I187" s="43"/>
      <c r="J187" s="43">
        <v>3</v>
      </c>
      <c r="K187" s="87">
        <v>3</v>
      </c>
      <c r="L187" s="153"/>
      <c r="M187" s="68"/>
      <c r="N187" s="154"/>
      <c r="O187" s="47">
        <f>IF(J187=0,"",J187/I186)</f>
        <v>1</v>
      </c>
      <c r="P187" s="46">
        <v>7</v>
      </c>
      <c r="Q187" s="47">
        <f t="shared" si="14"/>
        <v>1</v>
      </c>
      <c r="R187" s="47">
        <f t="shared" si="15"/>
        <v>0</v>
      </c>
    </row>
    <row r="188" spans="1:19" ht="15.75" customHeight="1" x14ac:dyDescent="0.25">
      <c r="A188" s="42">
        <v>1902</v>
      </c>
      <c r="B188" s="43"/>
      <c r="C188" s="43"/>
      <c r="D188" s="43"/>
      <c r="E188" s="43"/>
      <c r="F188" s="43"/>
      <c r="G188" s="43"/>
      <c r="H188" s="43"/>
      <c r="I188" s="43"/>
      <c r="J188" s="43">
        <v>3</v>
      </c>
      <c r="K188" s="87">
        <v>3</v>
      </c>
      <c r="L188" s="153"/>
      <c r="M188" s="68"/>
      <c r="N188" s="155"/>
      <c r="O188" s="68"/>
      <c r="P188" s="46">
        <v>4</v>
      </c>
      <c r="Q188" s="68"/>
      <c r="R188" s="162"/>
    </row>
    <row r="189" spans="1:19" ht="15.75" customHeight="1" x14ac:dyDescent="0.25">
      <c r="A189" s="42">
        <v>2001</v>
      </c>
      <c r="B189" s="43"/>
      <c r="C189" s="43"/>
      <c r="D189" s="43"/>
      <c r="E189" s="43"/>
      <c r="F189" s="43"/>
      <c r="G189" s="43"/>
      <c r="H189" s="43"/>
      <c r="I189" s="43"/>
      <c r="J189" s="43">
        <v>1</v>
      </c>
      <c r="K189" s="87"/>
      <c r="L189" s="153"/>
      <c r="M189" s="68"/>
      <c r="N189" s="155"/>
      <c r="O189" s="163"/>
      <c r="P189" s="69">
        <v>1</v>
      </c>
      <c r="Q189" s="164"/>
      <c r="R189" s="163"/>
    </row>
    <row r="190" spans="1:19" ht="15.75" customHeight="1" x14ac:dyDescent="0.25">
      <c r="A190" s="42">
        <v>2002</v>
      </c>
      <c r="B190" s="43"/>
      <c r="C190" s="43"/>
      <c r="D190" s="43"/>
      <c r="E190" s="43"/>
      <c r="F190" s="43"/>
      <c r="G190" s="43"/>
      <c r="H190" s="43"/>
      <c r="I190" s="43"/>
      <c r="J190" s="43">
        <v>1</v>
      </c>
      <c r="K190" s="87">
        <v>1</v>
      </c>
      <c r="L190" s="153"/>
      <c r="M190" s="68"/>
      <c r="N190" s="155"/>
      <c r="O190" s="163"/>
      <c r="P190" s="69">
        <v>1</v>
      </c>
      <c r="Q190" s="164"/>
      <c r="R190" s="163"/>
    </row>
    <row r="191" spans="1:19" ht="15.75" customHeight="1" x14ac:dyDescent="0.25">
      <c r="A191" s="42">
        <v>2101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87"/>
      <c r="L191" s="153"/>
      <c r="M191" s="68"/>
      <c r="N191" s="155"/>
      <c r="O191" s="163"/>
      <c r="P191" s="69"/>
      <c r="Q191" s="164"/>
      <c r="R191" s="163"/>
    </row>
    <row r="192" spans="1:19" ht="15.75" customHeight="1" x14ac:dyDescent="0.25">
      <c r="A192" s="42">
        <v>2102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87"/>
      <c r="L192" s="153"/>
      <c r="M192" s="68"/>
      <c r="N192" s="155"/>
      <c r="O192" s="68"/>
      <c r="P192" s="155"/>
      <c r="Q192" s="165"/>
      <c r="R192" s="163"/>
    </row>
    <row r="193" spans="1:19" ht="15.75" customHeight="1" x14ac:dyDescent="0.25">
      <c r="A193" s="42">
        <v>2201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87"/>
      <c r="L193" s="153"/>
      <c r="M193" s="68"/>
      <c r="N193" s="155"/>
      <c r="O193" s="50" t="s">
        <v>64</v>
      </c>
      <c r="P193" s="51">
        <v>7</v>
      </c>
      <c r="Q193" s="52">
        <f>K196</f>
        <v>7</v>
      </c>
      <c r="R193" s="53" t="s">
        <v>10</v>
      </c>
    </row>
    <row r="194" spans="1:19" ht="15.75" customHeight="1" x14ac:dyDescent="0.25">
      <c r="A194" s="42">
        <v>2202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87"/>
      <c r="L194" s="153"/>
      <c r="M194" s="68"/>
      <c r="N194" s="155"/>
      <c r="O194" s="54" t="s">
        <v>66</v>
      </c>
      <c r="P194" s="55">
        <f>IF(P193/B179=0,"",P193/B179)</f>
        <v>0.5</v>
      </c>
      <c r="Q194" s="56">
        <f>IF(P193/Q193=0,"",P193/Q193)</f>
        <v>1</v>
      </c>
      <c r="R194" s="57" t="s">
        <v>67</v>
      </c>
    </row>
    <row r="195" spans="1:19" ht="15.75" customHeight="1" x14ac:dyDescent="0.25">
      <c r="A195" s="42">
        <v>2301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87"/>
      <c r="L195" s="156"/>
      <c r="M195" s="157"/>
      <c r="N195" s="158"/>
      <c r="O195" s="58"/>
      <c r="P195" s="59"/>
      <c r="Q195" s="59"/>
      <c r="R195" s="60"/>
    </row>
    <row r="196" spans="1:19" ht="18" customHeight="1" x14ac:dyDescent="0.25">
      <c r="A196" s="28"/>
      <c r="B196" s="198" t="s">
        <v>89</v>
      </c>
      <c r="C196" s="198"/>
      <c r="D196" s="198"/>
      <c r="E196" s="198"/>
      <c r="F196" s="198"/>
      <c r="G196" s="198"/>
      <c r="H196" s="198"/>
      <c r="I196" s="198"/>
      <c r="J196" s="198"/>
      <c r="K196" s="61">
        <f>SUM(K179:K192)</f>
        <v>7</v>
      </c>
      <c r="L196" s="62">
        <f>IF(K187=0,"",K187/B179)</f>
        <v>0.21428571428571427</v>
      </c>
      <c r="M196" s="62">
        <f>IF(K196=0,"",K196/B179)</f>
        <v>0.5</v>
      </c>
      <c r="N196" s="62">
        <f>IF(K187=0,"",M196-L196)</f>
        <v>0.2857142857142857</v>
      </c>
      <c r="O196" s="2"/>
      <c r="P196" s="1"/>
      <c r="Q196" s="25"/>
      <c r="R196" s="2"/>
    </row>
    <row r="197" spans="1:19" ht="12.75" customHeight="1" x14ac:dyDescent="0.2">
      <c r="L197" s="2"/>
      <c r="M197" s="2"/>
      <c r="O197" s="2"/>
    </row>
    <row r="198" spans="1:19" ht="12.75" customHeight="1" x14ac:dyDescent="0.2">
      <c r="L198" s="2"/>
      <c r="M198" s="2"/>
      <c r="O198" s="2"/>
    </row>
    <row r="199" spans="1:19" ht="26.25" customHeight="1" x14ac:dyDescent="0.4">
      <c r="B199" s="199" t="s">
        <v>78</v>
      </c>
      <c r="C199" s="200"/>
      <c r="D199" s="200"/>
      <c r="E199" s="200"/>
      <c r="F199" s="200"/>
      <c r="G199" s="200"/>
      <c r="H199" s="200"/>
      <c r="I199" s="200"/>
      <c r="J199" s="200"/>
      <c r="K199" s="147" t="s">
        <v>91</v>
      </c>
      <c r="L199" s="2"/>
      <c r="M199" s="2"/>
      <c r="N199" s="1"/>
      <c r="O199" s="2"/>
      <c r="P199" s="1"/>
      <c r="Q199" s="1"/>
      <c r="R199" s="1"/>
    </row>
    <row r="200" spans="1:19" ht="20.25" customHeight="1" x14ac:dyDescent="0.2">
      <c r="A200" s="201" t="s">
        <v>9</v>
      </c>
      <c r="B200" s="202" t="s">
        <v>79</v>
      </c>
      <c r="C200" s="203"/>
      <c r="D200" s="203"/>
      <c r="E200" s="203"/>
      <c r="F200" s="203"/>
      <c r="G200" s="203"/>
      <c r="H200" s="203"/>
      <c r="I200" s="203"/>
      <c r="J200" s="204"/>
      <c r="K200" s="212" t="s">
        <v>10</v>
      </c>
      <c r="L200" s="197" t="s">
        <v>2</v>
      </c>
      <c r="M200" s="197" t="s">
        <v>3</v>
      </c>
      <c r="N200" s="214" t="s">
        <v>4</v>
      </c>
      <c r="O200" s="197" t="s">
        <v>5</v>
      </c>
      <c r="P200" s="195" t="s">
        <v>6</v>
      </c>
      <c r="Q200" s="195" t="s">
        <v>7</v>
      </c>
      <c r="R200" s="197" t="s">
        <v>8</v>
      </c>
    </row>
    <row r="201" spans="1:19" ht="15.75" customHeight="1" x14ac:dyDescent="0.25">
      <c r="A201" s="196"/>
      <c r="B201" s="42" t="s">
        <v>80</v>
      </c>
      <c r="C201" s="42" t="s">
        <v>81</v>
      </c>
      <c r="D201" s="42" t="s">
        <v>82</v>
      </c>
      <c r="E201" s="42" t="s">
        <v>83</v>
      </c>
      <c r="F201" s="42" t="s">
        <v>84</v>
      </c>
      <c r="G201" s="42" t="s">
        <v>85</v>
      </c>
      <c r="H201" s="42" t="s">
        <v>86</v>
      </c>
      <c r="I201" s="42" t="s">
        <v>87</v>
      </c>
      <c r="J201" s="42" t="s">
        <v>88</v>
      </c>
      <c r="K201" s="213"/>
      <c r="L201" s="196"/>
      <c r="M201" s="196"/>
      <c r="N201" s="196"/>
      <c r="O201" s="196"/>
      <c r="P201" s="196"/>
      <c r="Q201" s="196"/>
      <c r="R201" s="196"/>
    </row>
    <row r="202" spans="1:19" ht="15.75" customHeight="1" x14ac:dyDescent="0.25">
      <c r="A202" s="42">
        <v>1502</v>
      </c>
      <c r="B202" s="43">
        <v>32</v>
      </c>
      <c r="C202" s="43"/>
      <c r="D202" s="43"/>
      <c r="E202" s="43"/>
      <c r="F202" s="43"/>
      <c r="G202" s="43"/>
      <c r="H202" s="43"/>
      <c r="I202" s="43"/>
      <c r="J202" s="43"/>
      <c r="K202" s="87"/>
      <c r="L202" s="150"/>
      <c r="M202" s="151"/>
      <c r="N202" s="152"/>
      <c r="O202" s="159"/>
      <c r="P202" s="44">
        <f>B202</f>
        <v>32</v>
      </c>
      <c r="Q202" s="160"/>
      <c r="R202" s="159"/>
    </row>
    <row r="203" spans="1:19" ht="15.75" customHeight="1" x14ac:dyDescent="0.25">
      <c r="A203" s="42">
        <v>1601</v>
      </c>
      <c r="B203" s="43"/>
      <c r="C203" s="43">
        <v>25</v>
      </c>
      <c r="D203" s="43"/>
      <c r="E203" s="43"/>
      <c r="F203" s="43"/>
      <c r="G203" s="43"/>
      <c r="H203" s="43"/>
      <c r="I203" s="43"/>
      <c r="J203" s="43"/>
      <c r="K203" s="87"/>
      <c r="L203" s="153"/>
      <c r="M203" s="68"/>
      <c r="N203" s="154"/>
      <c r="O203" s="45">
        <f>IF(C203=0,"",C203/B202)</f>
        <v>0.78125</v>
      </c>
      <c r="P203" s="46">
        <v>25</v>
      </c>
      <c r="Q203" s="161">
        <f t="shared" ref="Q203:Q210" si="16">IF(P203=0,"",P203/P202)</f>
        <v>0.78125</v>
      </c>
      <c r="R203" s="161">
        <f t="shared" ref="R203:R210" si="17">IF(P203=0,"",100%-Q203)</f>
        <v>0.21875</v>
      </c>
    </row>
    <row r="204" spans="1:19" ht="15.75" customHeight="1" x14ac:dyDescent="0.25">
      <c r="A204" s="42">
        <v>1602</v>
      </c>
      <c r="B204" s="43"/>
      <c r="C204" s="43"/>
      <c r="D204" s="43">
        <v>20</v>
      </c>
      <c r="E204" s="43"/>
      <c r="F204" s="43"/>
      <c r="G204" s="43"/>
      <c r="H204" s="43"/>
      <c r="I204" s="43"/>
      <c r="J204" s="43"/>
      <c r="K204" s="87"/>
      <c r="L204" s="153"/>
      <c r="M204" s="68"/>
      <c r="N204" s="154"/>
      <c r="O204" s="45">
        <f>IF(D204=0,"",D204/C203)</f>
        <v>0.8</v>
      </c>
      <c r="P204" s="46">
        <v>25</v>
      </c>
      <c r="Q204" s="161">
        <f t="shared" si="16"/>
        <v>1</v>
      </c>
      <c r="R204" s="161">
        <f t="shared" si="17"/>
        <v>0</v>
      </c>
      <c r="S204" s="8">
        <f>P204/P202</f>
        <v>0.78125</v>
      </c>
    </row>
    <row r="205" spans="1:19" ht="15.75" customHeight="1" x14ac:dyDescent="0.25">
      <c r="A205" s="42">
        <v>1701</v>
      </c>
      <c r="B205" s="43"/>
      <c r="C205" s="43"/>
      <c r="D205" s="43"/>
      <c r="E205" s="43">
        <v>19</v>
      </c>
      <c r="F205" s="43"/>
      <c r="G205" s="43"/>
      <c r="H205" s="43"/>
      <c r="I205" s="43"/>
      <c r="J205" s="43"/>
      <c r="K205" s="87"/>
      <c r="L205" s="153"/>
      <c r="M205" s="68"/>
      <c r="N205" s="154"/>
      <c r="O205" s="45">
        <f>IF(E205=0,"",E205/D204)</f>
        <v>0.95</v>
      </c>
      <c r="P205" s="46">
        <v>23</v>
      </c>
      <c r="Q205" s="161">
        <f t="shared" si="16"/>
        <v>0.92</v>
      </c>
      <c r="R205" s="161">
        <f t="shared" si="17"/>
        <v>7.999999999999996E-2</v>
      </c>
    </row>
    <row r="206" spans="1:19" ht="15.75" customHeight="1" x14ac:dyDescent="0.25">
      <c r="A206" s="42">
        <v>1702</v>
      </c>
      <c r="B206" s="43"/>
      <c r="C206" s="43"/>
      <c r="D206" s="43"/>
      <c r="E206" s="43"/>
      <c r="F206" s="43">
        <v>16</v>
      </c>
      <c r="G206" s="43"/>
      <c r="H206" s="43"/>
      <c r="I206" s="43"/>
      <c r="J206" s="43"/>
      <c r="K206" s="87"/>
      <c r="L206" s="153"/>
      <c r="M206" s="68"/>
      <c r="N206" s="154"/>
      <c r="O206" s="45">
        <f>IF(F206=0,"",F206/E205)</f>
        <v>0.84210526315789469</v>
      </c>
      <c r="P206" s="46">
        <v>19</v>
      </c>
      <c r="Q206" s="161">
        <f t="shared" si="16"/>
        <v>0.82608695652173914</v>
      </c>
      <c r="R206" s="161">
        <f t="shared" si="17"/>
        <v>0.17391304347826086</v>
      </c>
    </row>
    <row r="207" spans="1:19" ht="15.75" customHeight="1" x14ac:dyDescent="0.25">
      <c r="A207" s="42">
        <v>1801</v>
      </c>
      <c r="B207" s="43"/>
      <c r="C207" s="43"/>
      <c r="D207" s="43"/>
      <c r="E207" s="43"/>
      <c r="F207" s="43"/>
      <c r="G207" s="43">
        <v>16</v>
      </c>
      <c r="H207" s="43"/>
      <c r="I207" s="43"/>
      <c r="J207" s="43"/>
      <c r="K207" s="87"/>
      <c r="L207" s="153"/>
      <c r="M207" s="68"/>
      <c r="N207" s="154"/>
      <c r="O207" s="45">
        <f>IF(G207=0,"",G207/F206)</f>
        <v>1</v>
      </c>
      <c r="P207" s="46">
        <v>19</v>
      </c>
      <c r="Q207" s="161">
        <f t="shared" si="16"/>
        <v>1</v>
      </c>
      <c r="R207" s="161">
        <f t="shared" si="17"/>
        <v>0</v>
      </c>
    </row>
    <row r="208" spans="1:19" ht="15.75" customHeight="1" x14ac:dyDescent="0.25">
      <c r="A208" s="42">
        <v>1802</v>
      </c>
      <c r="B208" s="43"/>
      <c r="C208" s="43"/>
      <c r="D208" s="43"/>
      <c r="E208" s="43"/>
      <c r="F208" s="43"/>
      <c r="G208" s="43"/>
      <c r="H208" s="43">
        <v>16</v>
      </c>
      <c r="I208" s="43"/>
      <c r="J208" s="43"/>
      <c r="K208" s="87"/>
      <c r="L208" s="153"/>
      <c r="M208" s="68"/>
      <c r="N208" s="154"/>
      <c r="O208" s="45">
        <f>IF(H208=0,"",H208/G207)</f>
        <v>1</v>
      </c>
      <c r="P208" s="46">
        <v>19</v>
      </c>
      <c r="Q208" s="161">
        <f t="shared" si="16"/>
        <v>1</v>
      </c>
      <c r="R208" s="161">
        <f t="shared" si="17"/>
        <v>0</v>
      </c>
    </row>
    <row r="209" spans="1:26" ht="15.75" customHeight="1" x14ac:dyDescent="0.25">
      <c r="A209" s="42">
        <v>1901</v>
      </c>
      <c r="B209" s="43"/>
      <c r="C209" s="43"/>
      <c r="D209" s="43"/>
      <c r="E209" s="43"/>
      <c r="F209" s="43"/>
      <c r="G209" s="43"/>
      <c r="H209" s="43"/>
      <c r="I209" s="43">
        <v>16</v>
      </c>
      <c r="J209" s="43"/>
      <c r="K209" s="87"/>
      <c r="L209" s="153"/>
      <c r="M209" s="68"/>
      <c r="N209" s="154"/>
      <c r="O209" s="45">
        <f>IF(I209=0,"",I209/H208)</f>
        <v>1</v>
      </c>
      <c r="P209" s="46">
        <v>19</v>
      </c>
      <c r="Q209" s="161">
        <f t="shared" si="16"/>
        <v>1</v>
      </c>
      <c r="R209" s="161">
        <f t="shared" si="17"/>
        <v>0</v>
      </c>
    </row>
    <row r="210" spans="1:26" ht="15.75" customHeight="1" x14ac:dyDescent="0.25">
      <c r="A210" s="42">
        <v>1902</v>
      </c>
      <c r="B210" s="43"/>
      <c r="C210" s="43"/>
      <c r="D210" s="43"/>
      <c r="E210" s="43"/>
      <c r="F210" s="43"/>
      <c r="G210" s="43"/>
      <c r="H210" s="43"/>
      <c r="I210" s="43"/>
      <c r="J210" s="43">
        <v>12</v>
      </c>
      <c r="K210" s="87">
        <v>11</v>
      </c>
      <c r="L210" s="153"/>
      <c r="M210" s="68"/>
      <c r="N210" s="154"/>
      <c r="O210" s="47">
        <f>IF(J210=0,"",J210/I209)</f>
        <v>0.75</v>
      </c>
      <c r="P210" s="46">
        <v>19</v>
      </c>
      <c r="Q210" s="47">
        <f t="shared" si="16"/>
        <v>1</v>
      </c>
      <c r="R210" s="47">
        <f t="shared" si="17"/>
        <v>0</v>
      </c>
    </row>
    <row r="211" spans="1:26" ht="15.75" customHeight="1" x14ac:dyDescent="0.25">
      <c r="A211" s="42">
        <v>2001</v>
      </c>
      <c r="B211" s="43"/>
      <c r="C211" s="43"/>
      <c r="D211" s="43"/>
      <c r="E211" s="43"/>
      <c r="F211" s="43"/>
      <c r="G211" s="43"/>
      <c r="H211" s="43"/>
      <c r="I211" s="43"/>
      <c r="J211" s="43">
        <v>7</v>
      </c>
      <c r="K211" s="87">
        <v>5</v>
      </c>
      <c r="L211" s="153"/>
      <c r="M211" s="68"/>
      <c r="N211" s="155"/>
      <c r="O211" s="68"/>
      <c r="P211" s="46">
        <v>8</v>
      </c>
      <c r="Q211" s="68"/>
      <c r="R211" s="162"/>
    </row>
    <row r="212" spans="1:26" ht="15.75" customHeight="1" x14ac:dyDescent="0.25">
      <c r="A212" s="42">
        <v>2002</v>
      </c>
      <c r="B212" s="43"/>
      <c r="C212" s="43"/>
      <c r="D212" s="43"/>
      <c r="E212" s="43"/>
      <c r="F212" s="43"/>
      <c r="G212" s="43"/>
      <c r="H212" s="43"/>
      <c r="I212" s="43"/>
      <c r="J212" s="43">
        <v>1</v>
      </c>
      <c r="K212" s="87">
        <v>1</v>
      </c>
      <c r="L212" s="153"/>
      <c r="M212" s="68"/>
      <c r="N212" s="155"/>
      <c r="O212" s="163"/>
      <c r="P212" s="69">
        <v>2</v>
      </c>
      <c r="Q212" s="164"/>
      <c r="R212" s="163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2">
        <v>2101</v>
      </c>
      <c r="B213" s="43"/>
      <c r="C213" s="43"/>
      <c r="D213" s="43"/>
      <c r="E213" s="43"/>
      <c r="F213" s="43"/>
      <c r="G213" s="43"/>
      <c r="H213" s="43"/>
      <c r="I213" s="43"/>
      <c r="J213" s="43">
        <v>1</v>
      </c>
      <c r="K213" s="87"/>
      <c r="L213" s="153"/>
      <c r="M213" s="68"/>
      <c r="N213" s="155"/>
      <c r="O213" s="163"/>
      <c r="P213" s="69">
        <v>1</v>
      </c>
      <c r="Q213" s="164"/>
      <c r="R213" s="163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2">
        <v>2102</v>
      </c>
      <c r="B214" s="43"/>
      <c r="C214" s="43"/>
      <c r="D214" s="43"/>
      <c r="E214" s="43"/>
      <c r="F214" s="43"/>
      <c r="G214" s="43"/>
      <c r="H214" s="43"/>
      <c r="I214" s="43"/>
      <c r="J214" s="43">
        <v>1</v>
      </c>
      <c r="K214" s="87"/>
      <c r="L214" s="153"/>
      <c r="M214" s="68"/>
      <c r="N214" s="155"/>
      <c r="O214" s="163"/>
      <c r="P214" s="69">
        <v>1</v>
      </c>
      <c r="Q214" s="164"/>
      <c r="R214" s="163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2">
        <v>2201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87"/>
      <c r="L215" s="153"/>
      <c r="M215" s="68"/>
      <c r="N215" s="155"/>
      <c r="O215" s="68"/>
      <c r="P215" s="155"/>
      <c r="Q215" s="165"/>
      <c r="R215" s="163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2">
        <v>2202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87"/>
      <c r="L216" s="153"/>
      <c r="M216" s="68"/>
      <c r="N216" s="155"/>
      <c r="O216" s="178" t="s">
        <v>64</v>
      </c>
      <c r="P216" s="179">
        <v>15</v>
      </c>
      <c r="Q216" s="138">
        <f>SUM(K209:K212)</f>
        <v>17</v>
      </c>
      <c r="R216" s="180" t="s">
        <v>10</v>
      </c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2">
        <v>2301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87"/>
      <c r="L217" s="153"/>
      <c r="M217" s="68"/>
      <c r="N217" s="155"/>
      <c r="O217" s="181" t="s">
        <v>66</v>
      </c>
      <c r="P217" s="55">
        <f>IF(P216/B202=0,"",P216/B202)</f>
        <v>0.46875</v>
      </c>
      <c r="Q217" s="182">
        <f>IF(P216/Q216=0,"",P216/Q216)</f>
        <v>0.88235294117647056</v>
      </c>
      <c r="R217" s="183" t="s">
        <v>67</v>
      </c>
      <c r="T217" s="34"/>
      <c r="U217" s="1"/>
      <c r="V217" s="1"/>
      <c r="W217" s="1"/>
      <c r="X217" s="1"/>
      <c r="Y217" s="1"/>
      <c r="Z217" s="1"/>
    </row>
    <row r="218" spans="1:26" ht="15.75" customHeight="1" x14ac:dyDescent="0.25">
      <c r="A218" s="42">
        <v>2302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87"/>
      <c r="L218" s="156"/>
      <c r="M218" s="157"/>
      <c r="N218" s="158"/>
      <c r="O218" s="96"/>
      <c r="P218" s="184"/>
      <c r="Q218" s="184"/>
      <c r="R218" s="185"/>
    </row>
    <row r="219" spans="1:26" ht="18" customHeight="1" x14ac:dyDescent="0.25">
      <c r="A219" s="28"/>
      <c r="B219" s="198" t="s">
        <v>89</v>
      </c>
      <c r="C219" s="198"/>
      <c r="D219" s="198"/>
      <c r="E219" s="198"/>
      <c r="F219" s="198"/>
      <c r="G219" s="198"/>
      <c r="H219" s="198"/>
      <c r="I219" s="198"/>
      <c r="J219" s="198"/>
      <c r="K219" s="61">
        <f>SUM(K202:K215)</f>
        <v>17</v>
      </c>
      <c r="L219" s="62">
        <f>IF(K210=0,"",K210/B202)</f>
        <v>0.34375</v>
      </c>
      <c r="M219" s="62">
        <f>IF(K219=0,"",K219/B202)</f>
        <v>0.53125</v>
      </c>
      <c r="N219" s="62">
        <f>IF(K210=0,"",M219-L219)</f>
        <v>0.1875</v>
      </c>
      <c r="O219" s="2"/>
      <c r="P219" s="1"/>
      <c r="Q219" s="25"/>
      <c r="R219" s="2"/>
    </row>
    <row r="220" spans="1:26" ht="12.75" customHeight="1" x14ac:dyDescent="0.2">
      <c r="L220" s="2"/>
      <c r="M220" s="2"/>
      <c r="O220" s="2"/>
    </row>
    <row r="221" spans="1:26" ht="12.75" customHeight="1" x14ac:dyDescent="0.2">
      <c r="L221" s="2"/>
      <c r="M221" s="2"/>
      <c r="O221" s="2"/>
    </row>
    <row r="222" spans="1:26" s="146" customFormat="1" ht="26.25" customHeight="1" x14ac:dyDescent="0.4">
      <c r="B222" s="199" t="s">
        <v>78</v>
      </c>
      <c r="C222" s="200"/>
      <c r="D222" s="200"/>
      <c r="E222" s="200"/>
      <c r="F222" s="200"/>
      <c r="G222" s="200"/>
      <c r="H222" s="200"/>
      <c r="I222" s="200"/>
      <c r="J222" s="200"/>
      <c r="K222" s="147" t="s">
        <v>77</v>
      </c>
      <c r="L222" s="2"/>
      <c r="M222" s="2"/>
      <c r="N222" s="148"/>
      <c r="O222" s="2"/>
      <c r="P222" s="148"/>
      <c r="Q222" s="148"/>
      <c r="R222" s="148"/>
      <c r="T222" s="49"/>
    </row>
    <row r="223" spans="1:26" ht="20.25" customHeight="1" x14ac:dyDescent="0.2">
      <c r="A223" s="201" t="s">
        <v>9</v>
      </c>
      <c r="B223" s="202" t="s">
        <v>79</v>
      </c>
      <c r="C223" s="203"/>
      <c r="D223" s="203"/>
      <c r="E223" s="203"/>
      <c r="F223" s="203"/>
      <c r="G223" s="203"/>
      <c r="H223" s="203"/>
      <c r="I223" s="203"/>
      <c r="J223" s="204"/>
      <c r="K223" s="212" t="s">
        <v>10</v>
      </c>
      <c r="L223" s="197" t="s">
        <v>2</v>
      </c>
      <c r="M223" s="197" t="s">
        <v>3</v>
      </c>
      <c r="N223" s="214" t="s">
        <v>4</v>
      </c>
      <c r="O223" s="197" t="s">
        <v>5</v>
      </c>
      <c r="P223" s="195" t="s">
        <v>6</v>
      </c>
      <c r="Q223" s="195" t="s">
        <v>7</v>
      </c>
      <c r="R223" s="197" t="s">
        <v>8</v>
      </c>
      <c r="T223" s="49"/>
    </row>
    <row r="224" spans="1:26" ht="15.75" customHeight="1" x14ac:dyDescent="0.25">
      <c r="A224" s="196"/>
      <c r="B224" s="42" t="s">
        <v>80</v>
      </c>
      <c r="C224" s="42" t="s">
        <v>81</v>
      </c>
      <c r="D224" s="42" t="s">
        <v>82</v>
      </c>
      <c r="E224" s="42" t="s">
        <v>83</v>
      </c>
      <c r="F224" s="42" t="s">
        <v>84</v>
      </c>
      <c r="G224" s="42" t="s">
        <v>85</v>
      </c>
      <c r="H224" s="42" t="s">
        <v>86</v>
      </c>
      <c r="I224" s="42" t="s">
        <v>87</v>
      </c>
      <c r="J224" s="42" t="s">
        <v>88</v>
      </c>
      <c r="K224" s="213"/>
      <c r="L224" s="196"/>
      <c r="M224" s="196"/>
      <c r="N224" s="196"/>
      <c r="O224" s="196"/>
      <c r="P224" s="196"/>
      <c r="Q224" s="196"/>
      <c r="R224" s="196"/>
      <c r="T224" s="49"/>
    </row>
    <row r="225" spans="1:20" ht="15.75" customHeight="1" x14ac:dyDescent="0.25">
      <c r="A225" s="42">
        <v>1601</v>
      </c>
      <c r="B225" s="43">
        <v>11</v>
      </c>
      <c r="C225" s="43"/>
      <c r="D225" s="43"/>
      <c r="E225" s="43"/>
      <c r="F225" s="43"/>
      <c r="G225" s="43"/>
      <c r="H225" s="43"/>
      <c r="I225" s="43"/>
      <c r="J225" s="43"/>
      <c r="K225" s="87"/>
      <c r="L225" s="150"/>
      <c r="M225" s="151"/>
      <c r="N225" s="152"/>
      <c r="O225" s="159"/>
      <c r="P225" s="44">
        <f>B225</f>
        <v>11</v>
      </c>
      <c r="Q225" s="160"/>
      <c r="R225" s="159"/>
      <c r="T225" s="49"/>
    </row>
    <row r="226" spans="1:20" ht="15.75" customHeight="1" x14ac:dyDescent="0.25">
      <c r="A226" s="42">
        <v>1602</v>
      </c>
      <c r="B226" s="43"/>
      <c r="C226" s="43">
        <v>11</v>
      </c>
      <c r="D226" s="43"/>
      <c r="E226" s="43"/>
      <c r="F226" s="43"/>
      <c r="G226" s="43"/>
      <c r="H226" s="43"/>
      <c r="I226" s="43"/>
      <c r="J226" s="43"/>
      <c r="K226" s="87"/>
      <c r="L226" s="153"/>
      <c r="M226" s="68"/>
      <c r="N226" s="154"/>
      <c r="O226" s="45">
        <f>IF(C226=0,"",C226/B225)</f>
        <v>1</v>
      </c>
      <c r="P226" s="46">
        <v>11</v>
      </c>
      <c r="Q226" s="161">
        <f t="shared" ref="Q226:Q233" si="18">IF(P226=0,"",P226/P225)</f>
        <v>1</v>
      </c>
      <c r="R226" s="161">
        <f t="shared" ref="R226:R233" si="19">IF(P226=0,"",100%-Q226)</f>
        <v>0</v>
      </c>
      <c r="T226" s="49"/>
    </row>
    <row r="227" spans="1:20" ht="15.75" customHeight="1" x14ac:dyDescent="0.25">
      <c r="A227" s="42">
        <v>1701</v>
      </c>
      <c r="B227" s="43"/>
      <c r="C227" s="43"/>
      <c r="D227" s="43">
        <v>7</v>
      </c>
      <c r="E227" s="43"/>
      <c r="F227" s="43"/>
      <c r="G227" s="43"/>
      <c r="H227" s="43"/>
      <c r="I227" s="43"/>
      <c r="J227" s="43"/>
      <c r="K227" s="87"/>
      <c r="L227" s="153"/>
      <c r="M227" s="68"/>
      <c r="N227" s="154"/>
      <c r="O227" s="45">
        <f>IF(D227=0,"",D227/C226)</f>
        <v>0.63636363636363635</v>
      </c>
      <c r="P227" s="46">
        <v>11</v>
      </c>
      <c r="Q227" s="161">
        <f t="shared" si="18"/>
        <v>1</v>
      </c>
      <c r="R227" s="161">
        <f t="shared" si="19"/>
        <v>0</v>
      </c>
      <c r="S227" s="70">
        <f>P227/P225</f>
        <v>1</v>
      </c>
    </row>
    <row r="228" spans="1:20" ht="15.75" customHeight="1" x14ac:dyDescent="0.25">
      <c r="A228" s="42">
        <v>1702</v>
      </c>
      <c r="B228" s="43"/>
      <c r="C228" s="43"/>
      <c r="D228" s="43"/>
      <c r="E228" s="43">
        <v>7</v>
      </c>
      <c r="F228" s="43"/>
      <c r="G228" s="43"/>
      <c r="H228" s="43"/>
      <c r="I228" s="43"/>
      <c r="J228" s="43"/>
      <c r="K228" s="87"/>
      <c r="L228" s="153"/>
      <c r="M228" s="68"/>
      <c r="N228" s="154"/>
      <c r="O228" s="45">
        <f>IF(E228=0,"",E228/D227)</f>
        <v>1</v>
      </c>
      <c r="P228" s="46">
        <v>10</v>
      </c>
      <c r="Q228" s="161">
        <f t="shared" si="18"/>
        <v>0.90909090909090906</v>
      </c>
      <c r="R228" s="161">
        <f t="shared" si="19"/>
        <v>9.0909090909090939E-2</v>
      </c>
      <c r="S228" s="49"/>
    </row>
    <row r="229" spans="1:20" ht="15.75" customHeight="1" x14ac:dyDescent="0.25">
      <c r="A229" s="42">
        <v>1801</v>
      </c>
      <c r="B229" s="43"/>
      <c r="C229" s="43"/>
      <c r="D229" s="43"/>
      <c r="E229" s="43"/>
      <c r="F229" s="43">
        <v>7</v>
      </c>
      <c r="G229" s="43"/>
      <c r="H229" s="43"/>
      <c r="I229" s="43"/>
      <c r="J229" s="43"/>
      <c r="K229" s="87"/>
      <c r="L229" s="153"/>
      <c r="M229" s="68"/>
      <c r="N229" s="154"/>
      <c r="O229" s="45">
        <f>IF(F229=0,"",F229/E228)</f>
        <v>1</v>
      </c>
      <c r="P229" s="46">
        <v>10</v>
      </c>
      <c r="Q229" s="161">
        <f t="shared" si="18"/>
        <v>1</v>
      </c>
      <c r="R229" s="161">
        <f t="shared" si="19"/>
        <v>0</v>
      </c>
      <c r="S229" s="49"/>
    </row>
    <row r="230" spans="1:20" ht="15.75" customHeight="1" x14ac:dyDescent="0.25">
      <c r="A230" s="42">
        <v>1802</v>
      </c>
      <c r="B230" s="43"/>
      <c r="C230" s="43"/>
      <c r="D230" s="43"/>
      <c r="E230" s="43"/>
      <c r="F230" s="43"/>
      <c r="G230" s="43">
        <v>7</v>
      </c>
      <c r="H230" s="43"/>
      <c r="I230" s="43"/>
      <c r="J230" s="43"/>
      <c r="K230" s="87"/>
      <c r="L230" s="153"/>
      <c r="M230" s="68"/>
      <c r="N230" s="154"/>
      <c r="O230" s="45">
        <f>IF(G230=0,"",G230/F229)</f>
        <v>1</v>
      </c>
      <c r="P230" s="46">
        <v>10</v>
      </c>
      <c r="Q230" s="161">
        <f t="shared" si="18"/>
        <v>1</v>
      </c>
      <c r="R230" s="161">
        <f t="shared" si="19"/>
        <v>0</v>
      </c>
      <c r="S230" s="49"/>
    </row>
    <row r="231" spans="1:20" ht="15.75" customHeight="1" x14ac:dyDescent="0.25">
      <c r="A231" s="42">
        <v>1901</v>
      </c>
      <c r="B231" s="43"/>
      <c r="C231" s="43"/>
      <c r="D231" s="43"/>
      <c r="E231" s="43"/>
      <c r="F231" s="43"/>
      <c r="G231" s="43"/>
      <c r="H231" s="43">
        <v>6</v>
      </c>
      <c r="I231" s="43"/>
      <c r="J231" s="43"/>
      <c r="K231" s="87"/>
      <c r="L231" s="153"/>
      <c r="M231" s="68"/>
      <c r="N231" s="154"/>
      <c r="O231" s="45">
        <f>IF(H231=0,"",H231/G230)</f>
        <v>0.8571428571428571</v>
      </c>
      <c r="P231" s="46">
        <v>10</v>
      </c>
      <c r="Q231" s="161">
        <f t="shared" si="18"/>
        <v>1</v>
      </c>
      <c r="R231" s="161">
        <f t="shared" si="19"/>
        <v>0</v>
      </c>
      <c r="S231" s="49"/>
    </row>
    <row r="232" spans="1:20" ht="15.75" customHeight="1" x14ac:dyDescent="0.25">
      <c r="A232" s="42">
        <v>1902</v>
      </c>
      <c r="B232" s="43"/>
      <c r="C232" s="43"/>
      <c r="D232" s="43"/>
      <c r="E232" s="43"/>
      <c r="F232" s="43"/>
      <c r="G232" s="43"/>
      <c r="H232" s="43"/>
      <c r="I232" s="43">
        <v>6</v>
      </c>
      <c r="J232" s="43"/>
      <c r="K232" s="87"/>
      <c r="L232" s="153"/>
      <c r="M232" s="68"/>
      <c r="N232" s="154"/>
      <c r="O232" s="45">
        <f>IF(I232=0,"",I232/H231)</f>
        <v>1</v>
      </c>
      <c r="P232" s="46">
        <v>10</v>
      </c>
      <c r="Q232" s="161">
        <f t="shared" si="18"/>
        <v>1</v>
      </c>
      <c r="R232" s="161">
        <f t="shared" si="19"/>
        <v>0</v>
      </c>
      <c r="S232" s="49"/>
    </row>
    <row r="233" spans="1:20" ht="15.75" customHeight="1" x14ac:dyDescent="0.25">
      <c r="A233" s="42">
        <v>2001</v>
      </c>
      <c r="B233" s="43"/>
      <c r="C233" s="43"/>
      <c r="D233" s="43"/>
      <c r="E233" s="43"/>
      <c r="F233" s="43"/>
      <c r="G233" s="43"/>
      <c r="H233" s="43"/>
      <c r="I233" s="43"/>
      <c r="J233" s="43">
        <v>5</v>
      </c>
      <c r="K233" s="87">
        <v>5</v>
      </c>
      <c r="L233" s="153"/>
      <c r="M233" s="68"/>
      <c r="N233" s="154"/>
      <c r="O233" s="47">
        <f>IF(J233=0,"",J233/I232)</f>
        <v>0.83333333333333337</v>
      </c>
      <c r="P233" s="46">
        <v>9</v>
      </c>
      <c r="Q233" s="47">
        <f t="shared" si="18"/>
        <v>0.9</v>
      </c>
      <c r="R233" s="47">
        <f t="shared" si="19"/>
        <v>9.9999999999999978E-2</v>
      </c>
    </row>
    <row r="234" spans="1:20" ht="15.75" customHeight="1" x14ac:dyDescent="0.25">
      <c r="A234" s="42">
        <v>2002</v>
      </c>
      <c r="B234" s="43"/>
      <c r="C234" s="43"/>
      <c r="D234" s="43"/>
      <c r="E234" s="43"/>
      <c r="F234" s="43"/>
      <c r="G234" s="43"/>
      <c r="H234" s="43"/>
      <c r="I234" s="43"/>
      <c r="J234" s="43">
        <v>2</v>
      </c>
      <c r="K234" s="87">
        <v>1</v>
      </c>
      <c r="L234" s="153"/>
      <c r="M234" s="68"/>
      <c r="N234" s="155"/>
      <c r="O234" s="68"/>
      <c r="P234" s="46">
        <v>4</v>
      </c>
      <c r="Q234" s="68"/>
      <c r="R234" s="162"/>
    </row>
    <row r="235" spans="1:20" ht="15.75" customHeight="1" x14ac:dyDescent="0.25">
      <c r="A235" s="42">
        <v>2101</v>
      </c>
      <c r="B235" s="43"/>
      <c r="C235" s="43"/>
      <c r="D235" s="43"/>
      <c r="E235" s="43"/>
      <c r="F235" s="43"/>
      <c r="G235" s="43"/>
      <c r="H235" s="43"/>
      <c r="I235" s="43"/>
      <c r="J235" s="43">
        <v>2</v>
      </c>
      <c r="K235" s="87">
        <v>1</v>
      </c>
      <c r="L235" s="153"/>
      <c r="M235" s="68"/>
      <c r="N235" s="155"/>
      <c r="O235" s="163"/>
      <c r="P235" s="69">
        <v>3</v>
      </c>
      <c r="Q235" s="164"/>
      <c r="R235" s="163"/>
    </row>
    <row r="236" spans="1:20" ht="15.75" customHeight="1" x14ac:dyDescent="0.25">
      <c r="A236" s="42">
        <v>2102</v>
      </c>
      <c r="B236" s="43"/>
      <c r="C236" s="43"/>
      <c r="D236" s="43"/>
      <c r="E236" s="43"/>
      <c r="F236" s="43"/>
      <c r="G236" s="43"/>
      <c r="H236" s="43"/>
      <c r="I236" s="43"/>
      <c r="J236" s="43">
        <v>2</v>
      </c>
      <c r="K236" s="87">
        <v>2</v>
      </c>
      <c r="L236" s="153"/>
      <c r="M236" s="68"/>
      <c r="N236" s="155"/>
      <c r="O236" s="163"/>
      <c r="P236" s="69">
        <v>2</v>
      </c>
      <c r="Q236" s="164"/>
      <c r="R236" s="163"/>
    </row>
    <row r="237" spans="1:20" ht="15.75" customHeight="1" x14ac:dyDescent="0.25">
      <c r="A237" s="42">
        <v>2201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87"/>
      <c r="L237" s="153"/>
      <c r="M237" s="68"/>
      <c r="N237" s="155"/>
      <c r="O237" s="163"/>
      <c r="P237" s="69"/>
      <c r="Q237" s="164"/>
      <c r="R237" s="163"/>
    </row>
    <row r="238" spans="1:20" ht="15.75" customHeight="1" x14ac:dyDescent="0.25">
      <c r="A238" s="42">
        <v>2202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87"/>
      <c r="L238" s="153"/>
      <c r="M238" s="68"/>
      <c r="N238" s="155"/>
      <c r="O238" s="68"/>
      <c r="P238" s="155"/>
      <c r="Q238" s="165"/>
      <c r="R238" s="163"/>
    </row>
    <row r="239" spans="1:20" ht="15.75" customHeight="1" x14ac:dyDescent="0.25">
      <c r="A239" s="42">
        <v>2301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87"/>
      <c r="L239" s="153"/>
      <c r="M239" s="68"/>
      <c r="N239" s="155"/>
      <c r="O239" s="178" t="s">
        <v>64</v>
      </c>
      <c r="P239" s="179">
        <v>6</v>
      </c>
      <c r="Q239" s="138">
        <f>K242</f>
        <v>9</v>
      </c>
      <c r="R239" s="180" t="s">
        <v>10</v>
      </c>
    </row>
    <row r="240" spans="1:20" ht="15.75" customHeight="1" x14ac:dyDescent="0.25">
      <c r="A240" s="42">
        <v>2302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87"/>
      <c r="L240" s="153"/>
      <c r="M240" s="68"/>
      <c r="N240" s="155"/>
      <c r="O240" s="181" t="s">
        <v>66</v>
      </c>
      <c r="P240" s="55">
        <f>IF(P239/B225=0,"",P239/B225)</f>
        <v>0.54545454545454541</v>
      </c>
      <c r="Q240" s="182">
        <f>IF(P239/Q239=0,"",P239/Q239)</f>
        <v>0.66666666666666663</v>
      </c>
      <c r="R240" s="183" t="s">
        <v>67</v>
      </c>
    </row>
    <row r="241" spans="1:19" ht="15.75" customHeight="1" x14ac:dyDescent="0.25">
      <c r="A241" s="42">
        <v>2401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87"/>
      <c r="L241" s="156"/>
      <c r="M241" s="157"/>
      <c r="N241" s="158"/>
      <c r="O241" s="96"/>
      <c r="P241" s="184"/>
      <c r="Q241" s="184"/>
      <c r="R241" s="185"/>
    </row>
    <row r="242" spans="1:19" ht="18" customHeight="1" x14ac:dyDescent="0.25">
      <c r="A242" s="28"/>
      <c r="B242" s="198" t="s">
        <v>89</v>
      </c>
      <c r="C242" s="198"/>
      <c r="D242" s="198"/>
      <c r="E242" s="198"/>
      <c r="F242" s="198"/>
      <c r="G242" s="198"/>
      <c r="H242" s="198"/>
      <c r="I242" s="198"/>
      <c r="J242" s="198"/>
      <c r="K242" s="61">
        <f>SUM(K225:K238)</f>
        <v>9</v>
      </c>
      <c r="L242" s="62">
        <f>IF(K233=0,"",K233/B225)</f>
        <v>0.45454545454545453</v>
      </c>
      <c r="M242" s="62">
        <f>IF(K242=0,"",K242/B225)</f>
        <v>0.81818181818181823</v>
      </c>
      <c r="N242" s="62">
        <f>IF(K233=0,"",M242-L242)</f>
        <v>0.3636363636363637</v>
      </c>
      <c r="O242" s="2"/>
      <c r="P242" s="1"/>
      <c r="Q242" s="25"/>
      <c r="R242" s="2"/>
    </row>
    <row r="243" spans="1:19" ht="12.75" customHeight="1" x14ac:dyDescent="0.2">
      <c r="L243" s="2"/>
      <c r="M243" s="2"/>
      <c r="O243" s="2"/>
    </row>
    <row r="244" spans="1:19" ht="12.75" customHeight="1" x14ac:dyDescent="0.2">
      <c r="L244" s="2"/>
      <c r="M244" s="2"/>
      <c r="O244" s="2"/>
    </row>
    <row r="245" spans="1:19" s="146" customFormat="1" ht="26.25" customHeight="1" x14ac:dyDescent="0.4">
      <c r="B245" s="199" t="s">
        <v>78</v>
      </c>
      <c r="C245" s="200"/>
      <c r="D245" s="200"/>
      <c r="E245" s="200"/>
      <c r="F245" s="200"/>
      <c r="G245" s="200"/>
      <c r="H245" s="200"/>
      <c r="I245" s="200"/>
      <c r="J245" s="200"/>
      <c r="K245" s="147" t="s">
        <v>93</v>
      </c>
      <c r="L245" s="2"/>
      <c r="M245" s="2"/>
      <c r="N245" s="148"/>
      <c r="O245" s="2"/>
      <c r="P245" s="148"/>
      <c r="Q245" s="148"/>
      <c r="R245" s="148"/>
    </row>
    <row r="246" spans="1:19" ht="20.25" customHeight="1" x14ac:dyDescent="0.2">
      <c r="A246" s="201" t="s">
        <v>9</v>
      </c>
      <c r="B246" s="202" t="s">
        <v>79</v>
      </c>
      <c r="C246" s="203"/>
      <c r="D246" s="203"/>
      <c r="E246" s="203"/>
      <c r="F246" s="203"/>
      <c r="G246" s="203"/>
      <c r="H246" s="203"/>
      <c r="I246" s="203"/>
      <c r="J246" s="204"/>
      <c r="K246" s="212" t="s">
        <v>10</v>
      </c>
      <c r="L246" s="197" t="s">
        <v>2</v>
      </c>
      <c r="M246" s="197" t="s">
        <v>3</v>
      </c>
      <c r="N246" s="214" t="s">
        <v>4</v>
      </c>
      <c r="O246" s="197" t="s">
        <v>5</v>
      </c>
      <c r="P246" s="195" t="s">
        <v>6</v>
      </c>
      <c r="Q246" s="195" t="s">
        <v>7</v>
      </c>
      <c r="R246" s="197" t="s">
        <v>8</v>
      </c>
    </row>
    <row r="247" spans="1:19" ht="15.75" customHeight="1" x14ac:dyDescent="0.25">
      <c r="A247" s="196"/>
      <c r="B247" s="42" t="s">
        <v>80</v>
      </c>
      <c r="C247" s="42" t="s">
        <v>81</v>
      </c>
      <c r="D247" s="42" t="s">
        <v>82</v>
      </c>
      <c r="E247" s="42" t="s">
        <v>83</v>
      </c>
      <c r="F247" s="42" t="s">
        <v>84</v>
      </c>
      <c r="G247" s="42" t="s">
        <v>85</v>
      </c>
      <c r="H247" s="42" t="s">
        <v>86</v>
      </c>
      <c r="I247" s="42" t="s">
        <v>87</v>
      </c>
      <c r="J247" s="42" t="s">
        <v>88</v>
      </c>
      <c r="K247" s="213"/>
      <c r="L247" s="196"/>
      <c r="M247" s="196"/>
      <c r="N247" s="196"/>
      <c r="O247" s="196"/>
      <c r="P247" s="196"/>
      <c r="Q247" s="196"/>
      <c r="R247" s="196"/>
    </row>
    <row r="248" spans="1:19" ht="15.75" customHeight="1" x14ac:dyDescent="0.25">
      <c r="A248" s="42">
        <v>1602</v>
      </c>
      <c r="B248" s="43">
        <v>35</v>
      </c>
      <c r="C248" s="43"/>
      <c r="D248" s="43"/>
      <c r="E248" s="43"/>
      <c r="F248" s="43"/>
      <c r="G248" s="43"/>
      <c r="H248" s="43"/>
      <c r="I248" s="43"/>
      <c r="J248" s="43"/>
      <c r="K248" s="87"/>
      <c r="L248" s="150"/>
      <c r="M248" s="151"/>
      <c r="N248" s="152"/>
      <c r="O248" s="159"/>
      <c r="P248" s="44">
        <f>B248</f>
        <v>35</v>
      </c>
      <c r="Q248" s="160"/>
      <c r="R248" s="159"/>
    </row>
    <row r="249" spans="1:19" ht="15.75" customHeight="1" x14ac:dyDescent="0.25">
      <c r="A249" s="42">
        <v>1701</v>
      </c>
      <c r="B249" s="43"/>
      <c r="C249" s="43">
        <v>25</v>
      </c>
      <c r="D249" s="43"/>
      <c r="E249" s="43"/>
      <c r="F249" s="43"/>
      <c r="G249" s="43"/>
      <c r="H249" s="43"/>
      <c r="I249" s="43"/>
      <c r="J249" s="43"/>
      <c r="K249" s="87"/>
      <c r="L249" s="153"/>
      <c r="M249" s="68"/>
      <c r="N249" s="154"/>
      <c r="O249" s="45">
        <f>IF(C249=0,"",C249/B248)</f>
        <v>0.7142857142857143</v>
      </c>
      <c r="P249" s="46">
        <v>25</v>
      </c>
      <c r="Q249" s="161">
        <f t="shared" ref="Q249:Q256" si="20">IF(P249=0,"",P249/P248)</f>
        <v>0.7142857142857143</v>
      </c>
      <c r="R249" s="161">
        <f t="shared" ref="R249:R256" si="21">IF(P249=0,"",100%-Q249)</f>
        <v>0.2857142857142857</v>
      </c>
    </row>
    <row r="250" spans="1:19" ht="15.75" customHeight="1" x14ac:dyDescent="0.25">
      <c r="A250" s="42">
        <v>1702</v>
      </c>
      <c r="B250" s="43"/>
      <c r="C250" s="43"/>
      <c r="D250" s="43">
        <v>22</v>
      </c>
      <c r="E250" s="43"/>
      <c r="F250" s="43"/>
      <c r="G250" s="43"/>
      <c r="H250" s="43"/>
      <c r="I250" s="43"/>
      <c r="J250" s="43"/>
      <c r="K250" s="87"/>
      <c r="L250" s="153"/>
      <c r="M250" s="68"/>
      <c r="N250" s="154"/>
      <c r="O250" s="45">
        <f>IF(D250=0,"",D250/C249)</f>
        <v>0.88</v>
      </c>
      <c r="P250" s="46">
        <v>22</v>
      </c>
      <c r="Q250" s="161">
        <f t="shared" si="20"/>
        <v>0.88</v>
      </c>
      <c r="R250" s="161">
        <f t="shared" si="21"/>
        <v>0.12</v>
      </c>
      <c r="S250" s="8">
        <f>P250/P248</f>
        <v>0.62857142857142856</v>
      </c>
    </row>
    <row r="251" spans="1:19" ht="15.75" customHeight="1" x14ac:dyDescent="0.25">
      <c r="A251" s="42">
        <v>1801</v>
      </c>
      <c r="B251" s="43"/>
      <c r="C251" s="43"/>
      <c r="D251" s="43"/>
      <c r="E251" s="43">
        <v>21</v>
      </c>
      <c r="F251" s="43"/>
      <c r="G251" s="43"/>
      <c r="H251" s="43"/>
      <c r="I251" s="43"/>
      <c r="J251" s="43"/>
      <c r="K251" s="87"/>
      <c r="L251" s="153"/>
      <c r="M251" s="68"/>
      <c r="N251" s="154"/>
      <c r="O251" s="45">
        <f>IF(E251=0,"",E251/D250)</f>
        <v>0.95454545454545459</v>
      </c>
      <c r="P251" s="46">
        <v>22</v>
      </c>
      <c r="Q251" s="161">
        <f t="shared" si="20"/>
        <v>1</v>
      </c>
      <c r="R251" s="161">
        <f t="shared" si="21"/>
        <v>0</v>
      </c>
    </row>
    <row r="252" spans="1:19" ht="15.75" customHeight="1" x14ac:dyDescent="0.25">
      <c r="A252" s="42">
        <v>1802</v>
      </c>
      <c r="B252" s="43"/>
      <c r="C252" s="43"/>
      <c r="D252" s="43"/>
      <c r="E252" s="43"/>
      <c r="F252" s="43">
        <v>21</v>
      </c>
      <c r="G252" s="43"/>
      <c r="H252" s="43"/>
      <c r="I252" s="43"/>
      <c r="J252" s="43"/>
      <c r="K252" s="87"/>
      <c r="L252" s="153"/>
      <c r="M252" s="68"/>
      <c r="N252" s="154"/>
      <c r="O252" s="45">
        <f>IF(F252=0,"",F252/E251)</f>
        <v>1</v>
      </c>
      <c r="P252" s="46">
        <v>22</v>
      </c>
      <c r="Q252" s="161">
        <f t="shared" si="20"/>
        <v>1</v>
      </c>
      <c r="R252" s="161">
        <f t="shared" si="21"/>
        <v>0</v>
      </c>
    </row>
    <row r="253" spans="1:19" ht="15.75" customHeight="1" x14ac:dyDescent="0.25">
      <c r="A253" s="42">
        <v>1901</v>
      </c>
      <c r="B253" s="43"/>
      <c r="C253" s="43"/>
      <c r="D253" s="43"/>
      <c r="E253" s="43"/>
      <c r="F253" s="43"/>
      <c r="G253" s="43">
        <v>20</v>
      </c>
      <c r="H253" s="43"/>
      <c r="I253" s="43"/>
      <c r="J253" s="43"/>
      <c r="K253" s="87"/>
      <c r="L253" s="153"/>
      <c r="M253" s="68"/>
      <c r="N253" s="154"/>
      <c r="O253" s="45">
        <f>IF(G253=0,"",G253/F252)</f>
        <v>0.95238095238095233</v>
      </c>
      <c r="P253" s="46">
        <v>22</v>
      </c>
      <c r="Q253" s="161">
        <f t="shared" si="20"/>
        <v>1</v>
      </c>
      <c r="R253" s="161">
        <f t="shared" si="21"/>
        <v>0</v>
      </c>
    </row>
    <row r="254" spans="1:19" ht="15.75" customHeight="1" x14ac:dyDescent="0.25">
      <c r="A254" s="42">
        <v>1902</v>
      </c>
      <c r="B254" s="43"/>
      <c r="C254" s="43"/>
      <c r="D254" s="43"/>
      <c r="E254" s="43"/>
      <c r="F254" s="43"/>
      <c r="G254" s="43"/>
      <c r="H254" s="43">
        <v>19</v>
      </c>
      <c r="I254" s="43"/>
      <c r="J254" s="43"/>
      <c r="K254" s="87"/>
      <c r="L254" s="153"/>
      <c r="M254" s="68"/>
      <c r="N254" s="154"/>
      <c r="O254" s="45">
        <f>IF(H254=0,"",H254/G253)</f>
        <v>0.95</v>
      </c>
      <c r="P254" s="46">
        <v>22</v>
      </c>
      <c r="Q254" s="161">
        <f t="shared" si="20"/>
        <v>1</v>
      </c>
      <c r="R254" s="161">
        <f t="shared" si="21"/>
        <v>0</v>
      </c>
    </row>
    <row r="255" spans="1:19" ht="15.75" customHeight="1" x14ac:dyDescent="0.25">
      <c r="A255" s="42">
        <v>2001</v>
      </c>
      <c r="B255" s="43"/>
      <c r="C255" s="43"/>
      <c r="D255" s="43"/>
      <c r="E255" s="43"/>
      <c r="F255" s="43"/>
      <c r="G255" s="43"/>
      <c r="H255" s="43"/>
      <c r="I255" s="43">
        <v>16</v>
      </c>
      <c r="J255" s="43"/>
      <c r="K255" s="87"/>
      <c r="L255" s="153"/>
      <c r="M255" s="68"/>
      <c r="N255" s="154"/>
      <c r="O255" s="45">
        <f>IF(I255=0,"",I255/H254)</f>
        <v>0.84210526315789469</v>
      </c>
      <c r="P255" s="46">
        <v>21</v>
      </c>
      <c r="Q255" s="161">
        <f t="shared" si="20"/>
        <v>0.95454545454545459</v>
      </c>
      <c r="R255" s="161">
        <f t="shared" si="21"/>
        <v>4.5454545454545414E-2</v>
      </c>
    </row>
    <row r="256" spans="1:19" ht="15.75" customHeight="1" x14ac:dyDescent="0.25">
      <c r="A256" s="42">
        <v>2002</v>
      </c>
      <c r="B256" s="43"/>
      <c r="C256" s="43"/>
      <c r="D256" s="43"/>
      <c r="E256" s="43"/>
      <c r="F256" s="43"/>
      <c r="G256" s="43"/>
      <c r="H256" s="43"/>
      <c r="I256" s="43"/>
      <c r="J256" s="43">
        <v>15</v>
      </c>
      <c r="K256" s="87">
        <v>14</v>
      </c>
      <c r="L256" s="153"/>
      <c r="M256" s="68"/>
      <c r="N256" s="154"/>
      <c r="O256" s="47">
        <f>IF(J256=0,"",J256/I255)</f>
        <v>0.9375</v>
      </c>
      <c r="P256" s="46">
        <v>19</v>
      </c>
      <c r="Q256" s="47">
        <f t="shared" si="20"/>
        <v>0.90476190476190477</v>
      </c>
      <c r="R256" s="47">
        <f t="shared" si="21"/>
        <v>9.5238095238095233E-2</v>
      </c>
    </row>
    <row r="257" spans="1:18" ht="15.75" customHeight="1" x14ac:dyDescent="0.25">
      <c r="A257" s="42">
        <v>2101</v>
      </c>
      <c r="B257" s="43"/>
      <c r="C257" s="43"/>
      <c r="D257" s="43"/>
      <c r="E257" s="43"/>
      <c r="F257" s="43"/>
      <c r="G257" s="43"/>
      <c r="H257" s="43"/>
      <c r="I257" s="43"/>
      <c r="J257" s="43">
        <v>3</v>
      </c>
      <c r="K257" s="87">
        <v>2</v>
      </c>
      <c r="L257" s="153"/>
      <c r="M257" s="68"/>
      <c r="N257" s="155"/>
      <c r="O257" s="68"/>
      <c r="P257" s="46">
        <v>5</v>
      </c>
      <c r="Q257" s="68"/>
      <c r="R257" s="162"/>
    </row>
    <row r="258" spans="1:18" ht="15.75" customHeight="1" x14ac:dyDescent="0.25">
      <c r="A258" s="42">
        <v>2102</v>
      </c>
      <c r="B258" s="43"/>
      <c r="C258" s="43"/>
      <c r="D258" s="43"/>
      <c r="E258" s="43"/>
      <c r="F258" s="43"/>
      <c r="G258" s="43"/>
      <c r="H258" s="43"/>
      <c r="I258" s="43"/>
      <c r="J258" s="43">
        <v>3</v>
      </c>
      <c r="K258" s="87">
        <v>1</v>
      </c>
      <c r="L258" s="153"/>
      <c r="M258" s="68"/>
      <c r="N258" s="155"/>
      <c r="O258" s="163"/>
      <c r="P258" s="69">
        <v>4</v>
      </c>
      <c r="Q258" s="164"/>
      <c r="R258" s="163"/>
    </row>
    <row r="259" spans="1:18" ht="15.75" customHeight="1" x14ac:dyDescent="0.25">
      <c r="A259" s="42">
        <v>2201</v>
      </c>
      <c r="B259" s="43"/>
      <c r="C259" s="43"/>
      <c r="D259" s="43"/>
      <c r="E259" s="43"/>
      <c r="F259" s="43"/>
      <c r="G259" s="43"/>
      <c r="H259" s="43"/>
      <c r="I259" s="43"/>
      <c r="J259" s="43">
        <v>2</v>
      </c>
      <c r="K259" s="87">
        <v>2</v>
      </c>
      <c r="L259" s="153"/>
      <c r="M259" s="68"/>
      <c r="N259" s="155"/>
      <c r="O259" s="163"/>
      <c r="P259" s="69">
        <v>3</v>
      </c>
      <c r="Q259" s="164"/>
      <c r="R259" s="163"/>
    </row>
    <row r="260" spans="1:18" ht="15.75" customHeight="1" x14ac:dyDescent="0.25">
      <c r="A260" s="42">
        <v>2202</v>
      </c>
      <c r="B260" s="43"/>
      <c r="C260" s="43"/>
      <c r="D260" s="43"/>
      <c r="E260" s="43"/>
      <c r="F260" s="43"/>
      <c r="G260" s="43"/>
      <c r="H260" s="43"/>
      <c r="I260" s="43"/>
      <c r="J260" s="43"/>
      <c r="K260" s="87"/>
      <c r="L260" s="153"/>
      <c r="M260" s="68"/>
      <c r="N260" s="155"/>
      <c r="O260" s="163"/>
      <c r="P260" s="69"/>
      <c r="Q260" s="164"/>
      <c r="R260" s="163"/>
    </row>
    <row r="261" spans="1:18" ht="15.75" customHeight="1" x14ac:dyDescent="0.25">
      <c r="A261" s="42">
        <v>2301</v>
      </c>
      <c r="B261" s="43"/>
      <c r="C261" s="43"/>
      <c r="D261" s="43"/>
      <c r="E261" s="43"/>
      <c r="F261" s="43"/>
      <c r="G261" s="43"/>
      <c r="H261" s="43"/>
      <c r="I261" s="43"/>
      <c r="J261" s="43"/>
      <c r="K261" s="87"/>
      <c r="L261" s="153"/>
      <c r="M261" s="68"/>
      <c r="N261" s="155"/>
      <c r="O261" s="68"/>
      <c r="P261" s="155"/>
      <c r="Q261" s="165"/>
      <c r="R261" s="163"/>
    </row>
    <row r="262" spans="1:18" ht="15.75" customHeight="1" x14ac:dyDescent="0.25">
      <c r="A262" s="42">
        <v>2302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87"/>
      <c r="L262" s="153"/>
      <c r="M262" s="68"/>
      <c r="N262" s="155"/>
      <c r="O262" s="178" t="s">
        <v>64</v>
      </c>
      <c r="P262" s="179">
        <v>16</v>
      </c>
      <c r="Q262" s="138">
        <f>K265</f>
        <v>19</v>
      </c>
      <c r="R262" s="180" t="s">
        <v>10</v>
      </c>
    </row>
    <row r="263" spans="1:18" ht="15.75" customHeight="1" x14ac:dyDescent="0.25">
      <c r="A263" s="42">
        <v>2401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87"/>
      <c r="L263" s="153"/>
      <c r="M263" s="68"/>
      <c r="N263" s="155"/>
      <c r="O263" s="181" t="s">
        <v>66</v>
      </c>
      <c r="P263" s="55">
        <f>IF(P262/B248=0,"",P262/B248)</f>
        <v>0.45714285714285713</v>
      </c>
      <c r="Q263" s="182">
        <f>IF(P262/Q262=0,"",P262/Q262)</f>
        <v>0.84210526315789469</v>
      </c>
      <c r="R263" s="183" t="s">
        <v>67</v>
      </c>
    </row>
    <row r="264" spans="1:18" ht="15.75" customHeight="1" x14ac:dyDescent="0.25">
      <c r="A264" s="42">
        <v>2402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87"/>
      <c r="L264" s="156"/>
      <c r="M264" s="157"/>
      <c r="N264" s="158"/>
      <c r="O264" s="96"/>
      <c r="P264" s="184"/>
      <c r="Q264" s="184"/>
      <c r="R264" s="185"/>
    </row>
    <row r="265" spans="1:18" ht="18" customHeight="1" x14ac:dyDescent="0.25">
      <c r="A265" s="28"/>
      <c r="B265" s="198" t="s">
        <v>89</v>
      </c>
      <c r="C265" s="198"/>
      <c r="D265" s="198"/>
      <c r="E265" s="198"/>
      <c r="F265" s="198"/>
      <c r="G265" s="198"/>
      <c r="H265" s="198"/>
      <c r="I265" s="198"/>
      <c r="J265" s="198"/>
      <c r="K265" s="61">
        <f>SUM(K248:K261)</f>
        <v>19</v>
      </c>
      <c r="L265" s="62">
        <f>IF(K256=0,"",K256/B248)</f>
        <v>0.4</v>
      </c>
      <c r="M265" s="62">
        <f>IF(K265=0,"",K265/B248)</f>
        <v>0.54285714285714282</v>
      </c>
      <c r="N265" s="62">
        <f>IF(K256=0,"",M265-L265)</f>
        <v>0.14285714285714279</v>
      </c>
      <c r="O265" s="2"/>
      <c r="P265" s="1"/>
      <c r="Q265" s="25"/>
      <c r="R265" s="2"/>
    </row>
    <row r="266" spans="1:18" ht="12.75" customHeight="1" x14ac:dyDescent="0.2"/>
    <row r="267" spans="1:18" s="146" customFormat="1" ht="12.75" customHeight="1" x14ac:dyDescent="0.2">
      <c r="K267" s="173"/>
    </row>
    <row r="268" spans="1:18" s="146" customFormat="1" ht="26.25" customHeight="1" x14ac:dyDescent="0.4">
      <c r="B268" s="224" t="s">
        <v>78</v>
      </c>
      <c r="C268" s="224"/>
      <c r="D268" s="224"/>
      <c r="E268" s="224"/>
      <c r="F268" s="224"/>
      <c r="G268" s="224"/>
      <c r="H268" s="224"/>
      <c r="I268" s="224"/>
      <c r="J268" s="224"/>
      <c r="K268" s="147" t="s">
        <v>94</v>
      </c>
      <c r="L268" s="2"/>
      <c r="M268" s="2"/>
      <c r="N268" s="148"/>
      <c r="O268" s="2"/>
      <c r="P268" s="148"/>
      <c r="Q268" s="148"/>
      <c r="R268" s="148"/>
    </row>
    <row r="269" spans="1:18" ht="20.25" customHeight="1" x14ac:dyDescent="0.2">
      <c r="A269" s="201" t="s">
        <v>9</v>
      </c>
      <c r="B269" s="202" t="s">
        <v>79</v>
      </c>
      <c r="C269" s="203"/>
      <c r="D269" s="203"/>
      <c r="E269" s="203"/>
      <c r="F269" s="203"/>
      <c r="G269" s="203"/>
      <c r="H269" s="203"/>
      <c r="I269" s="203"/>
      <c r="J269" s="204"/>
      <c r="K269" s="212" t="s">
        <v>10</v>
      </c>
      <c r="L269" s="197" t="s">
        <v>2</v>
      </c>
      <c r="M269" s="197" t="s">
        <v>3</v>
      </c>
      <c r="N269" s="214" t="s">
        <v>4</v>
      </c>
      <c r="O269" s="197" t="s">
        <v>5</v>
      </c>
      <c r="P269" s="195" t="s">
        <v>6</v>
      </c>
      <c r="Q269" s="195" t="s">
        <v>7</v>
      </c>
      <c r="R269" s="197" t="s">
        <v>8</v>
      </c>
    </row>
    <row r="270" spans="1:18" ht="15.75" customHeight="1" x14ac:dyDescent="0.25">
      <c r="A270" s="196"/>
      <c r="B270" s="42" t="s">
        <v>80</v>
      </c>
      <c r="C270" s="42" t="s">
        <v>81</v>
      </c>
      <c r="D270" s="42" t="s">
        <v>82</v>
      </c>
      <c r="E270" s="42" t="s">
        <v>83</v>
      </c>
      <c r="F270" s="42" t="s">
        <v>84</v>
      </c>
      <c r="G270" s="42" t="s">
        <v>85</v>
      </c>
      <c r="H270" s="42" t="s">
        <v>86</v>
      </c>
      <c r="I270" s="42" t="s">
        <v>87</v>
      </c>
      <c r="J270" s="42" t="s">
        <v>88</v>
      </c>
      <c r="K270" s="213"/>
      <c r="L270" s="196"/>
      <c r="M270" s="196"/>
      <c r="N270" s="196"/>
      <c r="O270" s="196"/>
      <c r="P270" s="196"/>
      <c r="Q270" s="196"/>
      <c r="R270" s="196"/>
    </row>
    <row r="271" spans="1:18" ht="15.75" customHeight="1" x14ac:dyDescent="0.25">
      <c r="A271" s="42">
        <v>1701</v>
      </c>
      <c r="B271" s="43">
        <v>24</v>
      </c>
      <c r="C271" s="43"/>
      <c r="D271" s="43"/>
      <c r="E271" s="43"/>
      <c r="F271" s="43"/>
      <c r="G271" s="43"/>
      <c r="H271" s="43"/>
      <c r="I271" s="43"/>
      <c r="J271" s="43"/>
      <c r="K271" s="87"/>
      <c r="L271" s="150"/>
      <c r="M271" s="151"/>
      <c r="N271" s="152"/>
      <c r="O271" s="159"/>
      <c r="P271" s="44">
        <f>B271</f>
        <v>24</v>
      </c>
      <c r="Q271" s="160"/>
      <c r="R271" s="159"/>
    </row>
    <row r="272" spans="1:18" ht="15.75" customHeight="1" x14ac:dyDescent="0.25">
      <c r="A272" s="42">
        <v>1702</v>
      </c>
      <c r="B272" s="43"/>
      <c r="C272" s="43">
        <v>16</v>
      </c>
      <c r="D272" s="43"/>
      <c r="E272" s="43"/>
      <c r="F272" s="43"/>
      <c r="G272" s="43"/>
      <c r="H272" s="43"/>
      <c r="I272" s="43"/>
      <c r="J272" s="43"/>
      <c r="K272" s="87"/>
      <c r="L272" s="153"/>
      <c r="M272" s="68"/>
      <c r="N272" s="154"/>
      <c r="O272" s="45">
        <f>IF(C272=0,"",C272/B271)</f>
        <v>0.66666666666666663</v>
      </c>
      <c r="P272" s="46">
        <v>16</v>
      </c>
      <c r="Q272" s="161">
        <f t="shared" ref="Q272:Q279" si="22">IF(P272=0,"",P272/P271)</f>
        <v>0.66666666666666663</v>
      </c>
      <c r="R272" s="161">
        <f t="shared" ref="R272:R279" si="23">IF(P272=0,"",100%-Q272)</f>
        <v>0.33333333333333337</v>
      </c>
    </row>
    <row r="273" spans="1:20" ht="15.75" customHeight="1" x14ac:dyDescent="0.25">
      <c r="A273" s="42">
        <v>1801</v>
      </c>
      <c r="B273" s="43"/>
      <c r="C273" s="43"/>
      <c r="D273" s="43">
        <v>15</v>
      </c>
      <c r="E273" s="43"/>
      <c r="F273" s="43"/>
      <c r="G273" s="43"/>
      <c r="H273" s="43"/>
      <c r="I273" s="43"/>
      <c r="J273" s="43"/>
      <c r="K273" s="87"/>
      <c r="L273" s="153"/>
      <c r="M273" s="68"/>
      <c r="N273" s="154"/>
      <c r="O273" s="45">
        <f>IF(D273=0,"",D273/C272)</f>
        <v>0.9375</v>
      </c>
      <c r="P273" s="46">
        <v>15</v>
      </c>
      <c r="Q273" s="161">
        <f t="shared" si="22"/>
        <v>0.9375</v>
      </c>
      <c r="R273" s="161">
        <f t="shared" si="23"/>
        <v>6.25E-2</v>
      </c>
      <c r="T273" s="8">
        <f>P273/P271</f>
        <v>0.625</v>
      </c>
    </row>
    <row r="274" spans="1:20" ht="15.75" customHeight="1" x14ac:dyDescent="0.25">
      <c r="A274" s="42">
        <v>1802</v>
      </c>
      <c r="B274" s="43"/>
      <c r="C274" s="43"/>
      <c r="D274" s="43"/>
      <c r="E274" s="43">
        <v>14</v>
      </c>
      <c r="F274" s="43"/>
      <c r="G274" s="43"/>
      <c r="H274" s="43"/>
      <c r="I274" s="43"/>
      <c r="J274" s="43"/>
      <c r="K274" s="87"/>
      <c r="L274" s="153"/>
      <c r="M274" s="68"/>
      <c r="N274" s="154"/>
      <c r="O274" s="45">
        <f>IF(E274=0,"",E274/D273)</f>
        <v>0.93333333333333335</v>
      </c>
      <c r="P274" s="46">
        <v>15</v>
      </c>
      <c r="Q274" s="161">
        <f t="shared" si="22"/>
        <v>1</v>
      </c>
      <c r="R274" s="161">
        <f t="shared" si="23"/>
        <v>0</v>
      </c>
    </row>
    <row r="275" spans="1:20" ht="15.75" customHeight="1" x14ac:dyDescent="0.25">
      <c r="A275" s="42">
        <v>1901</v>
      </c>
      <c r="B275" s="43"/>
      <c r="C275" s="43"/>
      <c r="D275" s="43"/>
      <c r="E275" s="43"/>
      <c r="F275" s="43">
        <v>12</v>
      </c>
      <c r="G275" s="43"/>
      <c r="H275" s="43"/>
      <c r="I275" s="43"/>
      <c r="J275" s="43"/>
      <c r="K275" s="87"/>
      <c r="L275" s="153"/>
      <c r="M275" s="68"/>
      <c r="N275" s="154"/>
      <c r="O275" s="45">
        <f>IF(F275=0,"",F275/E274)</f>
        <v>0.8571428571428571</v>
      </c>
      <c r="P275" s="46">
        <v>15</v>
      </c>
      <c r="Q275" s="161">
        <f t="shared" si="22"/>
        <v>1</v>
      </c>
      <c r="R275" s="161">
        <f t="shared" si="23"/>
        <v>0</v>
      </c>
    </row>
    <row r="276" spans="1:20" ht="15.75" customHeight="1" x14ac:dyDescent="0.25">
      <c r="A276" s="42">
        <v>1902</v>
      </c>
      <c r="B276" s="43"/>
      <c r="C276" s="43"/>
      <c r="D276" s="43"/>
      <c r="E276" s="43"/>
      <c r="F276" s="43"/>
      <c r="G276" s="43">
        <v>9</v>
      </c>
      <c r="H276" s="43"/>
      <c r="I276" s="43"/>
      <c r="J276" s="43"/>
      <c r="K276" s="87"/>
      <c r="L276" s="153"/>
      <c r="M276" s="68"/>
      <c r="N276" s="154"/>
      <c r="O276" s="45">
        <f>IF(G276=0,"",G276/F275)</f>
        <v>0.75</v>
      </c>
      <c r="P276" s="46">
        <v>14</v>
      </c>
      <c r="Q276" s="161">
        <f t="shared" si="22"/>
        <v>0.93333333333333335</v>
      </c>
      <c r="R276" s="161">
        <f t="shared" si="23"/>
        <v>6.6666666666666652E-2</v>
      </c>
    </row>
    <row r="277" spans="1:20" ht="15.75" customHeight="1" x14ac:dyDescent="0.25">
      <c r="A277" s="42">
        <v>2001</v>
      </c>
      <c r="B277" s="43"/>
      <c r="C277" s="43"/>
      <c r="D277" s="43"/>
      <c r="E277" s="43"/>
      <c r="F277" s="43"/>
      <c r="G277" s="43"/>
      <c r="H277" s="43">
        <v>9</v>
      </c>
      <c r="I277" s="43"/>
      <c r="J277" s="43"/>
      <c r="K277" s="87">
        <v>2</v>
      </c>
      <c r="L277" s="153"/>
      <c r="M277" s="68"/>
      <c r="N277" s="154"/>
      <c r="O277" s="45">
        <f>IF(H277=0,"",H277/G276)</f>
        <v>1</v>
      </c>
      <c r="P277" s="46">
        <v>12</v>
      </c>
      <c r="Q277" s="161">
        <f t="shared" si="22"/>
        <v>0.8571428571428571</v>
      </c>
      <c r="R277" s="161">
        <f t="shared" si="23"/>
        <v>0.1428571428571429</v>
      </c>
    </row>
    <row r="278" spans="1:20" ht="15.75" customHeight="1" x14ac:dyDescent="0.25">
      <c r="A278" s="42">
        <v>2002</v>
      </c>
      <c r="B278" s="43"/>
      <c r="C278" s="43"/>
      <c r="D278" s="43"/>
      <c r="E278" s="43"/>
      <c r="F278" s="43"/>
      <c r="G278" s="43"/>
      <c r="H278" s="43"/>
      <c r="I278" s="43">
        <v>9</v>
      </c>
      <c r="J278" s="43"/>
      <c r="K278" s="87"/>
      <c r="L278" s="153"/>
      <c r="M278" s="68"/>
      <c r="N278" s="154"/>
      <c r="O278" s="45">
        <f>IF(I278=0,"",I278/H277)</f>
        <v>1</v>
      </c>
      <c r="P278" s="46">
        <v>11</v>
      </c>
      <c r="Q278" s="161">
        <f t="shared" si="22"/>
        <v>0.91666666666666663</v>
      </c>
      <c r="R278" s="161">
        <f t="shared" si="23"/>
        <v>8.333333333333337E-2</v>
      </c>
    </row>
    <row r="279" spans="1:20" ht="15.75" customHeight="1" x14ac:dyDescent="0.25">
      <c r="A279" s="42">
        <v>2101</v>
      </c>
      <c r="B279" s="43"/>
      <c r="C279" s="43"/>
      <c r="D279" s="43"/>
      <c r="E279" s="43"/>
      <c r="F279" s="43"/>
      <c r="G279" s="43"/>
      <c r="H279" s="43"/>
      <c r="I279" s="43"/>
      <c r="J279" s="43">
        <v>7</v>
      </c>
      <c r="K279" s="87">
        <v>7</v>
      </c>
      <c r="L279" s="153"/>
      <c r="M279" s="68"/>
      <c r="N279" s="154"/>
      <c r="O279" s="47">
        <f>IF(J279=0,"",J279/I278)</f>
        <v>0.77777777777777779</v>
      </c>
      <c r="P279" s="46">
        <v>11</v>
      </c>
      <c r="Q279" s="47">
        <f t="shared" si="22"/>
        <v>1</v>
      </c>
      <c r="R279" s="47">
        <f t="shared" si="23"/>
        <v>0</v>
      </c>
    </row>
    <row r="280" spans="1:20" ht="15.75" customHeight="1" x14ac:dyDescent="0.25">
      <c r="A280" s="42">
        <v>2102</v>
      </c>
      <c r="B280" s="43"/>
      <c r="C280" s="43"/>
      <c r="D280" s="43"/>
      <c r="E280" s="43"/>
      <c r="F280" s="43"/>
      <c r="G280" s="43"/>
      <c r="H280" s="43"/>
      <c r="I280" s="43"/>
      <c r="J280" s="43">
        <v>3</v>
      </c>
      <c r="K280" s="87">
        <v>2</v>
      </c>
      <c r="L280" s="153"/>
      <c r="M280" s="68"/>
      <c r="N280" s="155"/>
      <c r="O280" s="68"/>
      <c r="P280" s="46">
        <v>4</v>
      </c>
      <c r="Q280" s="68"/>
      <c r="R280" s="162"/>
    </row>
    <row r="281" spans="1:20" ht="15.75" customHeight="1" x14ac:dyDescent="0.25">
      <c r="A281" s="42">
        <v>2201</v>
      </c>
      <c r="B281" s="43"/>
      <c r="C281" s="43"/>
      <c r="D281" s="43"/>
      <c r="E281" s="43"/>
      <c r="F281" s="43"/>
      <c r="G281" s="43"/>
      <c r="H281" s="43"/>
      <c r="I281" s="43"/>
      <c r="J281" s="43">
        <v>1</v>
      </c>
      <c r="K281" s="87"/>
      <c r="L281" s="153"/>
      <c r="M281" s="68"/>
      <c r="N281" s="155"/>
      <c r="O281" s="163"/>
      <c r="P281" s="69">
        <v>2</v>
      </c>
      <c r="Q281" s="164"/>
      <c r="R281" s="163"/>
    </row>
    <row r="282" spans="1:20" ht="15.75" customHeight="1" x14ac:dyDescent="0.25">
      <c r="A282" s="42">
        <v>2202</v>
      </c>
      <c r="B282" s="43"/>
      <c r="C282" s="43"/>
      <c r="D282" s="43"/>
      <c r="E282" s="43"/>
      <c r="F282" s="43"/>
      <c r="G282" s="43"/>
      <c r="H282" s="43"/>
      <c r="I282" s="43"/>
      <c r="J282" s="43">
        <v>1</v>
      </c>
      <c r="K282" s="87">
        <v>1</v>
      </c>
      <c r="L282" s="153"/>
      <c r="M282" s="68"/>
      <c r="N282" s="155"/>
      <c r="O282" s="163"/>
      <c r="P282" s="69">
        <v>1</v>
      </c>
      <c r="Q282" s="164"/>
      <c r="R282" s="163"/>
    </row>
    <row r="283" spans="1:20" ht="15.75" customHeight="1" x14ac:dyDescent="0.25">
      <c r="A283" s="42">
        <v>2301</v>
      </c>
      <c r="B283" s="43"/>
      <c r="C283" s="43"/>
      <c r="D283" s="43"/>
      <c r="E283" s="43"/>
      <c r="F283" s="43"/>
      <c r="G283" s="43"/>
      <c r="H283" s="43"/>
      <c r="I283" s="43"/>
      <c r="J283" s="43">
        <v>1</v>
      </c>
      <c r="K283" s="87"/>
      <c r="L283" s="153"/>
      <c r="M283" s="68"/>
      <c r="N283" s="155"/>
      <c r="O283" s="163"/>
      <c r="P283" s="69">
        <v>1</v>
      </c>
      <c r="Q283" s="164"/>
      <c r="R283" s="163"/>
    </row>
    <row r="284" spans="1:20" ht="15.75" customHeight="1" x14ac:dyDescent="0.25">
      <c r="A284" s="42">
        <v>2302</v>
      </c>
      <c r="B284" s="43"/>
      <c r="C284" s="43"/>
      <c r="D284" s="43"/>
      <c r="E284" s="43"/>
      <c r="F284" s="43"/>
      <c r="G284" s="43"/>
      <c r="H284" s="43"/>
      <c r="I284" s="43"/>
      <c r="J284" s="43">
        <v>1</v>
      </c>
      <c r="K284" s="87">
        <v>1</v>
      </c>
      <c r="L284" s="153"/>
      <c r="M284" s="68"/>
      <c r="N284" s="155"/>
      <c r="O284" s="68"/>
      <c r="P284" s="155"/>
      <c r="Q284" s="165"/>
      <c r="R284" s="163"/>
    </row>
    <row r="285" spans="1:20" ht="15.75" customHeight="1" x14ac:dyDescent="0.25">
      <c r="A285" s="42">
        <v>2401</v>
      </c>
      <c r="B285" s="43"/>
      <c r="C285" s="43"/>
      <c r="D285" s="43"/>
      <c r="E285" s="43"/>
      <c r="F285" s="43"/>
      <c r="G285" s="43"/>
      <c r="H285" s="43"/>
      <c r="I285" s="43"/>
      <c r="J285" s="43"/>
      <c r="K285" s="87"/>
      <c r="L285" s="153"/>
      <c r="M285" s="68"/>
      <c r="N285" s="155"/>
      <c r="O285" s="178" t="s">
        <v>64</v>
      </c>
      <c r="P285" s="179">
        <v>9</v>
      </c>
      <c r="Q285" s="138">
        <f>K288</f>
        <v>13</v>
      </c>
      <c r="R285" s="180" t="s">
        <v>10</v>
      </c>
    </row>
    <row r="286" spans="1:20" ht="15.75" customHeight="1" x14ac:dyDescent="0.25">
      <c r="A286" s="42">
        <v>2402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87"/>
      <c r="L286" s="153"/>
      <c r="M286" s="68"/>
      <c r="N286" s="155"/>
      <c r="O286" s="181" t="s">
        <v>66</v>
      </c>
      <c r="P286" s="55">
        <f>IF(P285/B271=0,"",P285/B271)</f>
        <v>0.375</v>
      </c>
      <c r="Q286" s="182">
        <f>IF(P285/Q285=0,"",P285/Q285)</f>
        <v>0.69230769230769229</v>
      </c>
      <c r="R286" s="183" t="s">
        <v>67</v>
      </c>
    </row>
    <row r="287" spans="1:20" ht="15.75" customHeight="1" x14ac:dyDescent="0.25">
      <c r="A287" s="42">
        <v>2501</v>
      </c>
      <c r="B287" s="43"/>
      <c r="C287" s="43"/>
      <c r="D287" s="43"/>
      <c r="E287" s="43"/>
      <c r="F287" s="43"/>
      <c r="G287" s="43"/>
      <c r="H287" s="43"/>
      <c r="I287" s="43"/>
      <c r="J287" s="43"/>
      <c r="K287" s="87"/>
      <c r="L287" s="156"/>
      <c r="M287" s="157"/>
      <c r="N287" s="158"/>
      <c r="O287" s="96"/>
      <c r="P287" s="184"/>
      <c r="Q287" s="184"/>
      <c r="R287" s="185"/>
    </row>
    <row r="288" spans="1:20" ht="18" customHeight="1" x14ac:dyDescent="0.25">
      <c r="A288" s="28"/>
      <c r="B288" s="198" t="s">
        <v>89</v>
      </c>
      <c r="C288" s="198"/>
      <c r="D288" s="198"/>
      <c r="E288" s="198"/>
      <c r="F288" s="198"/>
      <c r="G288" s="198"/>
      <c r="H288" s="198"/>
      <c r="I288" s="198"/>
      <c r="J288" s="198"/>
      <c r="K288" s="61">
        <f>SUM(K271:K284)</f>
        <v>13</v>
      </c>
      <c r="L288" s="62">
        <f>SUM(K277:K279)/B271</f>
        <v>0.375</v>
      </c>
      <c r="M288" s="62">
        <f>IF(K288=0,"",K288/B271)</f>
        <v>0.54166666666666663</v>
      </c>
      <c r="N288" s="62">
        <f>IF(K279=0,"",M288-L288)</f>
        <v>0.16666666666666663</v>
      </c>
      <c r="O288" s="2"/>
      <c r="P288" s="1"/>
      <c r="Q288" s="25"/>
      <c r="R288" s="2"/>
    </row>
    <row r="289" spans="1:22" ht="12.75" customHeight="1" x14ac:dyDescent="0.2">
      <c r="L289" s="2"/>
      <c r="M289" s="2"/>
      <c r="O289" s="2"/>
    </row>
    <row r="290" spans="1:22" ht="12.75" customHeight="1" x14ac:dyDescent="0.2">
      <c r="L290" s="2"/>
      <c r="M290" s="2"/>
      <c r="O290" s="2"/>
    </row>
    <row r="291" spans="1:22" ht="26.25" customHeight="1" x14ac:dyDescent="0.4">
      <c r="B291" s="199" t="s">
        <v>78</v>
      </c>
      <c r="C291" s="200"/>
      <c r="D291" s="200"/>
      <c r="E291" s="200"/>
      <c r="F291" s="200"/>
      <c r="G291" s="200"/>
      <c r="H291" s="200"/>
      <c r="I291" s="200"/>
      <c r="J291" s="200"/>
      <c r="K291" s="147" t="s">
        <v>95</v>
      </c>
      <c r="L291" s="2"/>
      <c r="M291" s="2"/>
      <c r="N291" s="1"/>
      <c r="O291" s="2"/>
      <c r="P291" s="1"/>
      <c r="Q291" s="1"/>
      <c r="R291" s="1"/>
      <c r="V291" s="107">
        <f>AVERAGE(P286,P309)</f>
        <v>0.40808823529411764</v>
      </c>
    </row>
    <row r="292" spans="1:22" ht="20.25" customHeight="1" x14ac:dyDescent="0.2">
      <c r="A292" s="201" t="s">
        <v>9</v>
      </c>
      <c r="B292" s="202" t="s">
        <v>79</v>
      </c>
      <c r="C292" s="203"/>
      <c r="D292" s="203"/>
      <c r="E292" s="203"/>
      <c r="F292" s="203"/>
      <c r="G292" s="203"/>
      <c r="H292" s="203"/>
      <c r="I292" s="203"/>
      <c r="J292" s="204"/>
      <c r="K292" s="212" t="s">
        <v>10</v>
      </c>
      <c r="L292" s="197" t="s">
        <v>2</v>
      </c>
      <c r="M292" s="197" t="s">
        <v>3</v>
      </c>
      <c r="N292" s="214" t="s">
        <v>4</v>
      </c>
      <c r="O292" s="197" t="s">
        <v>5</v>
      </c>
      <c r="P292" s="195" t="s">
        <v>6</v>
      </c>
      <c r="Q292" s="195" t="s">
        <v>7</v>
      </c>
      <c r="R292" s="197" t="s">
        <v>8</v>
      </c>
    </row>
    <row r="293" spans="1:22" ht="15.75" customHeight="1" x14ac:dyDescent="0.25">
      <c r="A293" s="196"/>
      <c r="B293" s="42" t="s">
        <v>80</v>
      </c>
      <c r="C293" s="42" t="s">
        <v>81</v>
      </c>
      <c r="D293" s="42" t="s">
        <v>82</v>
      </c>
      <c r="E293" s="42" t="s">
        <v>83</v>
      </c>
      <c r="F293" s="42" t="s">
        <v>84</v>
      </c>
      <c r="G293" s="42" t="s">
        <v>85</v>
      </c>
      <c r="H293" s="42" t="s">
        <v>86</v>
      </c>
      <c r="I293" s="42" t="s">
        <v>87</v>
      </c>
      <c r="J293" s="42" t="s">
        <v>88</v>
      </c>
      <c r="K293" s="213"/>
      <c r="L293" s="196"/>
      <c r="M293" s="196"/>
      <c r="N293" s="196"/>
      <c r="O293" s="196"/>
      <c r="P293" s="196"/>
      <c r="Q293" s="196"/>
      <c r="R293" s="196"/>
    </row>
    <row r="294" spans="1:22" ht="15.75" customHeight="1" x14ac:dyDescent="0.25">
      <c r="A294" s="42">
        <v>1702</v>
      </c>
      <c r="B294" s="43">
        <v>34</v>
      </c>
      <c r="C294" s="43"/>
      <c r="D294" s="43"/>
      <c r="E294" s="43"/>
      <c r="F294" s="43"/>
      <c r="G294" s="43"/>
      <c r="H294" s="43"/>
      <c r="I294" s="43"/>
      <c r="J294" s="43"/>
      <c r="K294" s="87"/>
      <c r="L294" s="150"/>
      <c r="M294" s="151"/>
      <c r="N294" s="152"/>
      <c r="O294" s="159"/>
      <c r="P294" s="44">
        <f>B294</f>
        <v>34</v>
      </c>
      <c r="Q294" s="160"/>
      <c r="R294" s="159"/>
    </row>
    <row r="295" spans="1:22" ht="15.75" customHeight="1" x14ac:dyDescent="0.25">
      <c r="A295" s="42">
        <v>1801</v>
      </c>
      <c r="B295" s="43"/>
      <c r="C295" s="43">
        <v>28</v>
      </c>
      <c r="D295" s="43"/>
      <c r="E295" s="43"/>
      <c r="F295" s="43"/>
      <c r="G295" s="43"/>
      <c r="H295" s="43"/>
      <c r="I295" s="43"/>
      <c r="J295" s="43"/>
      <c r="K295" s="87"/>
      <c r="L295" s="153"/>
      <c r="M295" s="68"/>
      <c r="N295" s="154"/>
      <c r="O295" s="45">
        <f>IF(C295=0,"",C295/B294)</f>
        <v>0.82352941176470584</v>
      </c>
      <c r="P295" s="46">
        <v>28</v>
      </c>
      <c r="Q295" s="161">
        <f t="shared" ref="Q295:Q302" si="24">IF(P295=0,"",P295/P294)</f>
        <v>0.82352941176470584</v>
      </c>
      <c r="R295" s="161">
        <f t="shared" ref="R295:R302" si="25">IF(P295=0,"",100%-Q295)</f>
        <v>0.17647058823529416</v>
      </c>
    </row>
    <row r="296" spans="1:22" ht="15.75" customHeight="1" x14ac:dyDescent="0.25">
      <c r="A296" s="42">
        <v>1802</v>
      </c>
      <c r="B296" s="43"/>
      <c r="C296" s="43"/>
      <c r="D296" s="43">
        <v>26</v>
      </c>
      <c r="E296" s="43"/>
      <c r="F296" s="43"/>
      <c r="G296" s="43"/>
      <c r="H296" s="43"/>
      <c r="I296" s="43"/>
      <c r="J296" s="43"/>
      <c r="K296" s="87"/>
      <c r="L296" s="153"/>
      <c r="M296" s="68"/>
      <c r="N296" s="154"/>
      <c r="O296" s="45">
        <f>IF(D296=0,"",D296/C295)</f>
        <v>0.9285714285714286</v>
      </c>
      <c r="P296" s="46">
        <v>27</v>
      </c>
      <c r="Q296" s="161">
        <f t="shared" si="24"/>
        <v>0.9642857142857143</v>
      </c>
      <c r="R296" s="161">
        <f t="shared" si="25"/>
        <v>3.5714285714285698E-2</v>
      </c>
      <c r="S296" s="8">
        <f>P296/P294</f>
        <v>0.79411764705882348</v>
      </c>
    </row>
    <row r="297" spans="1:22" ht="15.75" customHeight="1" x14ac:dyDescent="0.25">
      <c r="A297" s="42">
        <v>1901</v>
      </c>
      <c r="B297" s="43"/>
      <c r="C297" s="43"/>
      <c r="D297" s="43"/>
      <c r="E297" s="43">
        <v>22</v>
      </c>
      <c r="F297" s="43"/>
      <c r="G297" s="43"/>
      <c r="H297" s="43"/>
      <c r="I297" s="43"/>
      <c r="J297" s="43"/>
      <c r="K297" s="87"/>
      <c r="L297" s="153"/>
      <c r="M297" s="68"/>
      <c r="N297" s="154"/>
      <c r="O297" s="45">
        <f>IF(E297=0,"",E297/D296)</f>
        <v>0.84615384615384615</v>
      </c>
      <c r="P297" s="46">
        <v>25</v>
      </c>
      <c r="Q297" s="161">
        <f t="shared" si="24"/>
        <v>0.92592592592592593</v>
      </c>
      <c r="R297" s="161">
        <f t="shared" si="25"/>
        <v>7.407407407407407E-2</v>
      </c>
    </row>
    <row r="298" spans="1:22" ht="15.75" customHeight="1" x14ac:dyDescent="0.25">
      <c r="A298" s="42">
        <v>1902</v>
      </c>
      <c r="B298" s="43"/>
      <c r="C298" s="43"/>
      <c r="D298" s="43"/>
      <c r="E298" s="43"/>
      <c r="F298" s="43">
        <v>20</v>
      </c>
      <c r="G298" s="43"/>
      <c r="H298" s="43"/>
      <c r="I298" s="43"/>
      <c r="J298" s="43"/>
      <c r="K298" s="87"/>
      <c r="L298" s="153"/>
      <c r="M298" s="68"/>
      <c r="N298" s="154"/>
      <c r="O298" s="45">
        <f>IF(F298=0,"",F298/E297)</f>
        <v>0.90909090909090906</v>
      </c>
      <c r="P298" s="46">
        <v>24</v>
      </c>
      <c r="Q298" s="161">
        <f t="shared" si="24"/>
        <v>0.96</v>
      </c>
      <c r="R298" s="161">
        <f t="shared" si="25"/>
        <v>4.0000000000000036E-2</v>
      </c>
    </row>
    <row r="299" spans="1:22" ht="15.75" customHeight="1" x14ac:dyDescent="0.25">
      <c r="A299" s="42">
        <v>2001</v>
      </c>
      <c r="B299" s="43"/>
      <c r="C299" s="43"/>
      <c r="D299" s="43"/>
      <c r="E299" s="43"/>
      <c r="F299" s="43"/>
      <c r="G299" s="43">
        <v>20</v>
      </c>
      <c r="H299" s="43"/>
      <c r="I299" s="43"/>
      <c r="J299" s="43"/>
      <c r="K299" s="87"/>
      <c r="L299" s="153"/>
      <c r="M299" s="68"/>
      <c r="N299" s="154"/>
      <c r="O299" s="45">
        <f>IF(G299=0,"",G299/F298)</f>
        <v>1</v>
      </c>
      <c r="P299" s="46">
        <v>22</v>
      </c>
      <c r="Q299" s="161">
        <f t="shared" si="24"/>
        <v>0.91666666666666663</v>
      </c>
      <c r="R299" s="161">
        <f t="shared" si="25"/>
        <v>8.333333333333337E-2</v>
      </c>
    </row>
    <row r="300" spans="1:22" ht="15.75" customHeight="1" x14ac:dyDescent="0.25">
      <c r="A300" s="42">
        <v>2002</v>
      </c>
      <c r="B300" s="43"/>
      <c r="C300" s="43"/>
      <c r="D300" s="43"/>
      <c r="E300" s="43"/>
      <c r="F300" s="43"/>
      <c r="G300" s="43"/>
      <c r="H300" s="43">
        <v>20</v>
      </c>
      <c r="I300" s="43"/>
      <c r="J300" s="43"/>
      <c r="K300" s="87"/>
      <c r="L300" s="153"/>
      <c r="M300" s="68"/>
      <c r="N300" s="154"/>
      <c r="O300" s="45">
        <f>IF(H300=0,"",H300/G299)</f>
        <v>1</v>
      </c>
      <c r="P300" s="46">
        <v>22</v>
      </c>
      <c r="Q300" s="161">
        <f t="shared" si="24"/>
        <v>1</v>
      </c>
      <c r="R300" s="161">
        <f t="shared" si="25"/>
        <v>0</v>
      </c>
    </row>
    <row r="301" spans="1:22" ht="15.75" customHeight="1" x14ac:dyDescent="0.25">
      <c r="A301" s="42">
        <v>2101</v>
      </c>
      <c r="B301" s="43"/>
      <c r="C301" s="43"/>
      <c r="D301" s="43"/>
      <c r="E301" s="43"/>
      <c r="F301" s="43"/>
      <c r="G301" s="43"/>
      <c r="H301" s="43"/>
      <c r="I301" s="43">
        <v>20</v>
      </c>
      <c r="J301" s="43"/>
      <c r="K301" s="87"/>
      <c r="L301" s="153"/>
      <c r="M301" s="68"/>
      <c r="N301" s="154"/>
      <c r="O301" s="45">
        <f>IF(I301=0,"",I301/H300)</f>
        <v>1</v>
      </c>
      <c r="P301" s="46">
        <v>22</v>
      </c>
      <c r="Q301" s="161">
        <f t="shared" si="24"/>
        <v>1</v>
      </c>
      <c r="R301" s="161">
        <f t="shared" si="25"/>
        <v>0</v>
      </c>
    </row>
    <row r="302" spans="1:22" ht="15.75" customHeight="1" x14ac:dyDescent="0.25">
      <c r="A302" s="42">
        <v>2102</v>
      </c>
      <c r="B302" s="43"/>
      <c r="C302" s="43"/>
      <c r="D302" s="43"/>
      <c r="E302" s="43"/>
      <c r="F302" s="43"/>
      <c r="G302" s="43"/>
      <c r="H302" s="43"/>
      <c r="I302" s="43"/>
      <c r="J302" s="43">
        <v>20</v>
      </c>
      <c r="K302" s="87">
        <v>16</v>
      </c>
      <c r="L302" s="153"/>
      <c r="M302" s="68"/>
      <c r="N302" s="154"/>
      <c r="O302" s="47">
        <f>IF(J302=0,"",J302/I301)</f>
        <v>1</v>
      </c>
      <c r="P302" s="46">
        <v>22</v>
      </c>
      <c r="Q302" s="47">
        <f t="shared" si="24"/>
        <v>1</v>
      </c>
      <c r="R302" s="47">
        <f t="shared" si="25"/>
        <v>0</v>
      </c>
    </row>
    <row r="303" spans="1:22" ht="15.75" customHeight="1" x14ac:dyDescent="0.25">
      <c r="A303" s="42">
        <v>2201</v>
      </c>
      <c r="B303" s="43"/>
      <c r="C303" s="43"/>
      <c r="D303" s="43"/>
      <c r="E303" s="43"/>
      <c r="F303" s="43"/>
      <c r="G303" s="43"/>
      <c r="H303" s="43"/>
      <c r="I303" s="43"/>
      <c r="J303" s="43">
        <v>2</v>
      </c>
      <c r="K303" s="87">
        <v>2</v>
      </c>
      <c r="L303" s="153"/>
      <c r="M303" s="68"/>
      <c r="N303" s="155"/>
      <c r="O303" s="68"/>
      <c r="P303" s="46">
        <v>6</v>
      </c>
      <c r="Q303" s="68"/>
      <c r="R303" s="162"/>
    </row>
    <row r="304" spans="1:22" ht="15.75" customHeight="1" x14ac:dyDescent="0.25">
      <c r="A304" s="42">
        <v>2202</v>
      </c>
      <c r="B304" s="43"/>
      <c r="C304" s="43"/>
      <c r="D304" s="43"/>
      <c r="E304" s="43"/>
      <c r="F304" s="43"/>
      <c r="G304" s="43"/>
      <c r="H304" s="43"/>
      <c r="I304" s="43"/>
      <c r="J304" s="43">
        <v>1</v>
      </c>
      <c r="K304" s="87">
        <v>1</v>
      </c>
      <c r="L304" s="153"/>
      <c r="M304" s="68"/>
      <c r="N304" s="155"/>
      <c r="O304" s="163"/>
      <c r="P304" s="69">
        <v>3</v>
      </c>
      <c r="Q304" s="164"/>
      <c r="R304" s="163"/>
    </row>
    <row r="305" spans="1:19" ht="15.75" customHeight="1" x14ac:dyDescent="0.25">
      <c r="A305" s="42">
        <v>2301</v>
      </c>
      <c r="B305" s="43"/>
      <c r="C305" s="43"/>
      <c r="D305" s="43"/>
      <c r="E305" s="43"/>
      <c r="F305" s="43"/>
      <c r="G305" s="43"/>
      <c r="H305" s="43"/>
      <c r="I305" s="43"/>
      <c r="J305" s="43">
        <v>1</v>
      </c>
      <c r="K305" s="87"/>
      <c r="L305" s="153"/>
      <c r="M305" s="68"/>
      <c r="N305" s="155"/>
      <c r="O305" s="163"/>
      <c r="P305" s="69">
        <v>1</v>
      </c>
      <c r="Q305" s="164"/>
      <c r="R305" s="163"/>
    </row>
    <row r="306" spans="1:19" ht="15.75" customHeight="1" x14ac:dyDescent="0.25">
      <c r="A306" s="42">
        <v>2302</v>
      </c>
      <c r="B306" s="43"/>
      <c r="C306" s="43"/>
      <c r="D306" s="43"/>
      <c r="E306" s="43"/>
      <c r="F306" s="43"/>
      <c r="G306" s="43"/>
      <c r="H306" s="43"/>
      <c r="I306" s="43"/>
      <c r="J306" s="43">
        <v>1</v>
      </c>
      <c r="K306" s="87">
        <v>1</v>
      </c>
      <c r="L306" s="153"/>
      <c r="M306" s="68"/>
      <c r="N306" s="155"/>
      <c r="O306" s="163"/>
      <c r="P306" s="167">
        <v>2</v>
      </c>
      <c r="Q306" s="164"/>
      <c r="R306" s="163"/>
    </row>
    <row r="307" spans="1:19" ht="15.75" customHeight="1" x14ac:dyDescent="0.25">
      <c r="A307" s="42">
        <v>2401</v>
      </c>
      <c r="B307" s="43"/>
      <c r="C307" s="43"/>
      <c r="D307" s="43"/>
      <c r="E307" s="43"/>
      <c r="F307" s="43"/>
      <c r="G307" s="43"/>
      <c r="H307" s="43"/>
      <c r="I307" s="43"/>
      <c r="J307" s="43">
        <v>1</v>
      </c>
      <c r="K307" s="87"/>
      <c r="L307" s="153"/>
      <c r="M307" s="68"/>
      <c r="N307" s="155"/>
      <c r="O307" s="68"/>
      <c r="P307" s="169">
        <v>1</v>
      </c>
      <c r="Q307" s="165"/>
      <c r="R307" s="163"/>
    </row>
    <row r="308" spans="1:19" ht="15.75" customHeight="1" x14ac:dyDescent="0.25">
      <c r="A308" s="42">
        <v>2402</v>
      </c>
      <c r="B308" s="43"/>
      <c r="C308" s="43"/>
      <c r="D308" s="43"/>
      <c r="E308" s="43"/>
      <c r="F308" s="43"/>
      <c r="G308" s="43"/>
      <c r="H308" s="43"/>
      <c r="I308" s="43"/>
      <c r="J308" s="43">
        <v>1</v>
      </c>
      <c r="K308" s="87">
        <v>1</v>
      </c>
      <c r="L308" s="153"/>
      <c r="M308" s="68"/>
      <c r="N308" s="155"/>
      <c r="O308" s="178" t="s">
        <v>64</v>
      </c>
      <c r="P308" s="154">
        <v>15</v>
      </c>
      <c r="Q308" s="138">
        <f>K311</f>
        <v>21</v>
      </c>
      <c r="R308" s="180" t="s">
        <v>10</v>
      </c>
    </row>
    <row r="309" spans="1:19" ht="15.75" customHeight="1" x14ac:dyDescent="0.25">
      <c r="A309" s="42">
        <v>2501</v>
      </c>
      <c r="B309" s="43"/>
      <c r="C309" s="43"/>
      <c r="D309" s="43"/>
      <c r="E309" s="43"/>
      <c r="F309" s="43"/>
      <c r="G309" s="43"/>
      <c r="H309" s="43"/>
      <c r="I309" s="43"/>
      <c r="J309" s="43"/>
      <c r="K309" s="87"/>
      <c r="L309" s="153"/>
      <c r="M309" s="68"/>
      <c r="N309" s="155"/>
      <c r="O309" s="181" t="s">
        <v>66</v>
      </c>
      <c r="P309" s="55">
        <f>IF(P308/B294=0,"",P308/B294)</f>
        <v>0.44117647058823528</v>
      </c>
      <c r="Q309" s="182">
        <f>IF(P308/Q308=0,"",P308/Q308)</f>
        <v>0.7142857142857143</v>
      </c>
      <c r="R309" s="183" t="s">
        <v>67</v>
      </c>
    </row>
    <row r="310" spans="1:19" ht="15.75" customHeight="1" x14ac:dyDescent="0.25">
      <c r="A310" s="42">
        <v>2502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87"/>
      <c r="L310" s="156"/>
      <c r="M310" s="157"/>
      <c r="N310" s="158"/>
      <c r="O310" s="96"/>
      <c r="P310" s="184"/>
      <c r="Q310" s="184"/>
      <c r="R310" s="185"/>
    </row>
    <row r="311" spans="1:19" ht="18" customHeight="1" x14ac:dyDescent="0.25">
      <c r="A311" s="28"/>
      <c r="B311" s="198" t="s">
        <v>89</v>
      </c>
      <c r="C311" s="198"/>
      <c r="D311" s="198"/>
      <c r="E311" s="198"/>
      <c r="F311" s="198"/>
      <c r="G311" s="198"/>
      <c r="H311" s="198"/>
      <c r="I311" s="198"/>
      <c r="J311" s="198"/>
      <c r="K311" s="61">
        <f>SUM(K294:K308)</f>
        <v>21</v>
      </c>
      <c r="L311" s="62">
        <f>(SUM(K300:K302)/B294)</f>
        <v>0.47058823529411764</v>
      </c>
      <c r="M311" s="62">
        <f>IF(K311=0,"",K311/B294)</f>
        <v>0.61764705882352944</v>
      </c>
      <c r="N311" s="62">
        <f>IF(K302=0,"",M311-L311)</f>
        <v>0.1470588235294118</v>
      </c>
      <c r="O311" s="2"/>
      <c r="P311" s="1"/>
      <c r="Q311" s="25"/>
      <c r="R311" s="2"/>
    </row>
    <row r="312" spans="1:19" ht="12.75" customHeight="1" x14ac:dyDescent="0.2">
      <c r="L312" s="2"/>
      <c r="M312" s="2"/>
      <c r="O312" s="2"/>
    </row>
    <row r="313" spans="1:19" ht="12.75" customHeight="1" x14ac:dyDescent="0.2">
      <c r="L313" s="2"/>
      <c r="M313" s="2"/>
      <c r="O313" s="2"/>
    </row>
    <row r="314" spans="1:19" ht="26.25" customHeight="1" x14ac:dyDescent="0.4">
      <c r="B314" s="199" t="s">
        <v>78</v>
      </c>
      <c r="C314" s="200"/>
      <c r="D314" s="200"/>
      <c r="E314" s="200"/>
      <c r="F314" s="200"/>
      <c r="G314" s="200"/>
      <c r="H314" s="200"/>
      <c r="I314" s="200"/>
      <c r="J314" s="200"/>
      <c r="K314" s="147" t="s">
        <v>96</v>
      </c>
      <c r="L314" s="2"/>
      <c r="M314" s="2"/>
      <c r="N314" s="1"/>
      <c r="O314" s="2"/>
      <c r="P314" s="1"/>
      <c r="Q314" s="1"/>
      <c r="R314" s="1"/>
    </row>
    <row r="315" spans="1:19" ht="20.25" customHeight="1" x14ac:dyDescent="0.2">
      <c r="A315" s="201" t="s">
        <v>9</v>
      </c>
      <c r="B315" s="202" t="s">
        <v>79</v>
      </c>
      <c r="C315" s="203"/>
      <c r="D315" s="203"/>
      <c r="E315" s="203"/>
      <c r="F315" s="203"/>
      <c r="G315" s="203"/>
      <c r="H315" s="203"/>
      <c r="I315" s="203"/>
      <c r="J315" s="204"/>
      <c r="K315" s="212" t="s">
        <v>10</v>
      </c>
      <c r="L315" s="197" t="s">
        <v>2</v>
      </c>
      <c r="M315" s="197" t="s">
        <v>3</v>
      </c>
      <c r="N315" s="214" t="s">
        <v>4</v>
      </c>
      <c r="O315" s="197" t="s">
        <v>5</v>
      </c>
      <c r="P315" s="195" t="s">
        <v>6</v>
      </c>
      <c r="Q315" s="195" t="s">
        <v>7</v>
      </c>
      <c r="R315" s="197" t="s">
        <v>8</v>
      </c>
    </row>
    <row r="316" spans="1:19" ht="15.75" customHeight="1" x14ac:dyDescent="0.25">
      <c r="A316" s="196"/>
      <c r="B316" s="42" t="s">
        <v>80</v>
      </c>
      <c r="C316" s="42" t="s">
        <v>81</v>
      </c>
      <c r="D316" s="42" t="s">
        <v>82</v>
      </c>
      <c r="E316" s="42" t="s">
        <v>83</v>
      </c>
      <c r="F316" s="42" t="s">
        <v>84</v>
      </c>
      <c r="G316" s="42" t="s">
        <v>85</v>
      </c>
      <c r="H316" s="42" t="s">
        <v>86</v>
      </c>
      <c r="I316" s="42" t="s">
        <v>87</v>
      </c>
      <c r="J316" s="42" t="s">
        <v>88</v>
      </c>
      <c r="K316" s="213"/>
      <c r="L316" s="196"/>
      <c r="M316" s="196"/>
      <c r="N316" s="196"/>
      <c r="O316" s="196"/>
      <c r="P316" s="196"/>
      <c r="Q316" s="196"/>
      <c r="R316" s="196"/>
    </row>
    <row r="317" spans="1:19" ht="15.75" customHeight="1" x14ac:dyDescent="0.25">
      <c r="A317" s="42">
        <v>1801</v>
      </c>
      <c r="B317" s="43">
        <v>17</v>
      </c>
      <c r="C317" s="43"/>
      <c r="D317" s="43"/>
      <c r="E317" s="43"/>
      <c r="F317" s="43"/>
      <c r="G317" s="43"/>
      <c r="H317" s="43"/>
      <c r="I317" s="43"/>
      <c r="J317" s="43"/>
      <c r="K317" s="87"/>
      <c r="L317" s="150"/>
      <c r="M317" s="151"/>
      <c r="N317" s="152"/>
      <c r="O317" s="159"/>
      <c r="P317" s="44">
        <f>B317</f>
        <v>17</v>
      </c>
      <c r="Q317" s="160"/>
      <c r="R317" s="159"/>
    </row>
    <row r="318" spans="1:19" ht="15.75" customHeight="1" x14ac:dyDescent="0.25">
      <c r="A318" s="42">
        <v>1802</v>
      </c>
      <c r="B318" s="43"/>
      <c r="C318" s="43">
        <v>12</v>
      </c>
      <c r="D318" s="43"/>
      <c r="E318" s="43"/>
      <c r="F318" s="43"/>
      <c r="G318" s="43"/>
      <c r="H318" s="43"/>
      <c r="I318" s="43"/>
      <c r="J318" s="43"/>
      <c r="K318" s="87"/>
      <c r="L318" s="153"/>
      <c r="M318" s="68"/>
      <c r="N318" s="154"/>
      <c r="O318" s="45">
        <f>IF(C318=0,"",C318/B317)</f>
        <v>0.70588235294117652</v>
      </c>
      <c r="P318" s="46">
        <v>12</v>
      </c>
      <c r="Q318" s="161">
        <f t="shared" ref="Q318:Q325" si="26">IF(P318=0,"",P318/P317)</f>
        <v>0.70588235294117652</v>
      </c>
      <c r="R318" s="161">
        <f t="shared" ref="R318:R325" si="27">IF(P318=0,"",100%-Q318)</f>
        <v>0.29411764705882348</v>
      </c>
    </row>
    <row r="319" spans="1:19" ht="15.75" customHeight="1" x14ac:dyDescent="0.25">
      <c r="A319" s="42">
        <v>1901</v>
      </c>
      <c r="B319" s="43"/>
      <c r="C319" s="43"/>
      <c r="D319" s="43">
        <v>12</v>
      </c>
      <c r="E319" s="43"/>
      <c r="F319" s="43"/>
      <c r="G319" s="43"/>
      <c r="H319" s="43"/>
      <c r="I319" s="43"/>
      <c r="J319" s="43"/>
      <c r="K319" s="87"/>
      <c r="L319" s="153"/>
      <c r="M319" s="68"/>
      <c r="N319" s="154"/>
      <c r="O319" s="45">
        <f>IF(D319=0,"",D319/C318)</f>
        <v>1</v>
      </c>
      <c r="P319" s="46">
        <v>12</v>
      </c>
      <c r="Q319" s="161">
        <f t="shared" si="26"/>
        <v>1</v>
      </c>
      <c r="R319" s="161">
        <f t="shared" si="27"/>
        <v>0</v>
      </c>
      <c r="S319" s="8">
        <f>P319/P317</f>
        <v>0.70588235294117652</v>
      </c>
    </row>
    <row r="320" spans="1:19" ht="15.75" customHeight="1" x14ac:dyDescent="0.25">
      <c r="A320" s="42">
        <v>1902</v>
      </c>
      <c r="B320" s="43"/>
      <c r="C320" s="43"/>
      <c r="D320" s="43"/>
      <c r="E320" s="43">
        <v>10</v>
      </c>
      <c r="F320" s="43"/>
      <c r="G320" s="43"/>
      <c r="H320" s="43"/>
      <c r="I320" s="43"/>
      <c r="J320" s="43"/>
      <c r="K320" s="87"/>
      <c r="L320" s="153"/>
      <c r="M320" s="68"/>
      <c r="N320" s="154"/>
      <c r="O320" s="45">
        <f>IF(E320=0,"",E320/D319)</f>
        <v>0.83333333333333337</v>
      </c>
      <c r="P320" s="46">
        <v>12</v>
      </c>
      <c r="Q320" s="161">
        <f t="shared" si="26"/>
        <v>1</v>
      </c>
      <c r="R320" s="161">
        <f t="shared" si="27"/>
        <v>0</v>
      </c>
    </row>
    <row r="321" spans="1:18" ht="15.75" customHeight="1" x14ac:dyDescent="0.25">
      <c r="A321" s="42">
        <v>2001</v>
      </c>
      <c r="B321" s="43"/>
      <c r="C321" s="43"/>
      <c r="D321" s="43"/>
      <c r="E321" s="43"/>
      <c r="F321" s="43">
        <v>9</v>
      </c>
      <c r="G321" s="43"/>
      <c r="H321" s="43"/>
      <c r="I321" s="43"/>
      <c r="J321" s="43"/>
      <c r="K321" s="87"/>
      <c r="L321" s="153"/>
      <c r="M321" s="68"/>
      <c r="N321" s="154"/>
      <c r="O321" s="45">
        <f>IF(F321=0,"",F321/E320)</f>
        <v>0.9</v>
      </c>
      <c r="P321" s="46">
        <v>12</v>
      </c>
      <c r="Q321" s="161">
        <f t="shared" si="26"/>
        <v>1</v>
      </c>
      <c r="R321" s="161">
        <f t="shared" si="27"/>
        <v>0</v>
      </c>
    </row>
    <row r="322" spans="1:18" ht="15.75" customHeight="1" x14ac:dyDescent="0.25">
      <c r="A322" s="42">
        <v>2002</v>
      </c>
      <c r="B322" s="43"/>
      <c r="C322" s="43"/>
      <c r="D322" s="43"/>
      <c r="E322" s="43"/>
      <c r="F322" s="43"/>
      <c r="G322" s="43">
        <v>9</v>
      </c>
      <c r="H322" s="43"/>
      <c r="I322" s="43"/>
      <c r="J322" s="43"/>
      <c r="K322" s="87"/>
      <c r="L322" s="153"/>
      <c r="M322" s="68"/>
      <c r="N322" s="154"/>
      <c r="O322" s="45">
        <f>IF(G322=0,"",G322/F321)</f>
        <v>1</v>
      </c>
      <c r="P322" s="46">
        <v>12</v>
      </c>
      <c r="Q322" s="161">
        <f t="shared" si="26"/>
        <v>1</v>
      </c>
      <c r="R322" s="161">
        <f t="shared" si="27"/>
        <v>0</v>
      </c>
    </row>
    <row r="323" spans="1:18" ht="15.75" customHeight="1" x14ac:dyDescent="0.25">
      <c r="A323" s="42">
        <v>2101</v>
      </c>
      <c r="B323" s="43"/>
      <c r="C323" s="43"/>
      <c r="D323" s="43"/>
      <c r="E323" s="43"/>
      <c r="F323" s="43"/>
      <c r="G323" s="43"/>
      <c r="H323" s="43">
        <v>9</v>
      </c>
      <c r="I323" s="43"/>
      <c r="J323" s="43"/>
      <c r="K323" s="87"/>
      <c r="L323" s="153"/>
      <c r="M323" s="68"/>
      <c r="N323" s="154"/>
      <c r="O323" s="45">
        <f>IF(H323=0,"",H323/G322)</f>
        <v>1</v>
      </c>
      <c r="P323" s="46">
        <v>12</v>
      </c>
      <c r="Q323" s="161">
        <f t="shared" si="26"/>
        <v>1</v>
      </c>
      <c r="R323" s="161">
        <f t="shared" si="27"/>
        <v>0</v>
      </c>
    </row>
    <row r="324" spans="1:18" ht="15.75" customHeight="1" x14ac:dyDescent="0.25">
      <c r="A324" s="42">
        <v>2102</v>
      </c>
      <c r="B324" s="43"/>
      <c r="C324" s="43"/>
      <c r="D324" s="43"/>
      <c r="E324" s="43"/>
      <c r="F324" s="43"/>
      <c r="G324" s="43"/>
      <c r="H324" s="43"/>
      <c r="I324" s="43">
        <v>6</v>
      </c>
      <c r="J324" s="43"/>
      <c r="K324" s="87"/>
      <c r="L324" s="153"/>
      <c r="M324" s="68"/>
      <c r="N324" s="154"/>
      <c r="O324" s="45">
        <f>IF(I324=0,"",I324/H323)</f>
        <v>0.66666666666666663</v>
      </c>
      <c r="P324" s="46">
        <v>12</v>
      </c>
      <c r="Q324" s="161">
        <f t="shared" si="26"/>
        <v>1</v>
      </c>
      <c r="R324" s="161">
        <f t="shared" si="27"/>
        <v>0</v>
      </c>
    </row>
    <row r="325" spans="1:18" ht="15.75" customHeight="1" x14ac:dyDescent="0.25">
      <c r="A325" s="42">
        <v>2201</v>
      </c>
      <c r="B325" s="43"/>
      <c r="C325" s="43"/>
      <c r="D325" s="43"/>
      <c r="E325" s="43"/>
      <c r="F325" s="43"/>
      <c r="G325" s="43"/>
      <c r="H325" s="43"/>
      <c r="I325" s="43"/>
      <c r="J325" s="43">
        <v>6</v>
      </c>
      <c r="K325" s="87">
        <v>6</v>
      </c>
      <c r="L325" s="153"/>
      <c r="M325" s="68"/>
      <c r="N325" s="154"/>
      <c r="O325" s="47">
        <f>IF(J325=0,"",J325/I324)</f>
        <v>1</v>
      </c>
      <c r="P325" s="46">
        <v>12</v>
      </c>
      <c r="Q325" s="47">
        <f t="shared" si="26"/>
        <v>1</v>
      </c>
      <c r="R325" s="47">
        <f t="shared" si="27"/>
        <v>0</v>
      </c>
    </row>
    <row r="326" spans="1:18" ht="15.75" customHeight="1" x14ac:dyDescent="0.25">
      <c r="A326" s="42">
        <v>2202</v>
      </c>
      <c r="B326" s="43"/>
      <c r="C326" s="43"/>
      <c r="D326" s="43"/>
      <c r="E326" s="43"/>
      <c r="F326" s="43"/>
      <c r="G326" s="43"/>
      <c r="H326" s="43"/>
      <c r="I326" s="43"/>
      <c r="J326" s="43">
        <v>1</v>
      </c>
      <c r="K326" s="87">
        <v>1</v>
      </c>
      <c r="L326" s="153"/>
      <c r="M326" s="68"/>
      <c r="N326" s="155"/>
      <c r="O326" s="68"/>
      <c r="P326" s="46">
        <v>5</v>
      </c>
      <c r="Q326" s="68"/>
      <c r="R326" s="162"/>
    </row>
    <row r="327" spans="1:18" ht="15.75" customHeight="1" x14ac:dyDescent="0.25">
      <c r="A327" s="42">
        <v>2301</v>
      </c>
      <c r="B327" s="43"/>
      <c r="C327" s="43"/>
      <c r="D327" s="43"/>
      <c r="E327" s="43"/>
      <c r="F327" s="43"/>
      <c r="G327" s="43"/>
      <c r="H327" s="43"/>
      <c r="I327" s="43"/>
      <c r="J327" s="43">
        <v>1</v>
      </c>
      <c r="K327" s="87"/>
      <c r="L327" s="153"/>
      <c r="M327" s="68"/>
      <c r="N327" s="155"/>
      <c r="O327" s="163"/>
      <c r="P327" s="69">
        <v>4</v>
      </c>
      <c r="Q327" s="164"/>
      <c r="R327" s="163"/>
    </row>
    <row r="328" spans="1:18" ht="15.75" customHeight="1" x14ac:dyDescent="0.25">
      <c r="A328" s="42">
        <v>2302</v>
      </c>
      <c r="B328" s="43"/>
      <c r="C328" s="43"/>
      <c r="D328" s="43"/>
      <c r="E328" s="43"/>
      <c r="F328" s="43"/>
      <c r="G328" s="43"/>
      <c r="H328" s="43"/>
      <c r="I328" s="43"/>
      <c r="J328" s="43">
        <v>3</v>
      </c>
      <c r="K328" s="87">
        <v>3</v>
      </c>
      <c r="L328" s="153"/>
      <c r="M328" s="68"/>
      <c r="N328" s="155"/>
      <c r="O328" s="163"/>
      <c r="P328" s="69">
        <v>4</v>
      </c>
      <c r="Q328" s="164"/>
      <c r="R328" s="163"/>
    </row>
    <row r="329" spans="1:18" ht="15.75" customHeight="1" x14ac:dyDescent="0.25">
      <c r="A329" s="42">
        <v>2401</v>
      </c>
      <c r="B329" s="43"/>
      <c r="C329" s="43"/>
      <c r="D329" s="43"/>
      <c r="E329" s="43"/>
      <c r="F329" s="43"/>
      <c r="G329" s="43"/>
      <c r="H329" s="43"/>
      <c r="I329" s="43"/>
      <c r="J329" s="43"/>
      <c r="K329" s="87"/>
      <c r="L329" s="153"/>
      <c r="M329" s="68"/>
      <c r="N329" s="155"/>
      <c r="O329" s="163"/>
      <c r="P329" s="69"/>
      <c r="Q329" s="164"/>
      <c r="R329" s="163"/>
    </row>
    <row r="330" spans="1:18" ht="15.75" customHeight="1" x14ac:dyDescent="0.25">
      <c r="A330" s="42">
        <v>2402</v>
      </c>
      <c r="B330" s="43"/>
      <c r="C330" s="43"/>
      <c r="D330" s="43"/>
      <c r="E330" s="43"/>
      <c r="F330" s="43"/>
      <c r="G330" s="43"/>
      <c r="H330" s="43"/>
      <c r="I330" s="43"/>
      <c r="J330" s="43"/>
      <c r="K330" s="87"/>
      <c r="L330" s="153"/>
      <c r="M330" s="68"/>
      <c r="N330" s="155"/>
      <c r="O330" s="68"/>
      <c r="P330" s="155"/>
      <c r="Q330" s="165"/>
      <c r="R330" s="163"/>
    </row>
    <row r="331" spans="1:18" ht="15.75" customHeight="1" x14ac:dyDescent="0.25">
      <c r="A331" s="42">
        <v>2501</v>
      </c>
      <c r="B331" s="43"/>
      <c r="C331" s="43"/>
      <c r="D331" s="43"/>
      <c r="E331" s="43"/>
      <c r="F331" s="43"/>
      <c r="G331" s="43"/>
      <c r="H331" s="43"/>
      <c r="I331" s="43"/>
      <c r="J331" s="43"/>
      <c r="K331" s="87"/>
      <c r="L331" s="153"/>
      <c r="M331" s="68"/>
      <c r="N331" s="155"/>
      <c r="O331" s="178" t="s">
        <v>64</v>
      </c>
      <c r="P331" s="179">
        <v>6</v>
      </c>
      <c r="Q331" s="138">
        <f>K334</f>
        <v>10</v>
      </c>
      <c r="R331" s="180" t="s">
        <v>10</v>
      </c>
    </row>
    <row r="332" spans="1:18" ht="15.75" customHeight="1" x14ac:dyDescent="0.25">
      <c r="A332" s="42">
        <v>2502</v>
      </c>
      <c r="B332" s="43"/>
      <c r="C332" s="43"/>
      <c r="D332" s="43"/>
      <c r="E332" s="43"/>
      <c r="F332" s="43"/>
      <c r="G332" s="43"/>
      <c r="H332" s="43"/>
      <c r="I332" s="43"/>
      <c r="J332" s="43"/>
      <c r="K332" s="87"/>
      <c r="L332" s="153"/>
      <c r="M332" s="68"/>
      <c r="N332" s="155"/>
      <c r="O332" s="181" t="s">
        <v>66</v>
      </c>
      <c r="P332" s="55">
        <f>IF(P331/B317=0,"",P331/B317)</f>
        <v>0.35294117647058826</v>
      </c>
      <c r="Q332" s="182">
        <f>IF(P331/Q331=0,"",P331/Q331)</f>
        <v>0.6</v>
      </c>
      <c r="R332" s="183" t="s">
        <v>67</v>
      </c>
    </row>
    <row r="333" spans="1:18" ht="15.75" customHeight="1" x14ac:dyDescent="0.25">
      <c r="A333" s="42">
        <v>2601</v>
      </c>
      <c r="B333" s="43"/>
      <c r="C333" s="43"/>
      <c r="D333" s="43"/>
      <c r="E333" s="43"/>
      <c r="F333" s="43"/>
      <c r="G333" s="43"/>
      <c r="H333" s="43"/>
      <c r="I333" s="43"/>
      <c r="J333" s="43"/>
      <c r="K333" s="87"/>
      <c r="L333" s="156"/>
      <c r="M333" s="157"/>
      <c r="N333" s="158"/>
      <c r="O333" s="96"/>
      <c r="P333" s="184"/>
      <c r="Q333" s="184"/>
      <c r="R333" s="185"/>
    </row>
    <row r="334" spans="1:18" ht="18" customHeight="1" x14ac:dyDescent="0.25">
      <c r="A334" s="28"/>
      <c r="B334" s="198" t="s">
        <v>89</v>
      </c>
      <c r="C334" s="198"/>
      <c r="D334" s="198"/>
      <c r="E334" s="198"/>
      <c r="F334" s="198"/>
      <c r="G334" s="198"/>
      <c r="H334" s="198"/>
      <c r="I334" s="198"/>
      <c r="J334" s="198"/>
      <c r="K334" s="61">
        <f>SUM(K317:K330)</f>
        <v>10</v>
      </c>
      <c r="L334" s="62">
        <f>IF(K325=0,"",K325/B317)</f>
        <v>0.35294117647058826</v>
      </c>
      <c r="M334" s="62">
        <f>IF(K334=0,"",K334/B317)</f>
        <v>0.58823529411764708</v>
      </c>
      <c r="N334" s="62">
        <f>IF(K325=0,"",M334-L334)</f>
        <v>0.23529411764705882</v>
      </c>
      <c r="O334" s="2"/>
      <c r="P334" s="1"/>
      <c r="Q334" s="25"/>
      <c r="R334" s="2"/>
    </row>
    <row r="335" spans="1:18" ht="12.75" customHeight="1" x14ac:dyDescent="0.2">
      <c r="L335" s="2"/>
      <c r="M335" s="2"/>
      <c r="O335" s="2"/>
    </row>
    <row r="336" spans="1:18" ht="12.75" customHeight="1" x14ac:dyDescent="0.2">
      <c r="L336" s="2"/>
      <c r="M336" s="2"/>
      <c r="O336" s="2"/>
    </row>
    <row r="337" spans="1:22" ht="26.25" customHeight="1" x14ac:dyDescent="0.4">
      <c r="B337" s="199" t="s">
        <v>78</v>
      </c>
      <c r="C337" s="200"/>
      <c r="D337" s="200"/>
      <c r="E337" s="200"/>
      <c r="F337" s="200"/>
      <c r="G337" s="200"/>
      <c r="H337" s="200"/>
      <c r="I337" s="200"/>
      <c r="J337" s="200"/>
      <c r="K337" s="147" t="s">
        <v>97</v>
      </c>
      <c r="L337" s="2"/>
      <c r="M337" s="2"/>
      <c r="N337" s="1"/>
      <c r="O337" s="2"/>
      <c r="P337" s="1"/>
      <c r="Q337" s="1"/>
      <c r="R337" s="1"/>
      <c r="V337" s="104">
        <f>AVERAGE(L334,L356)</f>
        <v>0.38923654568210264</v>
      </c>
    </row>
    <row r="338" spans="1:22" ht="20.25" customHeight="1" x14ac:dyDescent="0.2">
      <c r="A338" s="201" t="s">
        <v>9</v>
      </c>
      <c r="B338" s="202" t="s">
        <v>79</v>
      </c>
      <c r="C338" s="203"/>
      <c r="D338" s="203"/>
      <c r="E338" s="203"/>
      <c r="F338" s="203"/>
      <c r="G338" s="203"/>
      <c r="H338" s="203"/>
      <c r="I338" s="203"/>
      <c r="J338" s="204"/>
      <c r="K338" s="212" t="s">
        <v>10</v>
      </c>
      <c r="L338" s="197" t="s">
        <v>2</v>
      </c>
      <c r="M338" s="197" t="s">
        <v>3</v>
      </c>
      <c r="N338" s="214" t="s">
        <v>4</v>
      </c>
      <c r="O338" s="197" t="s">
        <v>5</v>
      </c>
      <c r="P338" s="195" t="s">
        <v>6</v>
      </c>
      <c r="Q338" s="195" t="s">
        <v>7</v>
      </c>
      <c r="R338" s="197" t="s">
        <v>8</v>
      </c>
    </row>
    <row r="339" spans="1:22" ht="15.75" customHeight="1" x14ac:dyDescent="0.25">
      <c r="A339" s="196"/>
      <c r="B339" s="42" t="s">
        <v>80</v>
      </c>
      <c r="C339" s="42" t="s">
        <v>81</v>
      </c>
      <c r="D339" s="42" t="s">
        <v>82</v>
      </c>
      <c r="E339" s="42" t="s">
        <v>83</v>
      </c>
      <c r="F339" s="42" t="s">
        <v>84</v>
      </c>
      <c r="G339" s="42" t="s">
        <v>85</v>
      </c>
      <c r="H339" s="42" t="s">
        <v>86</v>
      </c>
      <c r="I339" s="42" t="s">
        <v>87</v>
      </c>
      <c r="J339" s="42" t="s">
        <v>88</v>
      </c>
      <c r="K339" s="213"/>
      <c r="L339" s="196"/>
      <c r="M339" s="196"/>
      <c r="N339" s="196"/>
      <c r="O339" s="196"/>
      <c r="P339" s="196"/>
      <c r="Q339" s="196"/>
      <c r="R339" s="196"/>
    </row>
    <row r="340" spans="1:22" ht="15.75" customHeight="1" x14ac:dyDescent="0.25">
      <c r="A340" s="42">
        <v>1802</v>
      </c>
      <c r="B340" s="43">
        <v>47</v>
      </c>
      <c r="C340" s="43"/>
      <c r="D340" s="43"/>
      <c r="E340" s="43"/>
      <c r="F340" s="43"/>
      <c r="G340" s="43"/>
      <c r="H340" s="43"/>
      <c r="I340" s="43"/>
      <c r="J340" s="43"/>
      <c r="K340" s="87"/>
      <c r="L340" s="150"/>
      <c r="M340" s="151"/>
      <c r="N340" s="152"/>
      <c r="O340" s="159"/>
      <c r="P340" s="44">
        <f>B340</f>
        <v>47</v>
      </c>
      <c r="Q340" s="160"/>
      <c r="R340" s="159"/>
    </row>
    <row r="341" spans="1:22" ht="15.75" customHeight="1" x14ac:dyDescent="0.25">
      <c r="A341" s="42">
        <v>1901</v>
      </c>
      <c r="B341" s="43"/>
      <c r="C341" s="43">
        <v>39</v>
      </c>
      <c r="D341" s="43"/>
      <c r="E341" s="43"/>
      <c r="F341" s="43"/>
      <c r="G341" s="43"/>
      <c r="H341" s="43"/>
      <c r="I341" s="43"/>
      <c r="J341" s="43"/>
      <c r="K341" s="87"/>
      <c r="L341" s="153"/>
      <c r="M341" s="68"/>
      <c r="N341" s="154"/>
      <c r="O341" s="45">
        <f>IF(C341=0,"",C341/B340)</f>
        <v>0.82978723404255317</v>
      </c>
      <c r="P341" s="46">
        <v>39</v>
      </c>
      <c r="Q341" s="161">
        <f t="shared" ref="Q341:Q348" si="28">IF(P341=0,"",P341/P340)</f>
        <v>0.82978723404255317</v>
      </c>
      <c r="R341" s="161">
        <f t="shared" ref="R341:R348" si="29">IF(P341=0,"",100%-Q341)</f>
        <v>0.17021276595744683</v>
      </c>
    </row>
    <row r="342" spans="1:22" ht="15.75" customHeight="1" x14ac:dyDescent="0.25">
      <c r="A342" s="42">
        <v>1902</v>
      </c>
      <c r="B342" s="43"/>
      <c r="C342" s="43"/>
      <c r="D342" s="43">
        <v>32</v>
      </c>
      <c r="E342" s="43"/>
      <c r="F342" s="43"/>
      <c r="G342" s="43"/>
      <c r="H342" s="43"/>
      <c r="I342" s="43"/>
      <c r="J342" s="43"/>
      <c r="K342" s="87"/>
      <c r="L342" s="153"/>
      <c r="M342" s="68"/>
      <c r="N342" s="154"/>
      <c r="O342" s="45">
        <f>IF(D342=0,"",D342/C341)</f>
        <v>0.82051282051282048</v>
      </c>
      <c r="P342" s="46">
        <v>33</v>
      </c>
      <c r="Q342" s="161">
        <f t="shared" si="28"/>
        <v>0.84615384615384615</v>
      </c>
      <c r="R342" s="161">
        <f t="shared" si="29"/>
        <v>0.15384615384615385</v>
      </c>
      <c r="S342" s="8">
        <f>P342/P340</f>
        <v>0.7021276595744681</v>
      </c>
    </row>
    <row r="343" spans="1:22" ht="15.75" customHeight="1" x14ac:dyDescent="0.25">
      <c r="A343" s="42">
        <v>2001</v>
      </c>
      <c r="B343" s="43"/>
      <c r="C343" s="43"/>
      <c r="D343" s="43"/>
      <c r="E343" s="43">
        <v>29</v>
      </c>
      <c r="F343" s="43"/>
      <c r="G343" s="43"/>
      <c r="H343" s="43"/>
      <c r="I343" s="43"/>
      <c r="J343" s="43"/>
      <c r="K343" s="87"/>
      <c r="L343" s="153"/>
      <c r="M343" s="68"/>
      <c r="N343" s="154"/>
      <c r="O343" s="45">
        <f>IF(E343=0,"",E343/D342)</f>
        <v>0.90625</v>
      </c>
      <c r="P343" s="46">
        <v>32</v>
      </c>
      <c r="Q343" s="161">
        <f t="shared" si="28"/>
        <v>0.96969696969696972</v>
      </c>
      <c r="R343" s="161">
        <f t="shared" si="29"/>
        <v>3.0303030303030276E-2</v>
      </c>
    </row>
    <row r="344" spans="1:22" ht="15.75" customHeight="1" x14ac:dyDescent="0.25">
      <c r="A344" s="42">
        <v>2002</v>
      </c>
      <c r="B344" s="43"/>
      <c r="C344" s="43"/>
      <c r="D344" s="43"/>
      <c r="E344" s="43"/>
      <c r="F344" s="43">
        <v>29</v>
      </c>
      <c r="G344" s="43"/>
      <c r="H344" s="43"/>
      <c r="I344" s="43"/>
      <c r="J344" s="43"/>
      <c r="K344" s="87"/>
      <c r="L344" s="153"/>
      <c r="M344" s="68"/>
      <c r="N344" s="154"/>
      <c r="O344" s="45">
        <f>IF(F344=0,"",F344/E343)</f>
        <v>1</v>
      </c>
      <c r="P344" s="46">
        <v>32</v>
      </c>
      <c r="Q344" s="161">
        <f t="shared" si="28"/>
        <v>1</v>
      </c>
      <c r="R344" s="161">
        <f t="shared" si="29"/>
        <v>0</v>
      </c>
    </row>
    <row r="345" spans="1:22" ht="15.75" customHeight="1" x14ac:dyDescent="0.25">
      <c r="A345" s="42">
        <v>2101</v>
      </c>
      <c r="B345" s="43"/>
      <c r="C345" s="43"/>
      <c r="D345" s="43"/>
      <c r="E345" s="43"/>
      <c r="F345" s="43"/>
      <c r="G345" s="43">
        <v>29</v>
      </c>
      <c r="H345" s="43"/>
      <c r="I345" s="43"/>
      <c r="J345" s="43"/>
      <c r="K345" s="87"/>
      <c r="L345" s="153"/>
      <c r="M345" s="68"/>
      <c r="N345" s="154"/>
      <c r="O345" s="45">
        <f>IF(G345=0,"",G345/F344)</f>
        <v>1</v>
      </c>
      <c r="P345" s="46">
        <v>32</v>
      </c>
      <c r="Q345" s="161">
        <f t="shared" si="28"/>
        <v>1</v>
      </c>
      <c r="R345" s="161">
        <f t="shared" si="29"/>
        <v>0</v>
      </c>
    </row>
    <row r="346" spans="1:22" ht="15.75" customHeight="1" x14ac:dyDescent="0.25">
      <c r="A346" s="42">
        <v>2102</v>
      </c>
      <c r="B346" s="43"/>
      <c r="C346" s="43"/>
      <c r="D346" s="43"/>
      <c r="E346" s="43"/>
      <c r="F346" s="43"/>
      <c r="G346" s="43"/>
      <c r="H346" s="43">
        <v>25</v>
      </c>
      <c r="I346" s="43"/>
      <c r="J346" s="43"/>
      <c r="K346" s="87"/>
      <c r="L346" s="153"/>
      <c r="M346" s="68"/>
      <c r="N346" s="154"/>
      <c r="O346" s="45">
        <f>IF(H346=0,"",H346/G345)</f>
        <v>0.86206896551724133</v>
      </c>
      <c r="P346" s="46">
        <v>31</v>
      </c>
      <c r="Q346" s="161">
        <f t="shared" si="28"/>
        <v>0.96875</v>
      </c>
      <c r="R346" s="161">
        <f t="shared" si="29"/>
        <v>3.125E-2</v>
      </c>
    </row>
    <row r="347" spans="1:22" ht="15.75" customHeight="1" x14ac:dyDescent="0.25">
      <c r="A347" s="42">
        <v>2201</v>
      </c>
      <c r="B347" s="43"/>
      <c r="C347" s="43"/>
      <c r="D347" s="43"/>
      <c r="E347" s="43"/>
      <c r="F347" s="43"/>
      <c r="G347" s="43"/>
      <c r="H347" s="43"/>
      <c r="I347" s="43">
        <v>24</v>
      </c>
      <c r="J347" s="43"/>
      <c r="K347" s="87"/>
      <c r="L347" s="153"/>
      <c r="M347" s="68"/>
      <c r="N347" s="154"/>
      <c r="O347" s="45">
        <f>IF(I347=0,"",I347/H346)</f>
        <v>0.96</v>
      </c>
      <c r="P347" s="46">
        <v>31</v>
      </c>
      <c r="Q347" s="161">
        <f t="shared" si="28"/>
        <v>1</v>
      </c>
      <c r="R347" s="161">
        <f t="shared" si="29"/>
        <v>0</v>
      </c>
    </row>
    <row r="348" spans="1:22" ht="15.75" customHeight="1" x14ac:dyDescent="0.25">
      <c r="A348" s="42">
        <v>2202</v>
      </c>
      <c r="B348" s="43"/>
      <c r="C348" s="43"/>
      <c r="D348" s="43"/>
      <c r="E348" s="43"/>
      <c r="F348" s="43"/>
      <c r="G348" s="43"/>
      <c r="H348" s="43"/>
      <c r="I348" s="43"/>
      <c r="J348" s="43">
        <v>24</v>
      </c>
      <c r="K348" s="87">
        <v>20</v>
      </c>
      <c r="L348" s="153"/>
      <c r="M348" s="68"/>
      <c r="N348" s="154"/>
      <c r="O348" s="47">
        <f>IF(J348=0,"",J348/I347)</f>
        <v>1</v>
      </c>
      <c r="P348" s="46">
        <v>31</v>
      </c>
      <c r="Q348" s="47">
        <f t="shared" si="28"/>
        <v>1</v>
      </c>
      <c r="R348" s="47">
        <f t="shared" si="29"/>
        <v>0</v>
      </c>
    </row>
    <row r="349" spans="1:22" ht="15.75" customHeight="1" x14ac:dyDescent="0.25">
      <c r="A349" s="42">
        <v>2301</v>
      </c>
      <c r="B349" s="43"/>
      <c r="C349" s="43"/>
      <c r="D349" s="43"/>
      <c r="E349" s="43"/>
      <c r="F349" s="43"/>
      <c r="G349" s="43"/>
      <c r="H349" s="43"/>
      <c r="I349" s="43"/>
      <c r="J349" s="43">
        <v>6</v>
      </c>
      <c r="K349" s="87">
        <v>4</v>
      </c>
      <c r="L349" s="153"/>
      <c r="M349" s="68"/>
      <c r="N349" s="155"/>
      <c r="O349" s="68"/>
      <c r="P349" s="46">
        <v>10</v>
      </c>
      <c r="Q349" s="68"/>
      <c r="R349" s="162"/>
    </row>
    <row r="350" spans="1:22" ht="15.75" customHeight="1" x14ac:dyDescent="0.25">
      <c r="A350" s="42">
        <v>2302</v>
      </c>
      <c r="B350" s="43"/>
      <c r="C350" s="43"/>
      <c r="D350" s="43"/>
      <c r="E350" s="43"/>
      <c r="F350" s="43"/>
      <c r="G350" s="43"/>
      <c r="H350" s="43"/>
      <c r="I350" s="43"/>
      <c r="J350" s="43">
        <v>4</v>
      </c>
      <c r="K350" s="87">
        <v>3</v>
      </c>
      <c r="L350" s="153"/>
      <c r="M350" s="68"/>
      <c r="N350" s="155"/>
      <c r="O350" s="163"/>
      <c r="P350" s="69">
        <v>6</v>
      </c>
      <c r="Q350" s="164"/>
      <c r="R350" s="163"/>
    </row>
    <row r="351" spans="1:22" ht="15.75" customHeight="1" x14ac:dyDescent="0.25">
      <c r="A351" s="42">
        <v>2401</v>
      </c>
      <c r="B351" s="43"/>
      <c r="C351" s="43"/>
      <c r="D351" s="43"/>
      <c r="E351" s="43"/>
      <c r="F351" s="43"/>
      <c r="G351" s="43"/>
      <c r="H351" s="43"/>
      <c r="I351" s="43"/>
      <c r="J351" s="43">
        <v>2</v>
      </c>
      <c r="K351" s="87">
        <v>1</v>
      </c>
      <c r="L351" s="153"/>
      <c r="M351" s="68"/>
      <c r="N351" s="155"/>
      <c r="O351" s="163"/>
      <c r="P351" s="167">
        <v>3</v>
      </c>
      <c r="Q351" s="164"/>
      <c r="R351" s="163"/>
    </row>
    <row r="352" spans="1:22" ht="15.75" customHeight="1" x14ac:dyDescent="0.25">
      <c r="A352" s="42">
        <v>2402</v>
      </c>
      <c r="B352" s="43"/>
      <c r="C352" s="43"/>
      <c r="D352" s="43"/>
      <c r="E352" s="43"/>
      <c r="F352" s="43"/>
      <c r="G352" s="43"/>
      <c r="H352" s="43"/>
      <c r="I352" s="43"/>
      <c r="J352" s="43">
        <v>2</v>
      </c>
      <c r="K352" s="87">
        <v>1</v>
      </c>
      <c r="L352" s="153"/>
      <c r="M352" s="68"/>
      <c r="N352" s="155"/>
      <c r="O352" s="68"/>
      <c r="P352" s="169">
        <v>2</v>
      </c>
      <c r="Q352" s="165"/>
      <c r="R352" s="163"/>
    </row>
    <row r="353" spans="1:19" ht="15.75" customHeight="1" x14ac:dyDescent="0.25">
      <c r="A353" s="42">
        <v>2501</v>
      </c>
      <c r="B353" s="43"/>
      <c r="C353" s="43"/>
      <c r="D353" s="43"/>
      <c r="E353" s="43"/>
      <c r="F353" s="43"/>
      <c r="G353" s="43"/>
      <c r="H353" s="43"/>
      <c r="I353" s="43"/>
      <c r="J353" s="43"/>
      <c r="K353" s="87"/>
      <c r="L353" s="153"/>
      <c r="M353" s="68"/>
      <c r="N353" s="155"/>
      <c r="O353" s="178" t="s">
        <v>64</v>
      </c>
      <c r="P353" s="154">
        <v>23</v>
      </c>
      <c r="Q353" s="138">
        <f>K356</f>
        <v>29</v>
      </c>
      <c r="R353" s="180" t="s">
        <v>10</v>
      </c>
    </row>
    <row r="354" spans="1:19" ht="15.75" customHeight="1" x14ac:dyDescent="0.25">
      <c r="A354" s="42">
        <v>2502</v>
      </c>
      <c r="B354" s="43"/>
      <c r="C354" s="43"/>
      <c r="D354" s="43"/>
      <c r="E354" s="43"/>
      <c r="F354" s="43"/>
      <c r="G354" s="43"/>
      <c r="H354" s="43"/>
      <c r="I354" s="43"/>
      <c r="J354" s="43"/>
      <c r="K354" s="87"/>
      <c r="L354" s="153"/>
      <c r="M354" s="68"/>
      <c r="N354" s="155"/>
      <c r="O354" s="181" t="s">
        <v>66</v>
      </c>
      <c r="P354" s="55">
        <f>IF(P353/B340=0,"",P353/B340)</f>
        <v>0.48936170212765956</v>
      </c>
      <c r="Q354" s="182">
        <f>IF(P353/Q353=0,"",P353/Q353)</f>
        <v>0.7931034482758621</v>
      </c>
      <c r="R354" s="183" t="s">
        <v>67</v>
      </c>
    </row>
    <row r="355" spans="1:19" ht="15.75" customHeight="1" x14ac:dyDescent="0.25">
      <c r="A355" s="42">
        <v>2601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87"/>
      <c r="L355" s="156"/>
      <c r="M355" s="157"/>
      <c r="N355" s="158"/>
      <c r="O355" s="96"/>
      <c r="P355" s="184"/>
      <c r="Q355" s="184"/>
      <c r="R355" s="185"/>
    </row>
    <row r="356" spans="1:19" ht="18" customHeight="1" x14ac:dyDescent="0.25">
      <c r="A356" s="28"/>
      <c r="B356" s="198" t="s">
        <v>89</v>
      </c>
      <c r="C356" s="198"/>
      <c r="D356" s="198"/>
      <c r="E356" s="198"/>
      <c r="F356" s="198"/>
      <c r="G356" s="198"/>
      <c r="H356" s="198"/>
      <c r="I356" s="198"/>
      <c r="J356" s="198"/>
      <c r="K356" s="61">
        <f>SUM(K340:K352)</f>
        <v>29</v>
      </c>
      <c r="L356" s="62">
        <f>IF(K348=0,"",K348/B340)</f>
        <v>0.42553191489361702</v>
      </c>
      <c r="M356" s="62">
        <f>IF(K356=0,"",K356/B340)</f>
        <v>0.61702127659574468</v>
      </c>
      <c r="N356" s="62">
        <f>IF(K348=0,"",M356-L356)</f>
        <v>0.19148936170212766</v>
      </c>
      <c r="O356" s="2"/>
      <c r="P356" s="1"/>
      <c r="Q356" s="25"/>
      <c r="R356" s="2"/>
    </row>
    <row r="357" spans="1:19" ht="12.75" customHeight="1" x14ac:dyDescent="0.2">
      <c r="L357" s="2"/>
      <c r="M357" s="2"/>
      <c r="O357" s="2"/>
    </row>
    <row r="358" spans="1:19" ht="12.75" customHeight="1" x14ac:dyDescent="0.2">
      <c r="L358" s="2"/>
      <c r="M358" s="2"/>
      <c r="O358" s="2"/>
    </row>
    <row r="359" spans="1:19" ht="26.25" customHeight="1" x14ac:dyDescent="0.4">
      <c r="B359" s="199" t="s">
        <v>78</v>
      </c>
      <c r="C359" s="200"/>
      <c r="D359" s="200"/>
      <c r="E359" s="200"/>
      <c r="F359" s="200"/>
      <c r="G359" s="200"/>
      <c r="H359" s="200"/>
      <c r="I359" s="200"/>
      <c r="J359" s="200"/>
      <c r="K359" s="147" t="s">
        <v>98</v>
      </c>
      <c r="L359" s="2"/>
      <c r="M359" s="2"/>
      <c r="N359" s="1"/>
      <c r="O359" s="2"/>
      <c r="P359" s="1"/>
      <c r="Q359" s="1"/>
      <c r="R359" s="1"/>
    </row>
    <row r="360" spans="1:19" ht="20.25" customHeight="1" x14ac:dyDescent="0.2">
      <c r="A360" s="201" t="s">
        <v>9</v>
      </c>
      <c r="B360" s="202" t="s">
        <v>79</v>
      </c>
      <c r="C360" s="203"/>
      <c r="D360" s="203"/>
      <c r="E360" s="203"/>
      <c r="F360" s="203"/>
      <c r="G360" s="203"/>
      <c r="H360" s="203"/>
      <c r="I360" s="203"/>
      <c r="J360" s="204"/>
      <c r="K360" s="212" t="s">
        <v>10</v>
      </c>
      <c r="L360" s="197" t="s">
        <v>2</v>
      </c>
      <c r="M360" s="197" t="s">
        <v>3</v>
      </c>
      <c r="N360" s="214" t="s">
        <v>4</v>
      </c>
      <c r="O360" s="197" t="s">
        <v>5</v>
      </c>
      <c r="P360" s="195" t="s">
        <v>6</v>
      </c>
      <c r="Q360" s="195" t="s">
        <v>7</v>
      </c>
      <c r="R360" s="197" t="s">
        <v>8</v>
      </c>
    </row>
    <row r="361" spans="1:19" ht="15.75" customHeight="1" x14ac:dyDescent="0.25">
      <c r="A361" s="196"/>
      <c r="B361" s="42" t="s">
        <v>80</v>
      </c>
      <c r="C361" s="42" t="s">
        <v>81</v>
      </c>
      <c r="D361" s="42" t="s">
        <v>82</v>
      </c>
      <c r="E361" s="42" t="s">
        <v>83</v>
      </c>
      <c r="F361" s="42" t="s">
        <v>84</v>
      </c>
      <c r="G361" s="42" t="s">
        <v>85</v>
      </c>
      <c r="H361" s="42" t="s">
        <v>86</v>
      </c>
      <c r="I361" s="42" t="s">
        <v>87</v>
      </c>
      <c r="J361" s="42" t="s">
        <v>88</v>
      </c>
      <c r="K361" s="213"/>
      <c r="L361" s="196"/>
      <c r="M361" s="196"/>
      <c r="N361" s="196"/>
      <c r="O361" s="196"/>
      <c r="P361" s="196"/>
      <c r="Q361" s="196"/>
      <c r="R361" s="196"/>
    </row>
    <row r="362" spans="1:19" ht="15.75" customHeight="1" x14ac:dyDescent="0.25">
      <c r="A362" s="42">
        <v>1901</v>
      </c>
      <c r="B362" s="43">
        <v>12</v>
      </c>
      <c r="C362" s="43"/>
      <c r="D362" s="43"/>
      <c r="E362" s="43"/>
      <c r="F362" s="43"/>
      <c r="G362" s="43"/>
      <c r="H362" s="43"/>
      <c r="I362" s="43"/>
      <c r="J362" s="43"/>
      <c r="K362" s="87"/>
      <c r="L362" s="150"/>
      <c r="M362" s="151"/>
      <c r="N362" s="152"/>
      <c r="O362" s="159"/>
      <c r="P362" s="44">
        <f>B362</f>
        <v>12</v>
      </c>
      <c r="Q362" s="160"/>
      <c r="R362" s="159"/>
    </row>
    <row r="363" spans="1:19" ht="15.75" customHeight="1" x14ac:dyDescent="0.25">
      <c r="A363" s="42">
        <v>1902</v>
      </c>
      <c r="B363" s="43"/>
      <c r="C363" s="43">
        <v>8</v>
      </c>
      <c r="D363" s="43"/>
      <c r="E363" s="43"/>
      <c r="F363" s="43"/>
      <c r="G363" s="43"/>
      <c r="H363" s="43"/>
      <c r="I363" s="43"/>
      <c r="J363" s="43"/>
      <c r="K363" s="87"/>
      <c r="L363" s="153"/>
      <c r="M363" s="68"/>
      <c r="N363" s="154"/>
      <c r="O363" s="45">
        <f>IF(C363=0,"",C363/B362)</f>
        <v>0.66666666666666663</v>
      </c>
      <c r="P363" s="46">
        <v>8</v>
      </c>
      <c r="Q363" s="161">
        <f t="shared" ref="Q363:Q370" si="30">IF(P363=0,"",P363/P362)</f>
        <v>0.66666666666666663</v>
      </c>
      <c r="R363" s="161">
        <f t="shared" ref="R363:R370" si="31">IF(P363=0,"",100%-Q363)</f>
        <v>0.33333333333333337</v>
      </c>
    </row>
    <row r="364" spans="1:19" ht="15.75" customHeight="1" x14ac:dyDescent="0.25">
      <c r="A364" s="42">
        <v>2001</v>
      </c>
      <c r="B364" s="43"/>
      <c r="C364" s="43"/>
      <c r="D364" s="43">
        <v>6</v>
      </c>
      <c r="E364" s="43"/>
      <c r="F364" s="43"/>
      <c r="G364" s="43"/>
      <c r="H364" s="43"/>
      <c r="I364" s="43"/>
      <c r="J364" s="43"/>
      <c r="K364" s="87"/>
      <c r="L364" s="153"/>
      <c r="M364" s="68"/>
      <c r="N364" s="154"/>
      <c r="O364" s="45">
        <f>IF(D364=0,"",D364/C363)</f>
        <v>0.75</v>
      </c>
      <c r="P364" s="46">
        <v>7</v>
      </c>
      <c r="Q364" s="161">
        <f t="shared" si="30"/>
        <v>0.875</v>
      </c>
      <c r="R364" s="161">
        <f t="shared" si="31"/>
        <v>0.125</v>
      </c>
      <c r="S364" s="8">
        <f>P364/P362</f>
        <v>0.58333333333333337</v>
      </c>
    </row>
    <row r="365" spans="1:19" ht="15.75" customHeight="1" x14ac:dyDescent="0.25">
      <c r="A365" s="42">
        <v>2002</v>
      </c>
      <c r="B365" s="43"/>
      <c r="C365" s="43"/>
      <c r="D365" s="43"/>
      <c r="E365" s="43">
        <v>6</v>
      </c>
      <c r="F365" s="43"/>
      <c r="G365" s="43"/>
      <c r="H365" s="43"/>
      <c r="I365" s="43"/>
      <c r="J365" s="43"/>
      <c r="K365" s="87"/>
      <c r="L365" s="153"/>
      <c r="M365" s="68"/>
      <c r="N365" s="154"/>
      <c r="O365" s="45">
        <f>IF(E365=0,"",E365/D364)</f>
        <v>1</v>
      </c>
      <c r="P365" s="46">
        <v>7</v>
      </c>
      <c r="Q365" s="161">
        <f t="shared" si="30"/>
        <v>1</v>
      </c>
      <c r="R365" s="161">
        <f t="shared" si="31"/>
        <v>0</v>
      </c>
    </row>
    <row r="366" spans="1:19" ht="15.75" customHeight="1" x14ac:dyDescent="0.25">
      <c r="A366" s="42">
        <v>2101</v>
      </c>
      <c r="B366" s="43"/>
      <c r="C366" s="43"/>
      <c r="D366" s="43"/>
      <c r="E366" s="43"/>
      <c r="F366" s="43">
        <v>6</v>
      </c>
      <c r="G366" s="43"/>
      <c r="H366" s="43"/>
      <c r="I366" s="43"/>
      <c r="J366" s="43"/>
      <c r="K366" s="87"/>
      <c r="L366" s="153"/>
      <c r="M366" s="68"/>
      <c r="N366" s="154"/>
      <c r="O366" s="45">
        <f>IF(F366=0,"",F366/E365)</f>
        <v>1</v>
      </c>
      <c r="P366" s="46">
        <v>6</v>
      </c>
      <c r="Q366" s="161">
        <f t="shared" si="30"/>
        <v>0.8571428571428571</v>
      </c>
      <c r="R366" s="161">
        <f t="shared" si="31"/>
        <v>0.1428571428571429</v>
      </c>
    </row>
    <row r="367" spans="1:19" ht="15.75" customHeight="1" x14ac:dyDescent="0.25">
      <c r="A367" s="42">
        <v>2102</v>
      </c>
      <c r="B367" s="43"/>
      <c r="C367" s="43"/>
      <c r="D367" s="43"/>
      <c r="E367" s="43"/>
      <c r="F367" s="43"/>
      <c r="G367" s="43">
        <v>4</v>
      </c>
      <c r="H367" s="43"/>
      <c r="I367" s="43"/>
      <c r="J367" s="43"/>
      <c r="K367" s="87"/>
      <c r="L367" s="153"/>
      <c r="M367" s="68"/>
      <c r="N367" s="154"/>
      <c r="O367" s="45">
        <f>IF(G367=0,"",G367/F366)</f>
        <v>0.66666666666666663</v>
      </c>
      <c r="P367" s="46">
        <v>6</v>
      </c>
      <c r="Q367" s="161">
        <f t="shared" si="30"/>
        <v>1</v>
      </c>
      <c r="R367" s="161">
        <f t="shared" si="31"/>
        <v>0</v>
      </c>
    </row>
    <row r="368" spans="1:19" ht="15.75" customHeight="1" x14ac:dyDescent="0.25">
      <c r="A368" s="42">
        <v>2201</v>
      </c>
      <c r="B368" s="43"/>
      <c r="C368" s="43"/>
      <c r="D368" s="43"/>
      <c r="E368" s="43"/>
      <c r="F368" s="43"/>
      <c r="G368" s="43"/>
      <c r="H368" s="43">
        <v>4</v>
      </c>
      <c r="I368" s="43"/>
      <c r="J368" s="43"/>
      <c r="K368" s="87"/>
      <c r="L368" s="153"/>
      <c r="M368" s="68"/>
      <c r="N368" s="154"/>
      <c r="O368" s="45">
        <f>IF(H368=0,"",H368/G367)</f>
        <v>1</v>
      </c>
      <c r="P368" s="46">
        <v>6</v>
      </c>
      <c r="Q368" s="161">
        <f t="shared" si="30"/>
        <v>1</v>
      </c>
      <c r="R368" s="161">
        <f t="shared" si="31"/>
        <v>0</v>
      </c>
    </row>
    <row r="369" spans="1:18" ht="15.75" customHeight="1" x14ac:dyDescent="0.25">
      <c r="A369" s="42">
        <v>2002</v>
      </c>
      <c r="B369" s="43"/>
      <c r="C369" s="43"/>
      <c r="D369" s="43"/>
      <c r="E369" s="43"/>
      <c r="F369" s="43"/>
      <c r="G369" s="43"/>
      <c r="H369" s="43"/>
      <c r="I369" s="43">
        <v>4</v>
      </c>
      <c r="J369" s="43"/>
      <c r="K369" s="87"/>
      <c r="L369" s="153"/>
      <c r="M369" s="68"/>
      <c r="N369" s="154"/>
      <c r="O369" s="45">
        <f>IF(I369=0,"",I369/H368)</f>
        <v>1</v>
      </c>
      <c r="P369" s="46">
        <v>6</v>
      </c>
      <c r="Q369" s="161">
        <f t="shared" si="30"/>
        <v>1</v>
      </c>
      <c r="R369" s="161">
        <f t="shared" si="31"/>
        <v>0</v>
      </c>
    </row>
    <row r="370" spans="1:18" ht="15.75" customHeight="1" x14ac:dyDescent="0.25">
      <c r="A370" s="42">
        <v>2301</v>
      </c>
      <c r="B370" s="43"/>
      <c r="C370" s="43"/>
      <c r="D370" s="43"/>
      <c r="E370" s="43"/>
      <c r="F370" s="43"/>
      <c r="G370" s="43"/>
      <c r="H370" s="43"/>
      <c r="I370" s="43"/>
      <c r="J370" s="43">
        <v>4</v>
      </c>
      <c r="K370" s="87">
        <v>4</v>
      </c>
      <c r="L370" s="153"/>
      <c r="M370" s="68"/>
      <c r="N370" s="154"/>
      <c r="O370" s="47">
        <f>IF(J370=0,"",J370/I369)</f>
        <v>1</v>
      </c>
      <c r="P370" s="46">
        <v>6</v>
      </c>
      <c r="Q370" s="47">
        <f t="shared" si="30"/>
        <v>1</v>
      </c>
      <c r="R370" s="47">
        <f t="shared" si="31"/>
        <v>0</v>
      </c>
    </row>
    <row r="371" spans="1:18" ht="15.75" customHeight="1" x14ac:dyDescent="0.25">
      <c r="A371" s="42">
        <v>2302</v>
      </c>
      <c r="B371" s="43"/>
      <c r="C371" s="43"/>
      <c r="D371" s="43"/>
      <c r="E371" s="43"/>
      <c r="F371" s="43"/>
      <c r="G371" s="43"/>
      <c r="H371" s="43"/>
      <c r="I371" s="43"/>
      <c r="J371" s="43">
        <v>1</v>
      </c>
      <c r="K371" s="87">
        <v>1</v>
      </c>
      <c r="L371" s="153"/>
      <c r="M371" s="68"/>
      <c r="N371" s="155"/>
      <c r="O371" s="68"/>
      <c r="P371" s="46">
        <v>3</v>
      </c>
      <c r="Q371" s="68"/>
      <c r="R371" s="162"/>
    </row>
    <row r="372" spans="1:18" ht="15.75" customHeight="1" x14ac:dyDescent="0.25">
      <c r="A372" s="42">
        <v>2401</v>
      </c>
      <c r="B372" s="43"/>
      <c r="C372" s="43"/>
      <c r="D372" s="43"/>
      <c r="E372" s="43"/>
      <c r="F372" s="43"/>
      <c r="G372" s="43"/>
      <c r="H372" s="43"/>
      <c r="I372" s="43"/>
      <c r="J372" s="43">
        <v>2</v>
      </c>
      <c r="K372" s="87">
        <v>2</v>
      </c>
      <c r="L372" s="153"/>
      <c r="M372" s="68"/>
      <c r="N372" s="155"/>
      <c r="O372" s="163"/>
      <c r="P372" s="69">
        <v>2</v>
      </c>
      <c r="Q372" s="164"/>
      <c r="R372" s="163"/>
    </row>
    <row r="373" spans="1:18" ht="15.75" customHeight="1" x14ac:dyDescent="0.25">
      <c r="A373" s="42">
        <v>2402</v>
      </c>
      <c r="B373" s="43"/>
      <c r="C373" s="43"/>
      <c r="D373" s="43"/>
      <c r="E373" s="43"/>
      <c r="F373" s="43"/>
      <c r="G373" s="43"/>
      <c r="H373" s="43"/>
      <c r="I373" s="43"/>
      <c r="J373" s="43"/>
      <c r="K373" s="87"/>
      <c r="L373" s="153"/>
      <c r="M373" s="68"/>
      <c r="N373" s="155"/>
      <c r="O373" s="163"/>
      <c r="P373" s="69"/>
      <c r="Q373" s="164"/>
      <c r="R373" s="163"/>
    </row>
    <row r="374" spans="1:18" ht="15.75" customHeight="1" x14ac:dyDescent="0.25">
      <c r="A374" s="42">
        <v>2501</v>
      </c>
      <c r="B374" s="43"/>
      <c r="C374" s="43"/>
      <c r="D374" s="43"/>
      <c r="E374" s="43"/>
      <c r="F374" s="43"/>
      <c r="G374" s="43"/>
      <c r="H374" s="43"/>
      <c r="I374" s="43"/>
      <c r="J374" s="43"/>
      <c r="K374" s="87"/>
      <c r="L374" s="153"/>
      <c r="M374" s="68"/>
      <c r="N374" s="155"/>
      <c r="O374" s="68"/>
      <c r="P374" s="155"/>
      <c r="Q374" s="165"/>
      <c r="R374" s="163"/>
    </row>
    <row r="375" spans="1:18" ht="15.75" customHeight="1" x14ac:dyDescent="0.25">
      <c r="A375" s="42">
        <v>2502</v>
      </c>
      <c r="B375" s="43"/>
      <c r="C375" s="43"/>
      <c r="D375" s="43"/>
      <c r="E375" s="43"/>
      <c r="F375" s="43"/>
      <c r="G375" s="43"/>
      <c r="H375" s="43"/>
      <c r="I375" s="43"/>
      <c r="J375" s="43"/>
      <c r="K375" s="87"/>
      <c r="L375" s="153"/>
      <c r="M375" s="68"/>
      <c r="N375" s="155"/>
      <c r="O375" s="178" t="s">
        <v>64</v>
      </c>
      <c r="P375" s="179">
        <v>4</v>
      </c>
      <c r="Q375" s="138">
        <f>SUM(K369:K372)</f>
        <v>7</v>
      </c>
      <c r="R375" s="180" t="s">
        <v>10</v>
      </c>
    </row>
    <row r="376" spans="1:18" ht="15.75" customHeight="1" x14ac:dyDescent="0.25">
      <c r="A376" s="42">
        <v>2601</v>
      </c>
      <c r="B376" s="43"/>
      <c r="C376" s="43"/>
      <c r="D376" s="43"/>
      <c r="E376" s="43"/>
      <c r="F376" s="43"/>
      <c r="G376" s="43"/>
      <c r="H376" s="43"/>
      <c r="I376" s="43"/>
      <c r="J376" s="43"/>
      <c r="K376" s="87"/>
      <c r="L376" s="153"/>
      <c r="M376" s="68"/>
      <c r="N376" s="155"/>
      <c r="O376" s="181" t="s">
        <v>66</v>
      </c>
      <c r="P376" s="55">
        <f>IF(P375/B362=0,"",P375/B362)</f>
        <v>0.33333333333333331</v>
      </c>
      <c r="Q376" s="182">
        <f>IF(P375/Q375=0,"",P375/Q375)</f>
        <v>0.5714285714285714</v>
      </c>
      <c r="R376" s="183" t="s">
        <v>67</v>
      </c>
    </row>
    <row r="377" spans="1:18" ht="15.75" customHeight="1" x14ac:dyDescent="0.25">
      <c r="A377" s="42">
        <v>2602</v>
      </c>
      <c r="B377" s="43"/>
      <c r="C377" s="43"/>
      <c r="D377" s="43"/>
      <c r="E377" s="43"/>
      <c r="F377" s="43"/>
      <c r="G377" s="43"/>
      <c r="H377" s="43"/>
      <c r="I377" s="43"/>
      <c r="J377" s="43"/>
      <c r="K377" s="87"/>
      <c r="L377" s="156"/>
      <c r="M377" s="157"/>
      <c r="N377" s="158"/>
      <c r="O377" s="96"/>
      <c r="P377" s="184"/>
      <c r="Q377" s="184"/>
      <c r="R377" s="185"/>
    </row>
    <row r="378" spans="1:18" ht="18" customHeight="1" x14ac:dyDescent="0.25">
      <c r="A378" s="28"/>
      <c r="B378" s="198" t="s">
        <v>89</v>
      </c>
      <c r="C378" s="198"/>
      <c r="D378" s="198"/>
      <c r="E378" s="198"/>
      <c r="F378" s="198"/>
      <c r="G378" s="198"/>
      <c r="H378" s="198"/>
      <c r="I378" s="198"/>
      <c r="J378" s="198"/>
      <c r="K378" s="61">
        <f>SUM(K362:K374)</f>
        <v>7</v>
      </c>
      <c r="L378" s="62">
        <f>IF(K370=0,"",K370/B362)</f>
        <v>0.33333333333333331</v>
      </c>
      <c r="M378" s="62">
        <f>IF(K378=0,"",K378/B362)</f>
        <v>0.58333333333333337</v>
      </c>
      <c r="N378" s="62">
        <f>IF(K370=0,"",M378-L378)</f>
        <v>0.25000000000000006</v>
      </c>
      <c r="O378" s="2"/>
      <c r="P378" s="1"/>
      <c r="Q378" s="25"/>
      <c r="R378" s="2"/>
    </row>
    <row r="379" spans="1:18" ht="12.75" customHeight="1" x14ac:dyDescent="0.2">
      <c r="L379" s="2"/>
      <c r="M379" s="2"/>
      <c r="O379" s="2"/>
    </row>
    <row r="380" spans="1:18" ht="12.75" customHeight="1" x14ac:dyDescent="0.2">
      <c r="L380" s="2"/>
      <c r="M380" s="2"/>
      <c r="O380" s="2"/>
    </row>
    <row r="381" spans="1:18" ht="26.25" customHeight="1" x14ac:dyDescent="0.4">
      <c r="B381" s="199" t="s">
        <v>78</v>
      </c>
      <c r="C381" s="200"/>
      <c r="D381" s="200"/>
      <c r="E381" s="200"/>
      <c r="F381" s="200"/>
      <c r="G381" s="200"/>
      <c r="H381" s="200"/>
      <c r="I381" s="200"/>
      <c r="J381" s="200"/>
      <c r="K381" s="147" t="s">
        <v>99</v>
      </c>
      <c r="L381" s="2"/>
      <c r="M381" s="2"/>
      <c r="N381" s="1"/>
      <c r="O381" s="2"/>
      <c r="P381" s="1"/>
      <c r="Q381" s="1"/>
      <c r="R381" s="1"/>
    </row>
    <row r="382" spans="1:18" ht="20.25" customHeight="1" x14ac:dyDescent="0.2">
      <c r="A382" s="201" t="s">
        <v>9</v>
      </c>
      <c r="B382" s="202" t="s">
        <v>79</v>
      </c>
      <c r="C382" s="203"/>
      <c r="D382" s="203"/>
      <c r="E382" s="203"/>
      <c r="F382" s="203"/>
      <c r="G382" s="203"/>
      <c r="H382" s="203"/>
      <c r="I382" s="203"/>
      <c r="J382" s="204"/>
      <c r="K382" s="212" t="s">
        <v>10</v>
      </c>
      <c r="L382" s="197" t="s">
        <v>2</v>
      </c>
      <c r="M382" s="197" t="s">
        <v>3</v>
      </c>
      <c r="N382" s="214" t="s">
        <v>4</v>
      </c>
      <c r="O382" s="197" t="s">
        <v>5</v>
      </c>
      <c r="P382" s="195" t="s">
        <v>6</v>
      </c>
      <c r="Q382" s="195" t="s">
        <v>7</v>
      </c>
      <c r="R382" s="197" t="s">
        <v>8</v>
      </c>
    </row>
    <row r="383" spans="1:18" ht="15.75" customHeight="1" x14ac:dyDescent="0.25">
      <c r="A383" s="196"/>
      <c r="B383" s="42" t="s">
        <v>80</v>
      </c>
      <c r="C383" s="42" t="s">
        <v>81</v>
      </c>
      <c r="D383" s="42" t="s">
        <v>82</v>
      </c>
      <c r="E383" s="42" t="s">
        <v>83</v>
      </c>
      <c r="F383" s="42" t="s">
        <v>84</v>
      </c>
      <c r="G383" s="42" t="s">
        <v>85</v>
      </c>
      <c r="H383" s="42" t="s">
        <v>86</v>
      </c>
      <c r="I383" s="42" t="s">
        <v>87</v>
      </c>
      <c r="J383" s="42" t="s">
        <v>88</v>
      </c>
      <c r="K383" s="213"/>
      <c r="L383" s="196"/>
      <c r="M383" s="196"/>
      <c r="N383" s="196"/>
      <c r="O383" s="196"/>
      <c r="P383" s="196"/>
      <c r="Q383" s="196"/>
      <c r="R383" s="196"/>
    </row>
    <row r="384" spans="1:18" ht="15.75" customHeight="1" x14ac:dyDescent="0.25">
      <c r="A384" s="42">
        <v>1902</v>
      </c>
      <c r="B384" s="43">
        <v>39</v>
      </c>
      <c r="C384" s="43"/>
      <c r="D384" s="43"/>
      <c r="E384" s="43"/>
      <c r="F384" s="43"/>
      <c r="G384" s="43"/>
      <c r="H384" s="43"/>
      <c r="I384" s="43"/>
      <c r="J384" s="43"/>
      <c r="K384" s="87"/>
      <c r="L384" s="150"/>
      <c r="M384" s="151"/>
      <c r="N384" s="152"/>
      <c r="O384" s="159"/>
      <c r="P384" s="44">
        <f>B384</f>
        <v>39</v>
      </c>
      <c r="Q384" s="160"/>
      <c r="R384" s="159"/>
    </row>
    <row r="385" spans="1:19" ht="15.75" customHeight="1" x14ac:dyDescent="0.25">
      <c r="A385" s="42">
        <v>2001</v>
      </c>
      <c r="B385" s="43"/>
      <c r="C385" s="43">
        <v>34</v>
      </c>
      <c r="D385" s="43"/>
      <c r="E385" s="43"/>
      <c r="F385" s="43"/>
      <c r="G385" s="43"/>
      <c r="H385" s="43"/>
      <c r="I385" s="43"/>
      <c r="J385" s="43"/>
      <c r="K385" s="87"/>
      <c r="L385" s="153"/>
      <c r="M385" s="68"/>
      <c r="N385" s="154"/>
      <c r="O385" s="45">
        <f>IF(C385=0,"",C385/B384)</f>
        <v>0.87179487179487181</v>
      </c>
      <c r="P385" s="46">
        <v>34</v>
      </c>
      <c r="Q385" s="161">
        <f t="shared" ref="Q385:Q392" si="32">IF(P385=0,"",P385/P384)</f>
        <v>0.87179487179487181</v>
      </c>
      <c r="R385" s="161">
        <f t="shared" ref="R385:R392" si="33">IF(P385=0,"",100%-Q385)</f>
        <v>0.12820512820512819</v>
      </c>
    </row>
    <row r="386" spans="1:19" ht="15.75" customHeight="1" x14ac:dyDescent="0.25">
      <c r="A386" s="42">
        <v>2002</v>
      </c>
      <c r="B386" s="43"/>
      <c r="C386" s="43"/>
      <c r="D386" s="43">
        <v>30</v>
      </c>
      <c r="E386" s="43"/>
      <c r="F386" s="43"/>
      <c r="G386" s="43"/>
      <c r="H386" s="43"/>
      <c r="I386" s="43"/>
      <c r="J386" s="43"/>
      <c r="K386" s="87"/>
      <c r="L386" s="153"/>
      <c r="M386" s="68"/>
      <c r="N386" s="154"/>
      <c r="O386" s="45">
        <f>IF(D386=0,"",D386/C385)</f>
        <v>0.88235294117647056</v>
      </c>
      <c r="P386" s="46">
        <v>31</v>
      </c>
      <c r="Q386" s="161">
        <f t="shared" si="32"/>
        <v>0.91176470588235292</v>
      </c>
      <c r="R386" s="161">
        <f t="shared" si="33"/>
        <v>8.8235294117647078E-2</v>
      </c>
      <c r="S386" s="8">
        <f>P386/P384</f>
        <v>0.79487179487179482</v>
      </c>
    </row>
    <row r="387" spans="1:19" ht="15.75" customHeight="1" x14ac:dyDescent="0.25">
      <c r="A387" s="42">
        <v>2101</v>
      </c>
      <c r="B387" s="43"/>
      <c r="C387" s="43"/>
      <c r="D387" s="43"/>
      <c r="E387" s="43">
        <v>27</v>
      </c>
      <c r="F387" s="43"/>
      <c r="G387" s="43"/>
      <c r="H387" s="43"/>
      <c r="I387" s="43"/>
      <c r="J387" s="43"/>
      <c r="K387" s="87"/>
      <c r="L387" s="153"/>
      <c r="M387" s="68"/>
      <c r="N387" s="154"/>
      <c r="O387" s="45">
        <f>IF(E387=0,"",E387/D386)</f>
        <v>0.9</v>
      </c>
      <c r="P387" s="46">
        <v>29</v>
      </c>
      <c r="Q387" s="161">
        <f t="shared" si="32"/>
        <v>0.93548387096774188</v>
      </c>
      <c r="R387" s="161">
        <f t="shared" si="33"/>
        <v>6.4516129032258118E-2</v>
      </c>
    </row>
    <row r="388" spans="1:19" ht="15.75" customHeight="1" x14ac:dyDescent="0.25">
      <c r="A388" s="42">
        <v>2102</v>
      </c>
      <c r="B388" s="43"/>
      <c r="C388" s="43"/>
      <c r="D388" s="43"/>
      <c r="E388" s="43"/>
      <c r="F388" s="43">
        <v>25</v>
      </c>
      <c r="G388" s="43"/>
      <c r="H388" s="43"/>
      <c r="I388" s="43"/>
      <c r="J388" s="43"/>
      <c r="K388" s="87"/>
      <c r="L388" s="153"/>
      <c r="M388" s="68"/>
      <c r="N388" s="154"/>
      <c r="O388" s="45">
        <f>IF(F388=0,"",F388/E387)</f>
        <v>0.92592592592592593</v>
      </c>
      <c r="P388" s="46">
        <v>29</v>
      </c>
      <c r="Q388" s="161">
        <f t="shared" si="32"/>
        <v>1</v>
      </c>
      <c r="R388" s="161">
        <f t="shared" si="33"/>
        <v>0</v>
      </c>
    </row>
    <row r="389" spans="1:19" ht="15.75" customHeight="1" x14ac:dyDescent="0.25">
      <c r="A389" s="42">
        <v>2201</v>
      </c>
      <c r="B389" s="43"/>
      <c r="C389" s="43"/>
      <c r="D389" s="43"/>
      <c r="E389" s="43"/>
      <c r="F389" s="43"/>
      <c r="G389" s="43">
        <v>23</v>
      </c>
      <c r="H389" s="43"/>
      <c r="I389" s="43"/>
      <c r="J389" s="43"/>
      <c r="K389" s="87"/>
      <c r="L389" s="153"/>
      <c r="M389" s="68"/>
      <c r="N389" s="154"/>
      <c r="O389" s="45">
        <f>IF(G389=0,"",G389/F388)</f>
        <v>0.92</v>
      </c>
      <c r="P389" s="46">
        <v>29</v>
      </c>
      <c r="Q389" s="161">
        <f t="shared" si="32"/>
        <v>1</v>
      </c>
      <c r="R389" s="161">
        <f t="shared" si="33"/>
        <v>0</v>
      </c>
    </row>
    <row r="390" spans="1:19" ht="15.75" customHeight="1" x14ac:dyDescent="0.25">
      <c r="A390" s="42">
        <v>2202</v>
      </c>
      <c r="B390" s="43"/>
      <c r="C390" s="43"/>
      <c r="D390" s="43"/>
      <c r="E390" s="43"/>
      <c r="F390" s="43"/>
      <c r="G390" s="43"/>
      <c r="H390" s="43">
        <v>23</v>
      </c>
      <c r="I390" s="43"/>
      <c r="J390" s="43"/>
      <c r="K390" s="87"/>
      <c r="L390" s="153"/>
      <c r="M390" s="68"/>
      <c r="N390" s="154"/>
      <c r="O390" s="45">
        <f>IF(H390=0,"",H390/G389)</f>
        <v>1</v>
      </c>
      <c r="P390" s="46">
        <v>29</v>
      </c>
      <c r="Q390" s="161">
        <f t="shared" si="32"/>
        <v>1</v>
      </c>
      <c r="R390" s="161">
        <f t="shared" si="33"/>
        <v>0</v>
      </c>
    </row>
    <row r="391" spans="1:19" ht="15.75" customHeight="1" x14ac:dyDescent="0.25">
      <c r="A391" s="42">
        <v>2301</v>
      </c>
      <c r="B391" s="43"/>
      <c r="C391" s="43"/>
      <c r="D391" s="43"/>
      <c r="E391" s="43"/>
      <c r="F391" s="43"/>
      <c r="G391" s="43"/>
      <c r="H391" s="43"/>
      <c r="I391" s="43">
        <v>23</v>
      </c>
      <c r="J391" s="43"/>
      <c r="K391" s="87"/>
      <c r="L391" s="153"/>
      <c r="M391" s="68"/>
      <c r="N391" s="154"/>
      <c r="O391" s="45">
        <f>IF(I391=0,"",I391/H390)</f>
        <v>1</v>
      </c>
      <c r="P391" s="46">
        <v>28</v>
      </c>
      <c r="Q391" s="161">
        <f t="shared" si="32"/>
        <v>0.96551724137931039</v>
      </c>
      <c r="R391" s="161">
        <f t="shared" si="33"/>
        <v>3.4482758620689613E-2</v>
      </c>
    </row>
    <row r="392" spans="1:19" ht="15.75" customHeight="1" x14ac:dyDescent="0.25">
      <c r="A392" s="42">
        <v>2302</v>
      </c>
      <c r="B392" s="43"/>
      <c r="C392" s="43"/>
      <c r="D392" s="43"/>
      <c r="E392" s="43"/>
      <c r="F392" s="43"/>
      <c r="G392" s="43"/>
      <c r="H392" s="43"/>
      <c r="I392" s="43"/>
      <c r="J392" s="43">
        <v>20</v>
      </c>
      <c r="K392" s="87">
        <v>20</v>
      </c>
      <c r="L392" s="153"/>
      <c r="M392" s="68"/>
      <c r="N392" s="154"/>
      <c r="O392" s="47">
        <f>IF(J392=0,"",J392/I391)</f>
        <v>0.86956521739130432</v>
      </c>
      <c r="P392" s="46">
        <v>26</v>
      </c>
      <c r="Q392" s="47">
        <f t="shared" si="32"/>
        <v>0.9285714285714286</v>
      </c>
      <c r="R392" s="47">
        <f t="shared" si="33"/>
        <v>7.1428571428571397E-2</v>
      </c>
    </row>
    <row r="393" spans="1:19" ht="15.75" customHeight="1" x14ac:dyDescent="0.25">
      <c r="A393" s="42">
        <v>2401</v>
      </c>
      <c r="B393" s="43"/>
      <c r="C393" s="43"/>
      <c r="D393" s="43"/>
      <c r="E393" s="43"/>
      <c r="F393" s="43"/>
      <c r="G393" s="43"/>
      <c r="H393" s="43"/>
      <c r="I393" s="43"/>
      <c r="J393" s="43">
        <v>1</v>
      </c>
      <c r="K393" s="87">
        <v>1</v>
      </c>
      <c r="L393" s="153"/>
      <c r="M393" s="68"/>
      <c r="N393" s="155"/>
      <c r="O393" s="68"/>
      <c r="P393" s="46">
        <v>5</v>
      </c>
      <c r="Q393" s="68"/>
      <c r="R393" s="162"/>
    </row>
    <row r="394" spans="1:19" ht="15.75" customHeight="1" x14ac:dyDescent="0.25">
      <c r="A394" s="42">
        <v>2402</v>
      </c>
      <c r="B394" s="43"/>
      <c r="C394" s="43"/>
      <c r="D394" s="43"/>
      <c r="E394" s="43"/>
      <c r="F394" s="43"/>
      <c r="G394" s="43"/>
      <c r="H394" s="43"/>
      <c r="I394" s="43"/>
      <c r="J394" s="43">
        <v>3</v>
      </c>
      <c r="K394" s="87"/>
      <c r="L394" s="153"/>
      <c r="M394" s="68"/>
      <c r="N394" s="155"/>
      <c r="O394" s="163"/>
      <c r="P394" s="69">
        <v>4</v>
      </c>
      <c r="Q394" s="164"/>
      <c r="R394" s="163"/>
    </row>
    <row r="395" spans="1:19" ht="15.75" customHeight="1" x14ac:dyDescent="0.25">
      <c r="A395" s="42">
        <v>2501</v>
      </c>
      <c r="B395" s="43"/>
      <c r="C395" s="43"/>
      <c r="D395" s="43"/>
      <c r="E395" s="43"/>
      <c r="F395" s="43"/>
      <c r="G395" s="43"/>
      <c r="H395" s="43"/>
      <c r="I395" s="43"/>
      <c r="J395" s="43">
        <v>4</v>
      </c>
      <c r="K395" s="87">
        <v>3</v>
      </c>
      <c r="L395" s="153"/>
      <c r="M395" s="68"/>
      <c r="N395" s="155"/>
      <c r="O395" s="163"/>
      <c r="P395" s="69">
        <v>5</v>
      </c>
      <c r="Q395" s="164"/>
      <c r="R395" s="163"/>
    </row>
    <row r="396" spans="1:19" ht="15.75" customHeight="1" x14ac:dyDescent="0.25">
      <c r="A396" s="42">
        <v>2502</v>
      </c>
      <c r="B396" s="43"/>
      <c r="C396" s="43"/>
      <c r="D396" s="43"/>
      <c r="E396" s="43"/>
      <c r="F396" s="43"/>
      <c r="G396" s="43"/>
      <c r="H396" s="43"/>
      <c r="I396" s="43"/>
      <c r="J396" s="43">
        <v>2</v>
      </c>
      <c r="K396" s="87">
        <v>1</v>
      </c>
      <c r="L396" s="153"/>
      <c r="M396" s="68"/>
      <c r="N396" s="155"/>
      <c r="O396" s="68"/>
      <c r="P396" s="155"/>
      <c r="Q396" s="165"/>
      <c r="R396" s="163"/>
    </row>
    <row r="397" spans="1:19" ht="15.75" customHeight="1" x14ac:dyDescent="0.25">
      <c r="A397" s="42">
        <v>2601</v>
      </c>
      <c r="B397" s="43"/>
      <c r="C397" s="43"/>
      <c r="D397" s="43"/>
      <c r="E397" s="43"/>
      <c r="F397" s="43"/>
      <c r="G397" s="43"/>
      <c r="H397" s="43"/>
      <c r="I397" s="43"/>
      <c r="J397" s="43"/>
      <c r="K397" s="87"/>
      <c r="L397" s="153"/>
      <c r="M397" s="68"/>
      <c r="N397" s="155"/>
      <c r="O397" s="50" t="s">
        <v>64</v>
      </c>
      <c r="P397" s="51">
        <v>2</v>
      </c>
      <c r="Q397" s="52">
        <f>K400</f>
        <v>25</v>
      </c>
      <c r="R397" s="53" t="s">
        <v>10</v>
      </c>
    </row>
    <row r="398" spans="1:19" ht="15.75" customHeight="1" x14ac:dyDescent="0.25">
      <c r="A398" s="42">
        <v>2602</v>
      </c>
      <c r="B398" s="43"/>
      <c r="C398" s="43"/>
      <c r="D398" s="43"/>
      <c r="E398" s="43"/>
      <c r="F398" s="43"/>
      <c r="G398" s="43"/>
      <c r="H398" s="43"/>
      <c r="I398" s="43"/>
      <c r="J398" s="43"/>
      <c r="K398" s="87"/>
      <c r="L398" s="153"/>
      <c r="M398" s="68"/>
      <c r="N398" s="155"/>
      <c r="O398" s="54" t="s">
        <v>66</v>
      </c>
      <c r="P398" s="55">
        <f>IF(P397/B384=0,"",P397/B384)</f>
        <v>5.128205128205128E-2</v>
      </c>
      <c r="Q398" s="56">
        <f>IF(P397/Q397=0,"",P397/Q397)</f>
        <v>0.08</v>
      </c>
      <c r="R398" s="57" t="s">
        <v>67</v>
      </c>
    </row>
    <row r="399" spans="1:19" ht="15.75" customHeight="1" x14ac:dyDescent="0.25">
      <c r="A399" s="42">
        <v>2701</v>
      </c>
      <c r="B399" s="43"/>
      <c r="C399" s="43"/>
      <c r="D399" s="43"/>
      <c r="E399" s="43"/>
      <c r="F399" s="43"/>
      <c r="G399" s="43"/>
      <c r="H399" s="43"/>
      <c r="I399" s="43"/>
      <c r="J399" s="43"/>
      <c r="K399" s="87"/>
      <c r="L399" s="156"/>
      <c r="M399" s="157"/>
      <c r="N399" s="158"/>
      <c r="O399" s="58"/>
      <c r="P399" s="59"/>
      <c r="Q399" s="59"/>
      <c r="R399" s="60"/>
    </row>
    <row r="400" spans="1:19" ht="18" customHeight="1" x14ac:dyDescent="0.25">
      <c r="A400" s="28"/>
      <c r="B400" s="198" t="s">
        <v>89</v>
      </c>
      <c r="C400" s="198"/>
      <c r="D400" s="198"/>
      <c r="E400" s="198"/>
      <c r="F400" s="198"/>
      <c r="G400" s="198"/>
      <c r="H400" s="198"/>
      <c r="I400" s="198"/>
      <c r="J400" s="198"/>
      <c r="K400" s="61">
        <f>SUM(K384:K396)</f>
        <v>25</v>
      </c>
      <c r="L400" s="62">
        <f>IF(K392=0,"",K392/B384)</f>
        <v>0.51282051282051277</v>
      </c>
      <c r="M400" s="62">
        <f>IF(K400=0,"",K400/B384)</f>
        <v>0.64102564102564108</v>
      </c>
      <c r="N400" s="62">
        <f>IF(K392=0,"",M400-L400)</f>
        <v>0.1282051282051283</v>
      </c>
      <c r="O400" s="2"/>
      <c r="P400" s="1"/>
      <c r="Q400" s="25"/>
      <c r="R400" s="2"/>
    </row>
    <row r="401" spans="1:19" ht="12.75" customHeight="1" x14ac:dyDescent="0.2">
      <c r="L401" s="2"/>
      <c r="M401" s="2"/>
      <c r="O401" s="2"/>
    </row>
    <row r="402" spans="1:19" ht="12.75" customHeight="1" x14ac:dyDescent="0.2">
      <c r="L402" s="2"/>
      <c r="M402" s="2"/>
      <c r="O402" s="2"/>
    </row>
    <row r="403" spans="1:19" ht="26.25" customHeight="1" x14ac:dyDescent="0.4">
      <c r="B403" s="199" t="s">
        <v>78</v>
      </c>
      <c r="C403" s="200"/>
      <c r="D403" s="200"/>
      <c r="E403" s="200"/>
      <c r="F403" s="200"/>
      <c r="G403" s="200"/>
      <c r="H403" s="200"/>
      <c r="I403" s="200"/>
      <c r="J403" s="200"/>
      <c r="K403" s="147" t="s">
        <v>100</v>
      </c>
      <c r="L403" s="2"/>
      <c r="M403" s="2"/>
      <c r="N403" s="1"/>
      <c r="O403" s="2"/>
      <c r="P403" s="1"/>
      <c r="Q403" s="1"/>
      <c r="R403" s="1"/>
    </row>
    <row r="404" spans="1:19" ht="20.25" customHeight="1" x14ac:dyDescent="0.2">
      <c r="A404" s="201" t="s">
        <v>9</v>
      </c>
      <c r="B404" s="202" t="s">
        <v>79</v>
      </c>
      <c r="C404" s="203"/>
      <c r="D404" s="203"/>
      <c r="E404" s="203"/>
      <c r="F404" s="203"/>
      <c r="G404" s="203"/>
      <c r="H404" s="203"/>
      <c r="I404" s="203"/>
      <c r="J404" s="204"/>
      <c r="K404" s="212" t="s">
        <v>10</v>
      </c>
      <c r="L404" s="197" t="s">
        <v>2</v>
      </c>
      <c r="M404" s="197" t="s">
        <v>3</v>
      </c>
      <c r="N404" s="214" t="s">
        <v>4</v>
      </c>
      <c r="O404" s="197" t="s">
        <v>5</v>
      </c>
      <c r="P404" s="195" t="s">
        <v>6</v>
      </c>
      <c r="Q404" s="195" t="s">
        <v>7</v>
      </c>
      <c r="R404" s="197" t="s">
        <v>8</v>
      </c>
    </row>
    <row r="405" spans="1:19" ht="15.75" customHeight="1" x14ac:dyDescent="0.25">
      <c r="A405" s="196"/>
      <c r="B405" s="42" t="s">
        <v>80</v>
      </c>
      <c r="C405" s="42" t="s">
        <v>81</v>
      </c>
      <c r="D405" s="42" t="s">
        <v>82</v>
      </c>
      <c r="E405" s="42" t="s">
        <v>83</v>
      </c>
      <c r="F405" s="42" t="s">
        <v>84</v>
      </c>
      <c r="G405" s="42" t="s">
        <v>85</v>
      </c>
      <c r="H405" s="42" t="s">
        <v>86</v>
      </c>
      <c r="I405" s="42" t="s">
        <v>87</v>
      </c>
      <c r="J405" s="42" t="s">
        <v>88</v>
      </c>
      <c r="K405" s="213"/>
      <c r="L405" s="196"/>
      <c r="M405" s="196"/>
      <c r="N405" s="196"/>
      <c r="O405" s="196"/>
      <c r="P405" s="196"/>
      <c r="Q405" s="196"/>
      <c r="R405" s="196"/>
    </row>
    <row r="406" spans="1:19" ht="15.75" customHeight="1" x14ac:dyDescent="0.25">
      <c r="A406" s="42">
        <v>2001</v>
      </c>
      <c r="B406" s="43">
        <v>19</v>
      </c>
      <c r="C406" s="43"/>
      <c r="D406" s="43"/>
      <c r="E406" s="43"/>
      <c r="F406" s="43"/>
      <c r="G406" s="43"/>
      <c r="H406" s="43"/>
      <c r="I406" s="43"/>
      <c r="J406" s="43"/>
      <c r="K406" s="87"/>
      <c r="L406" s="150"/>
      <c r="M406" s="151"/>
      <c r="N406" s="152"/>
      <c r="O406" s="159"/>
      <c r="P406" s="44">
        <f>B406</f>
        <v>19</v>
      </c>
      <c r="Q406" s="160"/>
      <c r="R406" s="159"/>
    </row>
    <row r="407" spans="1:19" ht="15.75" customHeight="1" x14ac:dyDescent="0.25">
      <c r="A407" s="42">
        <v>2002</v>
      </c>
      <c r="B407" s="43"/>
      <c r="C407" s="43">
        <v>15</v>
      </c>
      <c r="D407" s="43"/>
      <c r="E407" s="43"/>
      <c r="F407" s="43"/>
      <c r="G407" s="43"/>
      <c r="H407" s="43"/>
      <c r="I407" s="43"/>
      <c r="J407" s="43"/>
      <c r="K407" s="87"/>
      <c r="L407" s="153"/>
      <c r="M407" s="68"/>
      <c r="N407" s="154"/>
      <c r="O407" s="45">
        <f>IF(C407=0,"",C407/B406)</f>
        <v>0.78947368421052633</v>
      </c>
      <c r="P407" s="46">
        <v>15</v>
      </c>
      <c r="Q407" s="161">
        <f t="shared" ref="Q407:Q414" si="34">IF(P407=0,"",P407/P406)</f>
        <v>0.78947368421052633</v>
      </c>
      <c r="R407" s="161">
        <f t="shared" ref="R407:R414" si="35">IF(P407=0,"",100%-Q407)</f>
        <v>0.21052631578947367</v>
      </c>
    </row>
    <row r="408" spans="1:19" ht="15.75" customHeight="1" x14ac:dyDescent="0.25">
      <c r="A408" s="42">
        <v>2101</v>
      </c>
      <c r="B408" s="43"/>
      <c r="C408" s="43"/>
      <c r="D408" s="43">
        <v>15</v>
      </c>
      <c r="E408" s="43"/>
      <c r="F408" s="43"/>
      <c r="G408" s="43"/>
      <c r="H408" s="43"/>
      <c r="I408" s="43"/>
      <c r="J408" s="43"/>
      <c r="K408" s="87"/>
      <c r="L408" s="153"/>
      <c r="M408" s="68"/>
      <c r="N408" s="154"/>
      <c r="O408" s="45">
        <f>IF(D408=0,"",D408/C407)</f>
        <v>1</v>
      </c>
      <c r="P408" s="46">
        <v>15</v>
      </c>
      <c r="Q408" s="161">
        <f t="shared" si="34"/>
        <v>1</v>
      </c>
      <c r="R408" s="161">
        <f t="shared" si="35"/>
        <v>0</v>
      </c>
      <c r="S408" s="8">
        <f>P408/P406</f>
        <v>0.78947368421052633</v>
      </c>
    </row>
    <row r="409" spans="1:19" ht="15.75" customHeight="1" x14ac:dyDescent="0.25">
      <c r="A409" s="42">
        <v>2102</v>
      </c>
      <c r="B409" s="43"/>
      <c r="C409" s="43"/>
      <c r="D409" s="43"/>
      <c r="E409" s="43">
        <v>13</v>
      </c>
      <c r="F409" s="43"/>
      <c r="G409" s="43"/>
      <c r="H409" s="43"/>
      <c r="I409" s="43"/>
      <c r="J409" s="43"/>
      <c r="K409" s="87"/>
      <c r="L409" s="153"/>
      <c r="M409" s="68"/>
      <c r="N409" s="154"/>
      <c r="O409" s="45">
        <f>IF(E409=0,"",E409/D408)</f>
        <v>0.8666666666666667</v>
      </c>
      <c r="P409" s="46">
        <v>14</v>
      </c>
      <c r="Q409" s="161">
        <f t="shared" si="34"/>
        <v>0.93333333333333335</v>
      </c>
      <c r="R409" s="161">
        <f t="shared" si="35"/>
        <v>6.6666666666666652E-2</v>
      </c>
    </row>
    <row r="410" spans="1:19" ht="15.75" customHeight="1" x14ac:dyDescent="0.25">
      <c r="A410" s="42">
        <v>2201</v>
      </c>
      <c r="B410" s="43"/>
      <c r="C410" s="43"/>
      <c r="D410" s="43"/>
      <c r="E410" s="43"/>
      <c r="F410" s="43">
        <v>13</v>
      </c>
      <c r="G410" s="43"/>
      <c r="H410" s="43"/>
      <c r="I410" s="43"/>
      <c r="J410" s="43"/>
      <c r="K410" s="87"/>
      <c r="L410" s="153"/>
      <c r="M410" s="68"/>
      <c r="N410" s="154"/>
      <c r="O410" s="45">
        <f>IF(F410=0,"",F410/E409)</f>
        <v>1</v>
      </c>
      <c r="P410" s="46">
        <v>14</v>
      </c>
      <c r="Q410" s="161">
        <f t="shared" si="34"/>
        <v>1</v>
      </c>
      <c r="R410" s="161">
        <f t="shared" si="35"/>
        <v>0</v>
      </c>
    </row>
    <row r="411" spans="1:19" ht="15.75" customHeight="1" x14ac:dyDescent="0.25">
      <c r="A411" s="42">
        <v>2202</v>
      </c>
      <c r="B411" s="43"/>
      <c r="C411" s="43"/>
      <c r="D411" s="43"/>
      <c r="E411" s="43"/>
      <c r="F411" s="43"/>
      <c r="G411" s="43">
        <v>13</v>
      </c>
      <c r="H411" s="43"/>
      <c r="I411" s="43"/>
      <c r="J411" s="43"/>
      <c r="K411" s="87"/>
      <c r="L411" s="153"/>
      <c r="M411" s="68"/>
      <c r="N411" s="154"/>
      <c r="O411" s="45">
        <f>IF(G411=0,"",G411/F410)</f>
        <v>1</v>
      </c>
      <c r="P411" s="46">
        <v>14</v>
      </c>
      <c r="Q411" s="161">
        <f t="shared" si="34"/>
        <v>1</v>
      </c>
      <c r="R411" s="161">
        <f t="shared" si="35"/>
        <v>0</v>
      </c>
    </row>
    <row r="412" spans="1:19" ht="15.75" customHeight="1" x14ac:dyDescent="0.25">
      <c r="A412" s="42">
        <v>2301</v>
      </c>
      <c r="B412" s="43"/>
      <c r="C412" s="43"/>
      <c r="D412" s="43"/>
      <c r="E412" s="43"/>
      <c r="F412" s="43"/>
      <c r="G412" s="43"/>
      <c r="H412" s="43">
        <v>13</v>
      </c>
      <c r="I412" s="43"/>
      <c r="J412" s="43"/>
      <c r="K412" s="87"/>
      <c r="L412" s="153"/>
      <c r="M412" s="68"/>
      <c r="N412" s="154"/>
      <c r="O412" s="45">
        <f>IF(H412=0,"",H412/G411)</f>
        <v>1</v>
      </c>
      <c r="P412" s="46">
        <v>14</v>
      </c>
      <c r="Q412" s="161">
        <f t="shared" si="34"/>
        <v>1</v>
      </c>
      <c r="R412" s="161">
        <f t="shared" si="35"/>
        <v>0</v>
      </c>
    </row>
    <row r="413" spans="1:19" ht="15.75" customHeight="1" x14ac:dyDescent="0.25">
      <c r="A413" s="42">
        <v>2302</v>
      </c>
      <c r="B413" s="43"/>
      <c r="C413" s="43"/>
      <c r="D413" s="43"/>
      <c r="E413" s="43"/>
      <c r="F413" s="43"/>
      <c r="G413" s="43"/>
      <c r="H413" s="43"/>
      <c r="I413" s="43">
        <v>13</v>
      </c>
      <c r="J413" s="43"/>
      <c r="K413" s="87"/>
      <c r="L413" s="153"/>
      <c r="M413" s="68"/>
      <c r="N413" s="154"/>
      <c r="O413" s="45">
        <f>IF(I413=0,"",I413/H412)</f>
        <v>1</v>
      </c>
      <c r="P413" s="46">
        <v>14</v>
      </c>
      <c r="Q413" s="161">
        <f t="shared" si="34"/>
        <v>1</v>
      </c>
      <c r="R413" s="161">
        <f t="shared" si="35"/>
        <v>0</v>
      </c>
    </row>
    <row r="414" spans="1:19" ht="15.75" customHeight="1" x14ac:dyDescent="0.25">
      <c r="A414" s="42">
        <v>2401</v>
      </c>
      <c r="B414" s="43"/>
      <c r="C414" s="43"/>
      <c r="D414" s="43"/>
      <c r="E414" s="43"/>
      <c r="F414" s="43"/>
      <c r="G414" s="43"/>
      <c r="H414" s="43"/>
      <c r="I414" s="43"/>
      <c r="J414" s="43">
        <v>13</v>
      </c>
      <c r="K414" s="87">
        <v>8</v>
      </c>
      <c r="L414" s="153"/>
      <c r="M414" s="68"/>
      <c r="N414" s="154"/>
      <c r="O414" s="47">
        <f>IF(J414=0,"",J414/I413)</f>
        <v>1</v>
      </c>
      <c r="P414" s="46">
        <v>14</v>
      </c>
      <c r="Q414" s="47">
        <f t="shared" si="34"/>
        <v>1</v>
      </c>
      <c r="R414" s="47">
        <f t="shared" si="35"/>
        <v>0</v>
      </c>
    </row>
    <row r="415" spans="1:19" ht="15.75" customHeight="1" x14ac:dyDescent="0.25">
      <c r="A415" s="42">
        <v>2402</v>
      </c>
      <c r="B415" s="43"/>
      <c r="C415" s="43"/>
      <c r="D415" s="43"/>
      <c r="E415" s="43"/>
      <c r="F415" s="43"/>
      <c r="G415" s="43"/>
      <c r="H415" s="43"/>
      <c r="I415" s="43"/>
      <c r="J415" s="43">
        <v>3</v>
      </c>
      <c r="K415" s="186">
        <v>6</v>
      </c>
      <c r="L415" s="153"/>
      <c r="M415" s="68"/>
      <c r="N415" s="155"/>
      <c r="O415" s="68"/>
      <c r="P415" s="46">
        <v>5</v>
      </c>
      <c r="Q415" s="68"/>
      <c r="R415" s="162"/>
    </row>
    <row r="416" spans="1:19" ht="15.75" customHeight="1" x14ac:dyDescent="0.25">
      <c r="A416" s="42">
        <v>2501</v>
      </c>
      <c r="B416" s="43"/>
      <c r="C416" s="43"/>
      <c r="D416" s="43"/>
      <c r="E416" s="43"/>
      <c r="F416" s="43"/>
      <c r="G416" s="43"/>
      <c r="H416" s="43"/>
      <c r="I416" s="43"/>
      <c r="J416" s="43"/>
      <c r="K416" s="87"/>
      <c r="L416" s="153"/>
      <c r="M416" s="68"/>
      <c r="N416" s="155"/>
      <c r="O416" s="163"/>
      <c r="P416" s="69"/>
      <c r="Q416" s="164"/>
      <c r="R416" s="163"/>
    </row>
    <row r="417" spans="1:19" ht="15.75" customHeight="1" x14ac:dyDescent="0.25">
      <c r="A417" s="42">
        <v>2502</v>
      </c>
      <c r="B417" s="43"/>
      <c r="C417" s="43"/>
      <c r="D417" s="43"/>
      <c r="E417" s="43"/>
      <c r="F417" s="43"/>
      <c r="G417" s="43"/>
      <c r="H417" s="43"/>
      <c r="I417" s="43"/>
      <c r="J417" s="43"/>
      <c r="K417" s="87"/>
      <c r="L417" s="153"/>
      <c r="M417" s="68"/>
      <c r="N417" s="155"/>
      <c r="O417" s="163"/>
      <c r="P417" s="69"/>
      <c r="Q417" s="164"/>
      <c r="R417" s="163"/>
    </row>
    <row r="418" spans="1:19" ht="15.75" customHeight="1" x14ac:dyDescent="0.25">
      <c r="A418" s="42">
        <v>2601</v>
      </c>
      <c r="B418" s="43"/>
      <c r="C418" s="43"/>
      <c r="D418" s="43"/>
      <c r="E418" s="43"/>
      <c r="F418" s="43"/>
      <c r="G418" s="43"/>
      <c r="H418" s="43"/>
      <c r="I418" s="43"/>
      <c r="J418" s="43"/>
      <c r="K418" s="87"/>
      <c r="L418" s="153"/>
      <c r="M418" s="68"/>
      <c r="N418" s="155"/>
      <c r="O418" s="68"/>
      <c r="P418" s="155"/>
      <c r="Q418" s="165"/>
      <c r="R418" s="163"/>
    </row>
    <row r="419" spans="1:19" ht="15.75" customHeight="1" x14ac:dyDescent="0.25">
      <c r="A419" s="42">
        <v>2602</v>
      </c>
      <c r="B419" s="43"/>
      <c r="C419" s="43"/>
      <c r="D419" s="43"/>
      <c r="E419" s="43"/>
      <c r="F419" s="43"/>
      <c r="G419" s="43"/>
      <c r="H419" s="43"/>
      <c r="I419" s="43"/>
      <c r="J419" s="43"/>
      <c r="K419" s="87"/>
      <c r="L419" s="153"/>
      <c r="M419" s="68"/>
      <c r="N419" s="155"/>
      <c r="O419" s="178" t="s">
        <v>64</v>
      </c>
      <c r="P419" s="179">
        <v>3</v>
      </c>
      <c r="Q419" s="138">
        <f>SUM(K413:K416)</f>
        <v>14</v>
      </c>
      <c r="R419" s="180" t="s">
        <v>10</v>
      </c>
    </row>
    <row r="420" spans="1:19" ht="15.75" customHeight="1" x14ac:dyDescent="0.25">
      <c r="A420" s="42">
        <v>2701</v>
      </c>
      <c r="B420" s="43"/>
      <c r="C420" s="43"/>
      <c r="D420" s="43"/>
      <c r="E420" s="43"/>
      <c r="F420" s="43"/>
      <c r="G420" s="43"/>
      <c r="H420" s="43"/>
      <c r="I420" s="43"/>
      <c r="J420" s="43"/>
      <c r="K420" s="87"/>
      <c r="L420" s="153"/>
      <c r="M420" s="68"/>
      <c r="N420" s="155"/>
      <c r="O420" s="181" t="s">
        <v>66</v>
      </c>
      <c r="P420" s="55">
        <f>IF(P419/B406=0,"",P419/B406)</f>
        <v>0.15789473684210525</v>
      </c>
      <c r="Q420" s="182">
        <f>IF(P419/Q419=0,"",P419/Q419)</f>
        <v>0.21428571428571427</v>
      </c>
      <c r="R420" s="183" t="s">
        <v>67</v>
      </c>
    </row>
    <row r="421" spans="1:19" ht="15.75" customHeight="1" x14ac:dyDescent="0.25">
      <c r="A421" s="42">
        <v>2702</v>
      </c>
      <c r="B421" s="43"/>
      <c r="C421" s="43"/>
      <c r="D421" s="43"/>
      <c r="E421" s="43"/>
      <c r="F421" s="43"/>
      <c r="G421" s="43"/>
      <c r="H421" s="43"/>
      <c r="I421" s="43"/>
      <c r="J421" s="43"/>
      <c r="K421" s="87"/>
      <c r="L421" s="156"/>
      <c r="M421" s="157"/>
      <c r="N421" s="158"/>
      <c r="O421" s="96"/>
      <c r="P421" s="184"/>
      <c r="Q421" s="184"/>
      <c r="R421" s="185"/>
    </row>
    <row r="422" spans="1:19" ht="18" customHeight="1" x14ac:dyDescent="0.25">
      <c r="A422" s="28"/>
      <c r="B422" s="198" t="s">
        <v>89</v>
      </c>
      <c r="C422" s="198"/>
      <c r="D422" s="198"/>
      <c r="E422" s="198"/>
      <c r="F422" s="198"/>
      <c r="G422" s="198"/>
      <c r="H422" s="198"/>
      <c r="I422" s="198"/>
      <c r="J422" s="198"/>
      <c r="K422" s="61">
        <f>SUM(K406:K418)</f>
        <v>14</v>
      </c>
      <c r="L422" s="62">
        <f>IF(K414=0,"",K414/B406)</f>
        <v>0.42105263157894735</v>
      </c>
      <c r="M422" s="62">
        <f>IF(K422=0,"",K422/B406)</f>
        <v>0.73684210526315785</v>
      </c>
      <c r="N422" s="62">
        <f>IF(K414=0,"",M422-L422)</f>
        <v>0.31578947368421051</v>
      </c>
      <c r="O422" s="2"/>
      <c r="P422" s="1"/>
      <c r="Q422" s="25"/>
      <c r="R422" s="2"/>
    </row>
    <row r="423" spans="1:19" ht="12.75" customHeight="1" x14ac:dyDescent="0.2">
      <c r="L423" s="2"/>
      <c r="M423" s="2"/>
      <c r="O423" s="2"/>
    </row>
    <row r="424" spans="1:19" ht="12.75" customHeight="1" x14ac:dyDescent="0.2">
      <c r="L424" s="2"/>
      <c r="M424" s="2"/>
      <c r="O424" s="2"/>
    </row>
    <row r="425" spans="1:19" ht="26.25" customHeight="1" x14ac:dyDescent="0.4">
      <c r="B425" s="199" t="s">
        <v>78</v>
      </c>
      <c r="C425" s="200"/>
      <c r="D425" s="200"/>
      <c r="E425" s="200"/>
      <c r="F425" s="200"/>
      <c r="G425" s="200"/>
      <c r="H425" s="200"/>
      <c r="I425" s="200"/>
      <c r="J425" s="200"/>
      <c r="K425" s="147" t="s">
        <v>101</v>
      </c>
      <c r="L425" s="2"/>
      <c r="M425" s="2"/>
      <c r="N425" s="1"/>
      <c r="O425" s="2"/>
      <c r="P425" s="1"/>
      <c r="Q425" s="1"/>
      <c r="R425" s="1"/>
    </row>
    <row r="426" spans="1:19" ht="20.25" customHeight="1" x14ac:dyDescent="0.2">
      <c r="A426" s="201" t="s">
        <v>9</v>
      </c>
      <c r="B426" s="202" t="s">
        <v>79</v>
      </c>
      <c r="C426" s="203"/>
      <c r="D426" s="203"/>
      <c r="E426" s="203"/>
      <c r="F426" s="203"/>
      <c r="G426" s="203"/>
      <c r="H426" s="203"/>
      <c r="I426" s="203"/>
      <c r="J426" s="204"/>
      <c r="K426" s="212" t="s">
        <v>10</v>
      </c>
      <c r="L426" s="197" t="s">
        <v>2</v>
      </c>
      <c r="M426" s="197" t="s">
        <v>3</v>
      </c>
      <c r="N426" s="214" t="s">
        <v>4</v>
      </c>
      <c r="O426" s="197" t="s">
        <v>5</v>
      </c>
      <c r="P426" s="195" t="s">
        <v>6</v>
      </c>
      <c r="Q426" s="195" t="s">
        <v>7</v>
      </c>
      <c r="R426" s="197" t="s">
        <v>8</v>
      </c>
    </row>
    <row r="427" spans="1:19" ht="15.75" customHeight="1" x14ac:dyDescent="0.25">
      <c r="A427" s="196"/>
      <c r="B427" s="42" t="s">
        <v>80</v>
      </c>
      <c r="C427" s="42" t="s">
        <v>81</v>
      </c>
      <c r="D427" s="42" t="s">
        <v>82</v>
      </c>
      <c r="E427" s="42" t="s">
        <v>83</v>
      </c>
      <c r="F427" s="42" t="s">
        <v>84</v>
      </c>
      <c r="G427" s="42" t="s">
        <v>85</v>
      </c>
      <c r="H427" s="42" t="s">
        <v>86</v>
      </c>
      <c r="I427" s="42" t="s">
        <v>87</v>
      </c>
      <c r="J427" s="42" t="s">
        <v>88</v>
      </c>
      <c r="K427" s="213"/>
      <c r="L427" s="196"/>
      <c r="M427" s="196"/>
      <c r="N427" s="196"/>
      <c r="O427" s="196"/>
      <c r="P427" s="196"/>
      <c r="Q427" s="196"/>
      <c r="R427" s="196"/>
    </row>
    <row r="428" spans="1:19" ht="15.75" customHeight="1" x14ac:dyDescent="0.25">
      <c r="A428" s="42">
        <v>2002</v>
      </c>
      <c r="B428" s="43">
        <v>65</v>
      </c>
      <c r="C428" s="43"/>
      <c r="D428" s="43"/>
      <c r="E428" s="43"/>
      <c r="F428" s="43"/>
      <c r="G428" s="43"/>
      <c r="H428" s="43"/>
      <c r="I428" s="43"/>
      <c r="J428" s="43"/>
      <c r="K428" s="87"/>
      <c r="L428" s="150"/>
      <c r="M428" s="151"/>
      <c r="N428" s="152"/>
      <c r="O428" s="159"/>
      <c r="P428" s="44">
        <f>B428</f>
        <v>65</v>
      </c>
      <c r="Q428" s="160"/>
      <c r="R428" s="159"/>
    </row>
    <row r="429" spans="1:19" ht="15.75" customHeight="1" x14ac:dyDescent="0.25">
      <c r="A429" s="42">
        <v>2101</v>
      </c>
      <c r="B429" s="43"/>
      <c r="C429" s="43">
        <v>44</v>
      </c>
      <c r="D429" s="43"/>
      <c r="E429" s="43"/>
      <c r="F429" s="43"/>
      <c r="G429" s="43"/>
      <c r="H429" s="43"/>
      <c r="I429" s="43"/>
      <c r="J429" s="43"/>
      <c r="K429" s="87"/>
      <c r="L429" s="153"/>
      <c r="M429" s="68"/>
      <c r="N429" s="154"/>
      <c r="O429" s="45">
        <f>IF(C429=0,"",C429/B428)</f>
        <v>0.67692307692307696</v>
      </c>
      <c r="P429" s="46">
        <v>44</v>
      </c>
      <c r="Q429" s="161">
        <f t="shared" ref="Q429:Q436" si="36">IF(P429=0,"",P429/P428)</f>
        <v>0.67692307692307696</v>
      </c>
      <c r="R429" s="161">
        <f t="shared" ref="R429:R436" si="37">IF(P429=0,"",100%-Q429)</f>
        <v>0.32307692307692304</v>
      </c>
    </row>
    <row r="430" spans="1:19" ht="15.75" customHeight="1" x14ac:dyDescent="0.25">
      <c r="A430" s="42">
        <v>2102</v>
      </c>
      <c r="B430" s="43"/>
      <c r="C430" s="43"/>
      <c r="D430" s="43">
        <v>37</v>
      </c>
      <c r="E430" s="43"/>
      <c r="F430" s="43"/>
      <c r="G430" s="43"/>
      <c r="H430" s="43"/>
      <c r="I430" s="43"/>
      <c r="J430" s="43"/>
      <c r="K430" s="87"/>
      <c r="L430" s="153"/>
      <c r="M430" s="68"/>
      <c r="N430" s="154"/>
      <c r="O430" s="45">
        <f>IF(D430=0,"",D430/C429)</f>
        <v>0.84090909090909094</v>
      </c>
      <c r="P430" s="46">
        <v>39</v>
      </c>
      <c r="Q430" s="161">
        <f t="shared" si="36"/>
        <v>0.88636363636363635</v>
      </c>
      <c r="R430" s="161">
        <f t="shared" si="37"/>
        <v>0.11363636363636365</v>
      </c>
      <c r="S430" s="8">
        <f>P430/P428</f>
        <v>0.6</v>
      </c>
    </row>
    <row r="431" spans="1:19" ht="15.75" customHeight="1" x14ac:dyDescent="0.25">
      <c r="A431" s="42">
        <v>2201</v>
      </c>
      <c r="B431" s="43"/>
      <c r="C431" s="43"/>
      <c r="D431" s="43"/>
      <c r="E431" s="43">
        <v>35</v>
      </c>
      <c r="F431" s="43"/>
      <c r="G431" s="43"/>
      <c r="H431" s="43"/>
      <c r="I431" s="43"/>
      <c r="J431" s="43"/>
      <c r="K431" s="87"/>
      <c r="L431" s="153"/>
      <c r="M431" s="68"/>
      <c r="N431" s="154"/>
      <c r="O431" s="45">
        <f>IF(E431=0,"",E431/D430)</f>
        <v>0.94594594594594594</v>
      </c>
      <c r="P431" s="46">
        <v>38</v>
      </c>
      <c r="Q431" s="161">
        <f t="shared" si="36"/>
        <v>0.97435897435897434</v>
      </c>
      <c r="R431" s="161">
        <f t="shared" si="37"/>
        <v>2.5641025641025661E-2</v>
      </c>
    </row>
    <row r="432" spans="1:19" ht="15.75" customHeight="1" x14ac:dyDescent="0.25">
      <c r="A432" s="42">
        <v>2202</v>
      </c>
      <c r="B432" s="43"/>
      <c r="C432" s="43"/>
      <c r="D432" s="43"/>
      <c r="E432" s="43"/>
      <c r="F432" s="43">
        <v>31</v>
      </c>
      <c r="G432" s="43"/>
      <c r="H432" s="43"/>
      <c r="I432" s="43"/>
      <c r="J432" s="43"/>
      <c r="K432" s="87"/>
      <c r="L432" s="153"/>
      <c r="M432" s="68"/>
      <c r="N432" s="154"/>
      <c r="O432" s="45">
        <f>IF(F432=0,"",F432/E431)</f>
        <v>0.88571428571428568</v>
      </c>
      <c r="P432" s="46">
        <v>35</v>
      </c>
      <c r="Q432" s="161">
        <f t="shared" si="36"/>
        <v>0.92105263157894735</v>
      </c>
      <c r="R432" s="161">
        <f t="shared" si="37"/>
        <v>7.8947368421052655E-2</v>
      </c>
    </row>
    <row r="433" spans="1:18" ht="15.75" customHeight="1" x14ac:dyDescent="0.25">
      <c r="A433" s="42">
        <v>2301</v>
      </c>
      <c r="B433" s="43"/>
      <c r="C433" s="43"/>
      <c r="D433" s="43"/>
      <c r="E433" s="43"/>
      <c r="F433" s="43"/>
      <c r="G433" s="43">
        <v>31</v>
      </c>
      <c r="H433" s="43"/>
      <c r="I433" s="43"/>
      <c r="J433" s="43"/>
      <c r="K433" s="87"/>
      <c r="L433" s="153"/>
      <c r="M433" s="68"/>
      <c r="N433" s="154"/>
      <c r="O433" s="45">
        <f>IF(G433=0,"",G433/F432)</f>
        <v>1</v>
      </c>
      <c r="P433" s="46">
        <v>33</v>
      </c>
      <c r="Q433" s="161">
        <f t="shared" si="36"/>
        <v>0.94285714285714284</v>
      </c>
      <c r="R433" s="161">
        <f t="shared" si="37"/>
        <v>5.7142857142857162E-2</v>
      </c>
    </row>
    <row r="434" spans="1:18" ht="15.75" customHeight="1" x14ac:dyDescent="0.25">
      <c r="A434" s="42">
        <v>2302</v>
      </c>
      <c r="B434" s="43"/>
      <c r="C434" s="43"/>
      <c r="D434" s="43"/>
      <c r="E434" s="43"/>
      <c r="F434" s="43"/>
      <c r="G434" s="43"/>
      <c r="H434" s="43">
        <v>31</v>
      </c>
      <c r="I434" s="43"/>
      <c r="J434" s="43"/>
      <c r="K434" s="87"/>
      <c r="L434" s="153"/>
      <c r="M434" s="68"/>
      <c r="N434" s="154"/>
      <c r="O434" s="45">
        <f>IF(H434=0,"",H434/G433)</f>
        <v>1</v>
      </c>
      <c r="P434" s="46">
        <v>33</v>
      </c>
      <c r="Q434" s="161">
        <f t="shared" si="36"/>
        <v>1</v>
      </c>
      <c r="R434" s="161">
        <f t="shared" si="37"/>
        <v>0</v>
      </c>
    </row>
    <row r="435" spans="1:18" ht="15.75" customHeight="1" x14ac:dyDescent="0.25">
      <c r="A435" s="42">
        <v>2401</v>
      </c>
      <c r="B435" s="43"/>
      <c r="C435" s="43"/>
      <c r="D435" s="43"/>
      <c r="E435" s="43"/>
      <c r="F435" s="43"/>
      <c r="G435" s="43"/>
      <c r="H435" s="43"/>
      <c r="I435" s="43">
        <v>30</v>
      </c>
      <c r="J435" s="43"/>
      <c r="K435" s="87"/>
      <c r="L435" s="153"/>
      <c r="M435" s="68"/>
      <c r="N435" s="154"/>
      <c r="O435" s="45">
        <f>IF(I435=0,"",I435/H434)</f>
        <v>0.967741935483871</v>
      </c>
      <c r="P435" s="46">
        <v>33</v>
      </c>
      <c r="Q435" s="161">
        <f t="shared" si="36"/>
        <v>1</v>
      </c>
      <c r="R435" s="161">
        <f t="shared" si="37"/>
        <v>0</v>
      </c>
    </row>
    <row r="436" spans="1:18" ht="15.75" customHeight="1" x14ac:dyDescent="0.25">
      <c r="A436" s="42">
        <v>2402</v>
      </c>
      <c r="B436" s="43"/>
      <c r="C436" s="43"/>
      <c r="D436" s="43"/>
      <c r="E436" s="43"/>
      <c r="F436" s="43"/>
      <c r="G436" s="43"/>
      <c r="H436" s="43"/>
      <c r="I436" s="43"/>
      <c r="J436" s="43">
        <v>30</v>
      </c>
      <c r="K436" s="87">
        <v>30</v>
      </c>
      <c r="L436" s="153"/>
      <c r="M436" s="68"/>
      <c r="N436" s="154"/>
      <c r="O436" s="47">
        <f>IF(J436=0,"",J436/I435)</f>
        <v>1</v>
      </c>
      <c r="P436" s="46">
        <v>33</v>
      </c>
      <c r="Q436" s="47">
        <f t="shared" si="36"/>
        <v>1</v>
      </c>
      <c r="R436" s="47">
        <f t="shared" si="37"/>
        <v>0</v>
      </c>
    </row>
    <row r="437" spans="1:18" ht="15.75" customHeight="1" x14ac:dyDescent="0.25">
      <c r="A437" s="42">
        <v>2501</v>
      </c>
      <c r="B437" s="43"/>
      <c r="C437" s="43"/>
      <c r="D437" s="43"/>
      <c r="E437" s="43"/>
      <c r="F437" s="43"/>
      <c r="G437" s="43"/>
      <c r="H437" s="43"/>
      <c r="I437" s="43"/>
      <c r="J437" s="43">
        <v>1</v>
      </c>
      <c r="K437" s="87">
        <v>1</v>
      </c>
      <c r="L437" s="153"/>
      <c r="M437" s="68"/>
      <c r="N437" s="155"/>
      <c r="O437" s="68"/>
      <c r="P437" s="46">
        <v>3</v>
      </c>
      <c r="Q437" s="68"/>
      <c r="R437" s="162"/>
    </row>
    <row r="438" spans="1:18" ht="15.75" customHeight="1" x14ac:dyDescent="0.25">
      <c r="A438" s="42">
        <v>2502</v>
      </c>
      <c r="B438" s="43"/>
      <c r="C438" s="43"/>
      <c r="D438" s="43"/>
      <c r="E438" s="43"/>
      <c r="F438" s="43"/>
      <c r="G438" s="43"/>
      <c r="H438" s="43"/>
      <c r="I438" s="43"/>
      <c r="J438" s="43">
        <v>2</v>
      </c>
      <c r="K438" s="87">
        <v>2</v>
      </c>
      <c r="L438" s="153"/>
      <c r="M438" s="68"/>
      <c r="N438" s="155"/>
      <c r="O438" s="163"/>
      <c r="P438" s="69">
        <v>2</v>
      </c>
      <c r="Q438" s="164"/>
      <c r="R438" s="163"/>
    </row>
    <row r="439" spans="1:18" ht="15.75" customHeight="1" x14ac:dyDescent="0.25">
      <c r="A439" s="42">
        <v>2601</v>
      </c>
      <c r="B439" s="43"/>
      <c r="C439" s="43"/>
      <c r="D439" s="43"/>
      <c r="E439" s="43"/>
      <c r="F439" s="43"/>
      <c r="G439" s="43"/>
      <c r="H439" s="43"/>
      <c r="I439" s="43"/>
      <c r="J439" s="43"/>
      <c r="K439" s="87"/>
      <c r="L439" s="153"/>
      <c r="M439" s="68"/>
      <c r="N439" s="155"/>
      <c r="O439" s="163"/>
      <c r="P439" s="69"/>
      <c r="Q439" s="164"/>
      <c r="R439" s="163"/>
    </row>
    <row r="440" spans="1:18" ht="15.75" customHeight="1" x14ac:dyDescent="0.25">
      <c r="A440" s="42">
        <v>2602</v>
      </c>
      <c r="B440" s="43"/>
      <c r="C440" s="43"/>
      <c r="D440" s="43"/>
      <c r="E440" s="43"/>
      <c r="F440" s="43"/>
      <c r="G440" s="43"/>
      <c r="H440" s="43"/>
      <c r="I440" s="43"/>
      <c r="J440" s="43"/>
      <c r="K440" s="87"/>
      <c r="L440" s="153"/>
      <c r="M440" s="68"/>
      <c r="N440" s="155"/>
      <c r="O440" s="68"/>
      <c r="P440" s="155"/>
      <c r="Q440" s="165"/>
      <c r="R440" s="163"/>
    </row>
    <row r="441" spans="1:18" ht="15.75" customHeight="1" x14ac:dyDescent="0.25">
      <c r="A441" s="42">
        <v>2701</v>
      </c>
      <c r="B441" s="43"/>
      <c r="C441" s="43"/>
      <c r="D441" s="43"/>
      <c r="E441" s="43"/>
      <c r="F441" s="43"/>
      <c r="G441" s="43"/>
      <c r="H441" s="43"/>
      <c r="I441" s="43"/>
      <c r="J441" s="43"/>
      <c r="K441" s="87"/>
      <c r="L441" s="153"/>
      <c r="M441" s="68"/>
      <c r="N441" s="155"/>
      <c r="O441" s="178" t="s">
        <v>64</v>
      </c>
      <c r="P441" s="179">
        <v>7</v>
      </c>
      <c r="Q441" s="138">
        <f>SUM(K435:K438)</f>
        <v>33</v>
      </c>
      <c r="R441" s="180" t="s">
        <v>10</v>
      </c>
    </row>
    <row r="442" spans="1:18" ht="15.75" customHeight="1" x14ac:dyDescent="0.25">
      <c r="A442" s="42">
        <v>2702</v>
      </c>
      <c r="B442" s="43"/>
      <c r="C442" s="43"/>
      <c r="D442" s="43"/>
      <c r="E442" s="43"/>
      <c r="F442" s="43"/>
      <c r="G442" s="43"/>
      <c r="H442" s="43"/>
      <c r="I442" s="43"/>
      <c r="J442" s="43"/>
      <c r="K442" s="87"/>
      <c r="L442" s="153"/>
      <c r="M442" s="68"/>
      <c r="N442" s="155"/>
      <c r="O442" s="181" t="s">
        <v>66</v>
      </c>
      <c r="P442" s="55">
        <f>IF(P441/B428=0,"",P441/B428)</f>
        <v>0.1076923076923077</v>
      </c>
      <c r="Q442" s="182">
        <f>IF(P441/Q441=0,"",P441/Q441)</f>
        <v>0.21212121212121213</v>
      </c>
      <c r="R442" s="183" t="s">
        <v>67</v>
      </c>
    </row>
    <row r="443" spans="1:18" ht="15.75" customHeight="1" x14ac:dyDescent="0.25">
      <c r="A443" s="42">
        <v>2801</v>
      </c>
      <c r="B443" s="43"/>
      <c r="C443" s="43"/>
      <c r="D443" s="43"/>
      <c r="E443" s="43"/>
      <c r="F443" s="43"/>
      <c r="G443" s="43"/>
      <c r="H443" s="43"/>
      <c r="I443" s="43"/>
      <c r="J443" s="43"/>
      <c r="K443" s="87"/>
      <c r="L443" s="156"/>
      <c r="M443" s="157"/>
      <c r="N443" s="158"/>
      <c r="O443" s="96"/>
      <c r="P443" s="184"/>
      <c r="Q443" s="184"/>
      <c r="R443" s="185"/>
    </row>
    <row r="444" spans="1:18" ht="18" customHeight="1" x14ac:dyDescent="0.25">
      <c r="A444" s="28"/>
      <c r="B444" s="198" t="s">
        <v>89</v>
      </c>
      <c r="C444" s="198"/>
      <c r="D444" s="198"/>
      <c r="E444" s="198"/>
      <c r="F444" s="198"/>
      <c r="G444" s="198"/>
      <c r="H444" s="198"/>
      <c r="I444" s="198"/>
      <c r="J444" s="198"/>
      <c r="K444" s="61">
        <f>SUM(K428:K440)</f>
        <v>33</v>
      </c>
      <c r="L444" s="62">
        <f>IF(K436=0,"",K436/B428)</f>
        <v>0.46153846153846156</v>
      </c>
      <c r="M444" s="62">
        <f>IF(K444=0,"",K444/B428)</f>
        <v>0.50769230769230766</v>
      </c>
      <c r="N444" s="62">
        <f>IF(K436=0,"",M444-L444)</f>
        <v>4.6153846153846101E-2</v>
      </c>
      <c r="O444" s="2"/>
      <c r="P444" s="1"/>
      <c r="Q444" s="25"/>
      <c r="R444" s="2"/>
    </row>
    <row r="445" spans="1:18" ht="12.75" customHeight="1" x14ac:dyDescent="0.2">
      <c r="L445" s="2"/>
      <c r="M445" s="2"/>
      <c r="O445" s="2"/>
    </row>
    <row r="446" spans="1:18" ht="12.75" customHeight="1" x14ac:dyDescent="0.2">
      <c r="L446" s="2"/>
      <c r="M446" s="2"/>
      <c r="O446" s="2"/>
    </row>
    <row r="447" spans="1:18" ht="26.25" customHeight="1" x14ac:dyDescent="0.4">
      <c r="B447" s="199" t="s">
        <v>78</v>
      </c>
      <c r="C447" s="200"/>
      <c r="D447" s="200"/>
      <c r="E447" s="200"/>
      <c r="F447" s="200"/>
      <c r="G447" s="200"/>
      <c r="H447" s="200"/>
      <c r="I447" s="200"/>
      <c r="J447" s="200"/>
      <c r="K447" s="147" t="s">
        <v>102</v>
      </c>
      <c r="L447" s="2"/>
      <c r="M447" s="2"/>
      <c r="N447" s="1"/>
      <c r="O447" s="2"/>
      <c r="P447" s="1"/>
      <c r="Q447" s="1"/>
      <c r="R447" s="1"/>
    </row>
    <row r="448" spans="1:18" ht="20.25" customHeight="1" x14ac:dyDescent="0.2">
      <c r="A448" s="201" t="s">
        <v>9</v>
      </c>
      <c r="B448" s="202" t="s">
        <v>79</v>
      </c>
      <c r="C448" s="203"/>
      <c r="D448" s="203"/>
      <c r="E448" s="203"/>
      <c r="F448" s="203"/>
      <c r="G448" s="203"/>
      <c r="H448" s="203"/>
      <c r="I448" s="203"/>
      <c r="J448" s="204"/>
      <c r="K448" s="212" t="s">
        <v>10</v>
      </c>
      <c r="L448" s="197" t="s">
        <v>2</v>
      </c>
      <c r="M448" s="197" t="s">
        <v>3</v>
      </c>
      <c r="N448" s="214" t="s">
        <v>4</v>
      </c>
      <c r="O448" s="197" t="s">
        <v>5</v>
      </c>
      <c r="P448" s="195" t="s">
        <v>6</v>
      </c>
      <c r="Q448" s="195" t="s">
        <v>7</v>
      </c>
      <c r="R448" s="197" t="s">
        <v>8</v>
      </c>
    </row>
    <row r="449" spans="1:19" ht="15.75" customHeight="1" x14ac:dyDescent="0.25">
      <c r="A449" s="196"/>
      <c r="B449" s="42" t="s">
        <v>80</v>
      </c>
      <c r="C449" s="42" t="s">
        <v>81</v>
      </c>
      <c r="D449" s="42" t="s">
        <v>82</v>
      </c>
      <c r="E449" s="42" t="s">
        <v>83</v>
      </c>
      <c r="F449" s="42" t="s">
        <v>84</v>
      </c>
      <c r="G449" s="42" t="s">
        <v>85</v>
      </c>
      <c r="H449" s="42" t="s">
        <v>86</v>
      </c>
      <c r="I449" s="42" t="s">
        <v>87</v>
      </c>
      <c r="J449" s="42" t="s">
        <v>88</v>
      </c>
      <c r="K449" s="213"/>
      <c r="L449" s="196"/>
      <c r="M449" s="196"/>
      <c r="N449" s="196"/>
      <c r="O449" s="196"/>
      <c r="P449" s="196"/>
      <c r="Q449" s="196"/>
      <c r="R449" s="196"/>
    </row>
    <row r="450" spans="1:19" ht="15.75" customHeight="1" x14ac:dyDescent="0.25">
      <c r="A450" s="42">
        <v>2101</v>
      </c>
      <c r="B450" s="43">
        <v>16</v>
      </c>
      <c r="C450" s="43"/>
      <c r="D450" s="43"/>
      <c r="E450" s="43"/>
      <c r="F450" s="43"/>
      <c r="G450" s="43"/>
      <c r="H450" s="43"/>
      <c r="I450" s="43"/>
      <c r="J450" s="43"/>
      <c r="K450" s="87"/>
      <c r="L450" s="150"/>
      <c r="M450" s="151"/>
      <c r="N450" s="152"/>
      <c r="O450" s="159"/>
      <c r="P450" s="44">
        <f>B450</f>
        <v>16</v>
      </c>
      <c r="Q450" s="160"/>
      <c r="R450" s="159"/>
    </row>
    <row r="451" spans="1:19" ht="15.75" customHeight="1" x14ac:dyDescent="0.25">
      <c r="A451" s="42">
        <v>2102</v>
      </c>
      <c r="B451" s="43"/>
      <c r="C451" s="43">
        <v>11</v>
      </c>
      <c r="D451" s="43"/>
      <c r="E451" s="43"/>
      <c r="F451" s="43"/>
      <c r="G451" s="43"/>
      <c r="H451" s="43"/>
      <c r="I451" s="43"/>
      <c r="J451" s="43"/>
      <c r="K451" s="87"/>
      <c r="L451" s="153"/>
      <c r="M451" s="68"/>
      <c r="N451" s="154"/>
      <c r="O451" s="45">
        <f>IF(C451=0,"",C451/B450)</f>
        <v>0.6875</v>
      </c>
      <c r="P451" s="46">
        <v>11</v>
      </c>
      <c r="Q451" s="161">
        <f t="shared" ref="Q451:Q458" si="38">IF(P451=0,"",P451/P450)</f>
        <v>0.6875</v>
      </c>
      <c r="R451" s="161">
        <f t="shared" ref="R451:R458" si="39">IF(P451=0,"",100%-Q451)</f>
        <v>0.3125</v>
      </c>
    </row>
    <row r="452" spans="1:19" ht="15.75" customHeight="1" x14ac:dyDescent="0.25">
      <c r="A452" s="42">
        <v>2201</v>
      </c>
      <c r="B452" s="43"/>
      <c r="C452" s="43"/>
      <c r="D452" s="43">
        <v>8</v>
      </c>
      <c r="E452" s="43"/>
      <c r="F452" s="43"/>
      <c r="G452" s="43"/>
      <c r="H452" s="43"/>
      <c r="I452" s="43"/>
      <c r="J452" s="43"/>
      <c r="K452" s="87"/>
      <c r="L452" s="153"/>
      <c r="M452" s="68"/>
      <c r="N452" s="154"/>
      <c r="O452" s="45">
        <f>IF(D452=0,"",D452/C451)</f>
        <v>0.72727272727272729</v>
      </c>
      <c r="P452" s="46">
        <v>9</v>
      </c>
      <c r="Q452" s="161">
        <f t="shared" si="38"/>
        <v>0.81818181818181823</v>
      </c>
      <c r="R452" s="161">
        <f t="shared" si="39"/>
        <v>0.18181818181818177</v>
      </c>
      <c r="S452" s="8">
        <f>P452/P450</f>
        <v>0.5625</v>
      </c>
    </row>
    <row r="453" spans="1:19" ht="15.75" customHeight="1" x14ac:dyDescent="0.25">
      <c r="A453" s="42">
        <v>2202</v>
      </c>
      <c r="B453" s="43"/>
      <c r="C453" s="43"/>
      <c r="D453" s="43"/>
      <c r="E453" s="43">
        <v>6</v>
      </c>
      <c r="F453" s="43"/>
      <c r="G453" s="43"/>
      <c r="H453" s="43"/>
      <c r="I453" s="43"/>
      <c r="J453" s="43"/>
      <c r="K453" s="87"/>
      <c r="L453" s="153"/>
      <c r="M453" s="68"/>
      <c r="N453" s="154"/>
      <c r="O453" s="45">
        <f>IF(E453=0,"",E453/D452)</f>
        <v>0.75</v>
      </c>
      <c r="P453" s="46">
        <v>8</v>
      </c>
      <c r="Q453" s="161">
        <f t="shared" si="38"/>
        <v>0.88888888888888884</v>
      </c>
      <c r="R453" s="161">
        <f t="shared" si="39"/>
        <v>0.11111111111111116</v>
      </c>
    </row>
    <row r="454" spans="1:19" ht="15.75" customHeight="1" x14ac:dyDescent="0.25">
      <c r="A454" s="42">
        <v>2301</v>
      </c>
      <c r="B454" s="43"/>
      <c r="C454" s="43"/>
      <c r="D454" s="43"/>
      <c r="E454" s="43"/>
      <c r="F454" s="43">
        <v>6</v>
      </c>
      <c r="G454" s="43"/>
      <c r="H454" s="43"/>
      <c r="I454" s="43"/>
      <c r="J454" s="43"/>
      <c r="K454" s="87"/>
      <c r="L454" s="153"/>
      <c r="M454" s="68"/>
      <c r="N454" s="154"/>
      <c r="O454" s="45">
        <f>IF(F454=0,"",F454/E453)</f>
        <v>1</v>
      </c>
      <c r="P454" s="46">
        <v>8</v>
      </c>
      <c r="Q454" s="161">
        <f t="shared" si="38"/>
        <v>1</v>
      </c>
      <c r="R454" s="161">
        <f t="shared" si="39"/>
        <v>0</v>
      </c>
    </row>
    <row r="455" spans="1:19" ht="15.75" customHeight="1" x14ac:dyDescent="0.25">
      <c r="A455" s="42">
        <v>2302</v>
      </c>
      <c r="B455" s="43"/>
      <c r="C455" s="43"/>
      <c r="D455" s="43"/>
      <c r="E455" s="43"/>
      <c r="F455" s="43"/>
      <c r="G455" s="43">
        <v>6</v>
      </c>
      <c r="H455" s="43"/>
      <c r="I455" s="43"/>
      <c r="J455" s="43"/>
      <c r="K455" s="87"/>
      <c r="L455" s="153"/>
      <c r="M455" s="68"/>
      <c r="N455" s="154"/>
      <c r="O455" s="45">
        <f>IF(G455=0,"",G455/F454)</f>
        <v>1</v>
      </c>
      <c r="P455" s="46">
        <v>8</v>
      </c>
      <c r="Q455" s="161">
        <f t="shared" si="38"/>
        <v>1</v>
      </c>
      <c r="R455" s="161">
        <f t="shared" si="39"/>
        <v>0</v>
      </c>
    </row>
    <row r="456" spans="1:19" ht="15.75" customHeight="1" x14ac:dyDescent="0.25">
      <c r="A456" s="42">
        <v>2401</v>
      </c>
      <c r="B456" s="43"/>
      <c r="C456" s="43"/>
      <c r="D456" s="43"/>
      <c r="E456" s="43"/>
      <c r="F456" s="43"/>
      <c r="G456" s="43"/>
      <c r="H456" s="43">
        <v>5</v>
      </c>
      <c r="I456" s="43"/>
      <c r="J456" s="43"/>
      <c r="K456" s="87"/>
      <c r="L456" s="153"/>
      <c r="M456" s="68"/>
      <c r="N456" s="154"/>
      <c r="O456" s="45">
        <f>IF(H456=0,"",H456/G455)</f>
        <v>0.83333333333333337</v>
      </c>
      <c r="P456" s="46">
        <v>8</v>
      </c>
      <c r="Q456" s="161">
        <f t="shared" si="38"/>
        <v>1</v>
      </c>
      <c r="R456" s="161">
        <f t="shared" si="39"/>
        <v>0</v>
      </c>
    </row>
    <row r="457" spans="1:19" ht="15.75" customHeight="1" x14ac:dyDescent="0.25">
      <c r="A457" s="42">
        <v>2402</v>
      </c>
      <c r="B457" s="43"/>
      <c r="C457" s="43"/>
      <c r="D457" s="43"/>
      <c r="E457" s="43"/>
      <c r="F457" s="43"/>
      <c r="G457" s="43"/>
      <c r="H457" s="43"/>
      <c r="I457" s="43">
        <v>4</v>
      </c>
      <c r="J457" s="43"/>
      <c r="K457" s="87"/>
      <c r="L457" s="153"/>
      <c r="M457" s="68"/>
      <c r="N457" s="154"/>
      <c r="O457" s="45">
        <f>IF(I457=0,"",I457/H456)</f>
        <v>0.8</v>
      </c>
      <c r="P457" s="46">
        <v>8</v>
      </c>
      <c r="Q457" s="161">
        <f t="shared" si="38"/>
        <v>1</v>
      </c>
      <c r="R457" s="161">
        <f t="shared" si="39"/>
        <v>0</v>
      </c>
    </row>
    <row r="458" spans="1:19" ht="15.75" customHeight="1" x14ac:dyDescent="0.25">
      <c r="A458" s="42">
        <v>2501</v>
      </c>
      <c r="B458" s="43"/>
      <c r="C458" s="43"/>
      <c r="D458" s="43"/>
      <c r="E458" s="43"/>
      <c r="F458" s="43"/>
      <c r="G458" s="43"/>
      <c r="H458" s="43"/>
      <c r="I458" s="43"/>
      <c r="J458" s="145">
        <v>4</v>
      </c>
      <c r="K458" s="87">
        <v>4</v>
      </c>
      <c r="L458" s="153"/>
      <c r="M458" s="68"/>
      <c r="N458" s="154"/>
      <c r="O458" s="190">
        <f>IF(J458=0,"",J458/I457)</f>
        <v>1</v>
      </c>
      <c r="P458" s="46">
        <v>6</v>
      </c>
      <c r="Q458" s="47">
        <f t="shared" si="38"/>
        <v>0.75</v>
      </c>
      <c r="R458" s="47">
        <f t="shared" si="39"/>
        <v>0.25</v>
      </c>
    </row>
    <row r="459" spans="1:19" ht="15.75" customHeight="1" x14ac:dyDescent="0.25">
      <c r="A459" s="42">
        <v>2502</v>
      </c>
      <c r="B459" s="43"/>
      <c r="C459" s="43"/>
      <c r="D459" s="43"/>
      <c r="E459" s="43"/>
      <c r="F459" s="43"/>
      <c r="G459" s="43"/>
      <c r="H459" s="43"/>
      <c r="I459" s="43"/>
      <c r="J459" s="43">
        <v>2</v>
      </c>
      <c r="K459" s="87"/>
      <c r="L459" s="153"/>
      <c r="M459" s="68"/>
      <c r="N459" s="155"/>
      <c r="O459" s="68"/>
      <c r="P459" s="46">
        <v>2</v>
      </c>
      <c r="Q459" s="68"/>
      <c r="R459" s="162"/>
    </row>
    <row r="460" spans="1:19" ht="15.75" customHeight="1" x14ac:dyDescent="0.25">
      <c r="A460" s="42">
        <v>2601</v>
      </c>
      <c r="B460" s="43"/>
      <c r="C460" s="43"/>
      <c r="D460" s="43"/>
      <c r="E460" s="43"/>
      <c r="F460" s="43"/>
      <c r="G460" s="43"/>
      <c r="H460" s="43"/>
      <c r="I460" s="43"/>
      <c r="J460" s="43"/>
      <c r="K460" s="87"/>
      <c r="L460" s="153"/>
      <c r="M460" s="68"/>
      <c r="N460" s="155"/>
      <c r="O460" s="163"/>
      <c r="P460" s="69"/>
      <c r="Q460" s="164"/>
      <c r="R460" s="163"/>
    </row>
    <row r="461" spans="1:19" ht="15.75" customHeight="1" x14ac:dyDescent="0.25">
      <c r="A461" s="42">
        <v>2602</v>
      </c>
      <c r="B461" s="43"/>
      <c r="C461" s="43"/>
      <c r="D461" s="43"/>
      <c r="E461" s="43"/>
      <c r="F461" s="43"/>
      <c r="G461" s="43"/>
      <c r="H461" s="43"/>
      <c r="I461" s="43"/>
      <c r="J461" s="43"/>
      <c r="K461" s="87"/>
      <c r="L461" s="153"/>
      <c r="M461" s="68"/>
      <c r="N461" s="155"/>
      <c r="O461" s="163"/>
      <c r="P461" s="69"/>
      <c r="Q461" s="164"/>
      <c r="R461" s="163"/>
    </row>
    <row r="462" spans="1:19" ht="15.75" customHeight="1" x14ac:dyDescent="0.25">
      <c r="A462" s="42">
        <v>2701</v>
      </c>
      <c r="B462" s="43"/>
      <c r="C462" s="43"/>
      <c r="D462" s="43"/>
      <c r="E462" s="43"/>
      <c r="F462" s="43"/>
      <c r="G462" s="43"/>
      <c r="H462" s="43"/>
      <c r="I462" s="43"/>
      <c r="J462" s="43"/>
      <c r="K462" s="87"/>
      <c r="L462" s="153"/>
      <c r="M462" s="68"/>
      <c r="N462" s="155"/>
      <c r="O462" s="68"/>
      <c r="P462" s="155"/>
      <c r="Q462" s="165"/>
      <c r="R462" s="163"/>
    </row>
    <row r="463" spans="1:19" ht="15.75" customHeight="1" x14ac:dyDescent="0.25">
      <c r="A463" s="42">
        <v>2702</v>
      </c>
      <c r="B463" s="43"/>
      <c r="C463" s="43"/>
      <c r="D463" s="43"/>
      <c r="E463" s="43"/>
      <c r="F463" s="43"/>
      <c r="G463" s="43"/>
      <c r="H463" s="43"/>
      <c r="I463" s="43"/>
      <c r="J463" s="43"/>
      <c r="K463" s="87"/>
      <c r="L463" s="153"/>
      <c r="M463" s="68"/>
      <c r="N463" s="155"/>
      <c r="O463" s="178" t="s">
        <v>64</v>
      </c>
      <c r="P463" s="179"/>
      <c r="Q463" s="138">
        <f>SUM(K457:K460)</f>
        <v>4</v>
      </c>
      <c r="R463" s="180" t="s">
        <v>10</v>
      </c>
    </row>
    <row r="464" spans="1:19" ht="15.75" customHeight="1" x14ac:dyDescent="0.25">
      <c r="A464" s="42">
        <v>2801</v>
      </c>
      <c r="B464" s="43"/>
      <c r="C464" s="43"/>
      <c r="D464" s="43"/>
      <c r="E464" s="43"/>
      <c r="F464" s="43"/>
      <c r="G464" s="43"/>
      <c r="H464" s="43"/>
      <c r="I464" s="43"/>
      <c r="J464" s="43"/>
      <c r="K464" s="87"/>
      <c r="L464" s="153"/>
      <c r="M464" s="68"/>
      <c r="N464" s="155"/>
      <c r="O464" s="181" t="s">
        <v>66</v>
      </c>
      <c r="P464" s="55" t="str">
        <f>IF(P463/B450=0,"",P463/B450)</f>
        <v/>
      </c>
      <c r="Q464" s="182" t="str">
        <f>IF(P463/Q463=0,"",P463/Q463)</f>
        <v/>
      </c>
      <c r="R464" s="183" t="s">
        <v>67</v>
      </c>
    </row>
    <row r="465" spans="1:25" ht="15.75" customHeight="1" x14ac:dyDescent="0.25">
      <c r="A465" s="42">
        <v>2802</v>
      </c>
      <c r="B465" s="43"/>
      <c r="C465" s="43"/>
      <c r="D465" s="43"/>
      <c r="E465" s="43"/>
      <c r="F465" s="43"/>
      <c r="G465" s="43"/>
      <c r="H465" s="43"/>
      <c r="I465" s="43"/>
      <c r="J465" s="43"/>
      <c r="K465" s="87"/>
      <c r="L465" s="156"/>
      <c r="M465" s="157"/>
      <c r="N465" s="158"/>
      <c r="O465" s="96"/>
      <c r="P465" s="184"/>
      <c r="Q465" s="184"/>
      <c r="R465" s="185"/>
      <c r="Y465" s="103">
        <f>AVERAGE(S452,S474)</f>
        <v>0.68941326530612246</v>
      </c>
    </row>
    <row r="466" spans="1:25" ht="18" customHeight="1" x14ac:dyDescent="0.25">
      <c r="A466" s="28"/>
      <c r="B466" s="198" t="s">
        <v>89</v>
      </c>
      <c r="C466" s="198"/>
      <c r="D466" s="198"/>
      <c r="E466" s="198"/>
      <c r="F466" s="198"/>
      <c r="G466" s="198"/>
      <c r="H466" s="198"/>
      <c r="I466" s="198"/>
      <c r="J466" s="198"/>
      <c r="K466" s="61">
        <f>SUM(K450:K462)</f>
        <v>4</v>
      </c>
      <c r="L466" s="62">
        <f>IF(K458=0,"",K458/B450)</f>
        <v>0.25</v>
      </c>
      <c r="M466" s="62">
        <f>IF(K466=0,"",K466/B450)</f>
        <v>0.25</v>
      </c>
      <c r="N466" s="62">
        <f>IF(K458=0,"",M466-L466)</f>
        <v>0</v>
      </c>
      <c r="O466" s="2"/>
      <c r="P466" s="1"/>
      <c r="Q466" s="25"/>
      <c r="R466" s="2"/>
    </row>
    <row r="467" spans="1:25" ht="12.75" customHeight="1" x14ac:dyDescent="0.2">
      <c r="L467" s="2"/>
      <c r="M467" s="2"/>
      <c r="O467" s="2"/>
    </row>
    <row r="468" spans="1:25" ht="12.75" customHeight="1" x14ac:dyDescent="0.2">
      <c r="L468" s="2"/>
      <c r="M468" s="2"/>
      <c r="O468" s="2"/>
    </row>
    <row r="469" spans="1:25" ht="26.25" customHeight="1" x14ac:dyDescent="0.4">
      <c r="B469" s="199" t="s">
        <v>78</v>
      </c>
      <c r="C469" s="200"/>
      <c r="D469" s="200"/>
      <c r="E469" s="200"/>
      <c r="F469" s="200"/>
      <c r="G469" s="200"/>
      <c r="H469" s="200"/>
      <c r="I469" s="200"/>
      <c r="J469" s="200"/>
      <c r="K469" s="147" t="s">
        <v>103</v>
      </c>
      <c r="L469" s="2"/>
      <c r="M469" s="2"/>
      <c r="N469" s="1"/>
      <c r="O469" s="2"/>
      <c r="P469" s="1"/>
      <c r="Q469" s="1"/>
      <c r="R469" s="1"/>
    </row>
    <row r="470" spans="1:25" ht="20.25" customHeight="1" x14ac:dyDescent="0.2">
      <c r="A470" s="201" t="s">
        <v>9</v>
      </c>
      <c r="B470" s="202" t="s">
        <v>79</v>
      </c>
      <c r="C470" s="203"/>
      <c r="D470" s="203"/>
      <c r="E470" s="203"/>
      <c r="F470" s="203"/>
      <c r="G470" s="203"/>
      <c r="H470" s="203"/>
      <c r="I470" s="203"/>
      <c r="J470" s="204"/>
      <c r="K470" s="212" t="s">
        <v>10</v>
      </c>
      <c r="L470" s="197" t="s">
        <v>2</v>
      </c>
      <c r="M470" s="197" t="s">
        <v>3</v>
      </c>
      <c r="N470" s="214" t="s">
        <v>4</v>
      </c>
      <c r="O470" s="197" t="s">
        <v>5</v>
      </c>
      <c r="P470" s="195" t="s">
        <v>6</v>
      </c>
      <c r="Q470" s="195" t="s">
        <v>7</v>
      </c>
      <c r="R470" s="197" t="s">
        <v>8</v>
      </c>
    </row>
    <row r="471" spans="1:25" ht="15.75" customHeight="1" x14ac:dyDescent="0.25">
      <c r="A471" s="196"/>
      <c r="B471" s="42" t="s">
        <v>80</v>
      </c>
      <c r="C471" s="42" t="s">
        <v>81</v>
      </c>
      <c r="D471" s="42" t="s">
        <v>82</v>
      </c>
      <c r="E471" s="42" t="s">
        <v>83</v>
      </c>
      <c r="F471" s="42" t="s">
        <v>84</v>
      </c>
      <c r="G471" s="42" t="s">
        <v>85</v>
      </c>
      <c r="H471" s="42" t="s">
        <v>86</v>
      </c>
      <c r="I471" s="42" t="s">
        <v>87</v>
      </c>
      <c r="J471" s="42" t="s">
        <v>88</v>
      </c>
      <c r="K471" s="213"/>
      <c r="L471" s="196"/>
      <c r="M471" s="196"/>
      <c r="N471" s="196"/>
      <c r="O471" s="196"/>
      <c r="P471" s="196"/>
      <c r="Q471" s="196"/>
      <c r="R471" s="196"/>
    </row>
    <row r="472" spans="1:25" ht="15.75" customHeight="1" x14ac:dyDescent="0.25">
      <c r="A472" s="42">
        <v>2102</v>
      </c>
      <c r="B472" s="43">
        <v>49</v>
      </c>
      <c r="C472" s="43"/>
      <c r="D472" s="43"/>
      <c r="E472" s="43"/>
      <c r="F472" s="43"/>
      <c r="G472" s="43"/>
      <c r="H472" s="43"/>
      <c r="I472" s="43"/>
      <c r="J472" s="43"/>
      <c r="K472" s="87"/>
      <c r="L472" s="150"/>
      <c r="M472" s="151"/>
      <c r="N472" s="152"/>
      <c r="O472" s="159"/>
      <c r="P472" s="44">
        <f>B472</f>
        <v>49</v>
      </c>
      <c r="Q472" s="160"/>
      <c r="R472" s="159"/>
    </row>
    <row r="473" spans="1:25" ht="15.75" customHeight="1" x14ac:dyDescent="0.25">
      <c r="A473" s="42">
        <v>2201</v>
      </c>
      <c r="B473" s="43"/>
      <c r="C473" s="43">
        <v>45</v>
      </c>
      <c r="D473" s="43"/>
      <c r="E473" s="43"/>
      <c r="F473" s="43"/>
      <c r="G473" s="43"/>
      <c r="H473" s="43"/>
      <c r="I473" s="43"/>
      <c r="J473" s="43"/>
      <c r="K473" s="87"/>
      <c r="L473" s="153"/>
      <c r="M473" s="68"/>
      <c r="N473" s="154"/>
      <c r="O473" s="45">
        <f>IF(C473=0,"",C473/B472)</f>
        <v>0.91836734693877553</v>
      </c>
      <c r="P473" s="46">
        <v>45</v>
      </c>
      <c r="Q473" s="161">
        <f t="shared" ref="Q473:Q480" si="40">IF(P473=0,"",P473/P472)</f>
        <v>0.91836734693877553</v>
      </c>
      <c r="R473" s="161">
        <f t="shared" ref="R473:R480" si="41">IF(P473=0,"",100%-Q473)</f>
        <v>8.1632653061224469E-2</v>
      </c>
    </row>
    <row r="474" spans="1:25" ht="15.75" customHeight="1" x14ac:dyDescent="0.25">
      <c r="A474" s="42">
        <v>2202</v>
      </c>
      <c r="B474" s="43"/>
      <c r="C474" s="43"/>
      <c r="D474" s="43">
        <v>40</v>
      </c>
      <c r="E474" s="43"/>
      <c r="F474" s="43"/>
      <c r="G474" s="43"/>
      <c r="H474" s="43"/>
      <c r="I474" s="43"/>
      <c r="J474" s="43"/>
      <c r="K474" s="87"/>
      <c r="L474" s="153"/>
      <c r="M474" s="68"/>
      <c r="N474" s="154"/>
      <c r="O474" s="45">
        <f>IF(D474=0,"",D474/C473)</f>
        <v>0.88888888888888884</v>
      </c>
      <c r="P474" s="46">
        <v>40</v>
      </c>
      <c r="Q474" s="161">
        <f t="shared" si="40"/>
        <v>0.88888888888888884</v>
      </c>
      <c r="R474" s="161">
        <f t="shared" si="41"/>
        <v>0.11111111111111116</v>
      </c>
      <c r="S474" s="100">
        <f>P474/P472</f>
        <v>0.81632653061224492</v>
      </c>
    </row>
    <row r="475" spans="1:25" ht="15.75" customHeight="1" x14ac:dyDescent="0.25">
      <c r="A475" s="42">
        <v>2301</v>
      </c>
      <c r="B475" s="43"/>
      <c r="C475" s="43"/>
      <c r="D475" s="43"/>
      <c r="E475" s="43">
        <v>38</v>
      </c>
      <c r="F475" s="43"/>
      <c r="G475" s="43"/>
      <c r="H475" s="43"/>
      <c r="I475" s="43"/>
      <c r="J475" s="43"/>
      <c r="K475" s="87"/>
      <c r="L475" s="153"/>
      <c r="M475" s="68"/>
      <c r="N475" s="154"/>
      <c r="O475" s="45">
        <f>IF(E475=0,"",E475/D474)</f>
        <v>0.95</v>
      </c>
      <c r="P475" s="46">
        <v>40</v>
      </c>
      <c r="Q475" s="161">
        <f t="shared" si="40"/>
        <v>1</v>
      </c>
      <c r="R475" s="161">
        <f t="shared" si="41"/>
        <v>0</v>
      </c>
    </row>
    <row r="476" spans="1:25" ht="15.75" customHeight="1" x14ac:dyDescent="0.25">
      <c r="A476" s="42">
        <v>2302</v>
      </c>
      <c r="B476" s="43"/>
      <c r="C476" s="43"/>
      <c r="D476" s="43"/>
      <c r="E476" s="43"/>
      <c r="F476" s="43">
        <v>34</v>
      </c>
      <c r="G476" s="43"/>
      <c r="H476" s="43"/>
      <c r="I476" s="43"/>
      <c r="J476" s="43"/>
      <c r="K476" s="87"/>
      <c r="L476" s="153"/>
      <c r="M476" s="68"/>
      <c r="N476" s="154"/>
      <c r="O476" s="45">
        <f>IF(F476=0,"",F476/E475)</f>
        <v>0.89473684210526316</v>
      </c>
      <c r="P476" s="46">
        <v>38</v>
      </c>
      <c r="Q476" s="161">
        <f t="shared" si="40"/>
        <v>0.95</v>
      </c>
      <c r="R476" s="161">
        <f t="shared" si="41"/>
        <v>5.0000000000000044E-2</v>
      </c>
    </row>
    <row r="477" spans="1:25" ht="15.75" customHeight="1" x14ac:dyDescent="0.25">
      <c r="A477" s="42">
        <v>2401</v>
      </c>
      <c r="B477" s="43"/>
      <c r="C477" s="43"/>
      <c r="D477" s="43"/>
      <c r="E477" s="43"/>
      <c r="F477" s="43"/>
      <c r="G477" s="43">
        <v>34</v>
      </c>
      <c r="H477" s="43"/>
      <c r="I477" s="43"/>
      <c r="J477" s="43"/>
      <c r="K477" s="87"/>
      <c r="L477" s="153"/>
      <c r="M477" s="68"/>
      <c r="N477" s="154"/>
      <c r="O477" s="45">
        <f>IF(G477=0,"",G477/F476)</f>
        <v>1</v>
      </c>
      <c r="P477" s="46">
        <v>36</v>
      </c>
      <c r="Q477" s="161">
        <f t="shared" si="40"/>
        <v>0.94736842105263153</v>
      </c>
      <c r="R477" s="161">
        <f t="shared" si="41"/>
        <v>5.2631578947368474E-2</v>
      </c>
    </row>
    <row r="478" spans="1:25" ht="15.75" customHeight="1" x14ac:dyDescent="0.25">
      <c r="A478" s="42">
        <v>2402</v>
      </c>
      <c r="B478" s="43"/>
      <c r="C478" s="43"/>
      <c r="D478" s="43"/>
      <c r="E478" s="43"/>
      <c r="F478" s="43"/>
      <c r="G478" s="43"/>
      <c r="H478" s="43">
        <v>34</v>
      </c>
      <c r="I478" s="43"/>
      <c r="J478" s="43"/>
      <c r="K478" s="87"/>
      <c r="L478" s="153"/>
      <c r="M478" s="68"/>
      <c r="N478" s="154"/>
      <c r="O478" s="45">
        <f>IF(H478=0,"",H478/G477)</f>
        <v>1</v>
      </c>
      <c r="P478" s="46">
        <v>35</v>
      </c>
      <c r="Q478" s="161">
        <f t="shared" si="40"/>
        <v>0.97222222222222221</v>
      </c>
      <c r="R478" s="161">
        <f t="shared" si="41"/>
        <v>2.777777777777779E-2</v>
      </c>
    </row>
    <row r="479" spans="1:25" ht="15.75" customHeight="1" x14ac:dyDescent="0.25">
      <c r="A479" s="42">
        <v>2501</v>
      </c>
      <c r="B479" s="43"/>
      <c r="C479" s="43"/>
      <c r="D479" s="43"/>
      <c r="E479" s="43"/>
      <c r="F479" s="43"/>
      <c r="G479" s="43"/>
      <c r="H479" s="43"/>
      <c r="I479" s="43">
        <v>31</v>
      </c>
      <c r="J479" s="43"/>
      <c r="K479" s="87"/>
      <c r="L479" s="153"/>
      <c r="M479" s="68"/>
      <c r="N479" s="154"/>
      <c r="O479" s="45">
        <f>IF(I479=0,"",I479/H478)</f>
        <v>0.91176470588235292</v>
      </c>
      <c r="P479" s="46">
        <v>34</v>
      </c>
      <c r="Q479" s="161">
        <f t="shared" si="40"/>
        <v>0.97142857142857142</v>
      </c>
      <c r="R479" s="161">
        <f t="shared" si="41"/>
        <v>2.8571428571428581E-2</v>
      </c>
    </row>
    <row r="480" spans="1:25" ht="15.75" customHeight="1" x14ac:dyDescent="0.25">
      <c r="A480" s="42">
        <v>2502</v>
      </c>
      <c r="B480" s="43"/>
      <c r="C480" s="43"/>
      <c r="D480" s="43"/>
      <c r="E480" s="43"/>
      <c r="F480" s="43"/>
      <c r="G480" s="43"/>
      <c r="H480" s="43"/>
      <c r="I480" s="43"/>
      <c r="J480" s="43">
        <v>27</v>
      </c>
      <c r="K480" s="87">
        <v>26</v>
      </c>
      <c r="L480" s="153"/>
      <c r="M480" s="68"/>
      <c r="N480" s="154"/>
      <c r="O480" s="47">
        <f>IF(J480=0,"",J480/I479)</f>
        <v>0.87096774193548387</v>
      </c>
      <c r="P480" s="46">
        <v>34</v>
      </c>
      <c r="Q480" s="47">
        <f t="shared" si="40"/>
        <v>1</v>
      </c>
      <c r="R480" s="47">
        <f t="shared" si="41"/>
        <v>0</v>
      </c>
    </row>
    <row r="481" spans="1:19" ht="15.75" customHeight="1" x14ac:dyDescent="0.25">
      <c r="A481" s="42">
        <v>2601</v>
      </c>
      <c r="B481" s="43"/>
      <c r="C481" s="43"/>
      <c r="D481" s="43"/>
      <c r="E481" s="43"/>
      <c r="F481" s="43"/>
      <c r="G481" s="43"/>
      <c r="H481" s="43"/>
      <c r="I481" s="43"/>
      <c r="J481" s="43"/>
      <c r="K481" s="87"/>
      <c r="L481" s="153"/>
      <c r="M481" s="68"/>
      <c r="N481" s="155"/>
      <c r="O481" s="68"/>
      <c r="P481" s="46"/>
      <c r="Q481" s="68"/>
      <c r="R481" s="162"/>
    </row>
    <row r="482" spans="1:19" ht="15.75" customHeight="1" x14ac:dyDescent="0.25">
      <c r="A482" s="42">
        <v>2602</v>
      </c>
      <c r="B482" s="43"/>
      <c r="C482" s="43"/>
      <c r="D482" s="43"/>
      <c r="E482" s="43"/>
      <c r="F482" s="43"/>
      <c r="G482" s="43"/>
      <c r="H482" s="43"/>
      <c r="I482" s="43"/>
      <c r="J482" s="43"/>
      <c r="K482" s="87"/>
      <c r="L482" s="153"/>
      <c r="M482" s="68"/>
      <c r="N482" s="155"/>
      <c r="O482" s="163"/>
      <c r="P482" s="69"/>
      <c r="Q482" s="164"/>
      <c r="R482" s="163"/>
    </row>
    <row r="483" spans="1:19" ht="15.75" customHeight="1" x14ac:dyDescent="0.25">
      <c r="A483" s="42">
        <v>2701</v>
      </c>
      <c r="B483" s="43"/>
      <c r="C483" s="43"/>
      <c r="D483" s="43"/>
      <c r="E483" s="43"/>
      <c r="F483" s="43"/>
      <c r="G483" s="43"/>
      <c r="H483" s="43"/>
      <c r="I483" s="43"/>
      <c r="J483" s="43"/>
      <c r="K483" s="87"/>
      <c r="L483" s="153"/>
      <c r="M483" s="68"/>
      <c r="N483" s="155"/>
      <c r="O483" s="163"/>
      <c r="P483" s="69"/>
      <c r="Q483" s="164"/>
      <c r="R483" s="163"/>
    </row>
    <row r="484" spans="1:19" ht="15.75" customHeight="1" x14ac:dyDescent="0.25">
      <c r="A484" s="42">
        <v>2702</v>
      </c>
      <c r="B484" s="43"/>
      <c r="C484" s="43"/>
      <c r="D484" s="43"/>
      <c r="E484" s="43"/>
      <c r="F484" s="43"/>
      <c r="G484" s="43"/>
      <c r="H484" s="43"/>
      <c r="I484" s="43"/>
      <c r="J484" s="43"/>
      <c r="K484" s="87"/>
      <c r="L484" s="153"/>
      <c r="M484" s="68"/>
      <c r="N484" s="155"/>
      <c r="O484" s="68"/>
      <c r="P484" s="155"/>
      <c r="Q484" s="165"/>
      <c r="R484" s="163"/>
    </row>
    <row r="485" spans="1:19" ht="15.75" customHeight="1" x14ac:dyDescent="0.25">
      <c r="A485" s="42">
        <v>2801</v>
      </c>
      <c r="B485" s="43"/>
      <c r="C485" s="43"/>
      <c r="D485" s="43"/>
      <c r="E485" s="43"/>
      <c r="F485" s="43"/>
      <c r="G485" s="43"/>
      <c r="H485" s="43"/>
      <c r="I485" s="43"/>
      <c r="J485" s="43"/>
      <c r="K485" s="87"/>
      <c r="L485" s="153"/>
      <c r="M485" s="68"/>
      <c r="N485" s="155"/>
      <c r="O485" s="178" t="s">
        <v>64</v>
      </c>
      <c r="P485" s="179"/>
      <c r="Q485" s="138">
        <f>SUM(K479:K482)</f>
        <v>26</v>
      </c>
      <c r="R485" s="180" t="s">
        <v>10</v>
      </c>
    </row>
    <row r="486" spans="1:19" ht="15.75" customHeight="1" x14ac:dyDescent="0.25">
      <c r="A486" s="42">
        <v>2802</v>
      </c>
      <c r="B486" s="43"/>
      <c r="C486" s="43"/>
      <c r="D486" s="43"/>
      <c r="E486" s="43"/>
      <c r="F486" s="43"/>
      <c r="G486" s="43"/>
      <c r="H486" s="43"/>
      <c r="I486" s="43"/>
      <c r="J486" s="43"/>
      <c r="K486" s="87"/>
      <c r="L486" s="153"/>
      <c r="M486" s="68"/>
      <c r="N486" s="155"/>
      <c r="O486" s="181" t="s">
        <v>66</v>
      </c>
      <c r="P486" s="55" t="str">
        <f>IF(P485/B472=0,"",P485/B472)</f>
        <v/>
      </c>
      <c r="Q486" s="182" t="str">
        <f>IF(P485/Q485=0,"",P485/Q485)</f>
        <v/>
      </c>
      <c r="R486" s="183" t="s">
        <v>67</v>
      </c>
    </row>
    <row r="487" spans="1:19" ht="15.75" customHeight="1" x14ac:dyDescent="0.25">
      <c r="A487" s="42">
        <v>2901</v>
      </c>
      <c r="B487" s="43"/>
      <c r="C487" s="43"/>
      <c r="D487" s="43"/>
      <c r="E487" s="43"/>
      <c r="F487" s="43"/>
      <c r="G487" s="43"/>
      <c r="H487" s="43"/>
      <c r="I487" s="43"/>
      <c r="J487" s="43"/>
      <c r="K487" s="87"/>
      <c r="L487" s="156"/>
      <c r="M487" s="157"/>
      <c r="N487" s="158"/>
      <c r="O487" s="96"/>
      <c r="P487" s="184"/>
      <c r="Q487" s="184"/>
      <c r="R487" s="185"/>
    </row>
    <row r="488" spans="1:19" ht="18" customHeight="1" x14ac:dyDescent="0.25">
      <c r="A488" s="28"/>
      <c r="B488" s="198" t="s">
        <v>89</v>
      </c>
      <c r="C488" s="198"/>
      <c r="D488" s="198"/>
      <c r="E488" s="198"/>
      <c r="F488" s="198"/>
      <c r="G488" s="198"/>
      <c r="H488" s="198"/>
      <c r="I488" s="198"/>
      <c r="J488" s="198"/>
      <c r="K488" s="61">
        <f>SUM(K472:K484)</f>
        <v>26</v>
      </c>
      <c r="L488" s="62">
        <f>IF(K480=0,"",K480/B472)</f>
        <v>0.53061224489795922</v>
      </c>
      <c r="M488" s="62">
        <f>IF(K488=0,"",K488/B472)</f>
        <v>0.53061224489795922</v>
      </c>
      <c r="N488" s="62">
        <f>IF(K480=0,"",M488-L488)</f>
        <v>0</v>
      </c>
      <c r="O488" s="2"/>
      <c r="P488" s="1"/>
      <c r="Q488" s="25"/>
      <c r="R488" s="2"/>
    </row>
    <row r="489" spans="1:19" ht="12.75" customHeight="1" x14ac:dyDescent="0.2">
      <c r="L489" s="2"/>
      <c r="M489" s="2"/>
      <c r="O489" s="2"/>
    </row>
    <row r="490" spans="1:19" ht="12.75" customHeight="1" x14ac:dyDescent="0.2">
      <c r="L490" s="2"/>
      <c r="M490" s="2"/>
      <c r="O490" s="2"/>
    </row>
    <row r="491" spans="1:19" ht="26.25" customHeight="1" x14ac:dyDescent="0.4">
      <c r="B491" s="199" t="s">
        <v>78</v>
      </c>
      <c r="C491" s="200"/>
      <c r="D491" s="200"/>
      <c r="E491" s="200"/>
      <c r="F491" s="200"/>
      <c r="G491" s="200"/>
      <c r="H491" s="200"/>
      <c r="I491" s="200"/>
      <c r="J491" s="200"/>
      <c r="K491" s="147" t="s">
        <v>104</v>
      </c>
      <c r="L491" s="2"/>
      <c r="M491" s="2"/>
      <c r="N491" s="1"/>
      <c r="O491" s="2"/>
      <c r="P491" s="1"/>
      <c r="Q491" s="1"/>
      <c r="R491" s="1"/>
    </row>
    <row r="492" spans="1:19" ht="20.25" customHeight="1" x14ac:dyDescent="0.2">
      <c r="A492" s="201" t="s">
        <v>9</v>
      </c>
      <c r="B492" s="202" t="s">
        <v>79</v>
      </c>
      <c r="C492" s="203"/>
      <c r="D492" s="203"/>
      <c r="E492" s="203"/>
      <c r="F492" s="203"/>
      <c r="G492" s="203"/>
      <c r="H492" s="203"/>
      <c r="I492" s="203"/>
      <c r="J492" s="204"/>
      <c r="K492" s="212" t="s">
        <v>10</v>
      </c>
      <c r="L492" s="197" t="s">
        <v>2</v>
      </c>
      <c r="M492" s="197" t="s">
        <v>3</v>
      </c>
      <c r="N492" s="214" t="s">
        <v>4</v>
      </c>
      <c r="O492" s="197" t="s">
        <v>5</v>
      </c>
      <c r="P492" s="195" t="s">
        <v>6</v>
      </c>
      <c r="Q492" s="195" t="s">
        <v>7</v>
      </c>
      <c r="R492" s="197" t="s">
        <v>8</v>
      </c>
    </row>
    <row r="493" spans="1:19" ht="15.75" customHeight="1" x14ac:dyDescent="0.25">
      <c r="A493" s="196"/>
      <c r="B493" s="42" t="s">
        <v>80</v>
      </c>
      <c r="C493" s="42" t="s">
        <v>81</v>
      </c>
      <c r="D493" s="42" t="s">
        <v>82</v>
      </c>
      <c r="E493" s="42" t="s">
        <v>83</v>
      </c>
      <c r="F493" s="42" t="s">
        <v>84</v>
      </c>
      <c r="G493" s="42" t="s">
        <v>85</v>
      </c>
      <c r="H493" s="42" t="s">
        <v>86</v>
      </c>
      <c r="I493" s="42" t="s">
        <v>87</v>
      </c>
      <c r="J493" s="42" t="s">
        <v>88</v>
      </c>
      <c r="K493" s="213"/>
      <c r="L493" s="196"/>
      <c r="M493" s="196"/>
      <c r="N493" s="196"/>
      <c r="O493" s="196"/>
      <c r="P493" s="196"/>
      <c r="Q493" s="196"/>
      <c r="R493" s="196"/>
    </row>
    <row r="494" spans="1:19" ht="15.75" customHeight="1" x14ac:dyDescent="0.25">
      <c r="A494" s="42">
        <v>2201</v>
      </c>
      <c r="B494" s="43">
        <v>22</v>
      </c>
      <c r="C494" s="43"/>
      <c r="D494" s="43"/>
      <c r="E494" s="43"/>
      <c r="F494" s="43"/>
      <c r="G494" s="43"/>
      <c r="H494" s="43"/>
      <c r="I494" s="43"/>
      <c r="J494" s="43"/>
      <c r="K494" s="87"/>
      <c r="L494" s="150"/>
      <c r="M494" s="151"/>
      <c r="N494" s="152"/>
      <c r="O494" s="159"/>
      <c r="P494" s="44">
        <f>B494</f>
        <v>22</v>
      </c>
      <c r="Q494" s="160"/>
      <c r="R494" s="159"/>
    </row>
    <row r="495" spans="1:19" ht="15.75" customHeight="1" x14ac:dyDescent="0.25">
      <c r="A495" s="42">
        <v>2202</v>
      </c>
      <c r="B495" s="43"/>
      <c r="C495" s="43">
        <v>17</v>
      </c>
      <c r="D495" s="43"/>
      <c r="E495" s="43"/>
      <c r="F495" s="43"/>
      <c r="G495" s="43"/>
      <c r="H495" s="43"/>
      <c r="I495" s="43"/>
      <c r="J495" s="43"/>
      <c r="K495" s="87"/>
      <c r="L495" s="153"/>
      <c r="M495" s="68"/>
      <c r="N495" s="154"/>
      <c r="O495" s="45">
        <f>IF(C495=0,"",C495/B494)</f>
        <v>0.77272727272727271</v>
      </c>
      <c r="P495" s="46">
        <v>17</v>
      </c>
      <c r="Q495" s="161">
        <f t="shared" ref="Q495:Q502" si="42">IF(P495=0,"",P495/P494)</f>
        <v>0.77272727272727271</v>
      </c>
      <c r="R495" s="161">
        <f t="shared" ref="R495:R502" si="43">IF(P495=0,"",100%-Q495)</f>
        <v>0.22727272727272729</v>
      </c>
    </row>
    <row r="496" spans="1:19" ht="15.75" customHeight="1" x14ac:dyDescent="0.25">
      <c r="A496" s="42">
        <v>2301</v>
      </c>
      <c r="B496" s="43"/>
      <c r="C496" s="43"/>
      <c r="D496" s="43">
        <v>16</v>
      </c>
      <c r="E496" s="43"/>
      <c r="F496" s="43"/>
      <c r="G496" s="43"/>
      <c r="H496" s="43"/>
      <c r="I496" s="43"/>
      <c r="J496" s="43"/>
      <c r="K496" s="87"/>
      <c r="L496" s="153"/>
      <c r="M496" s="68"/>
      <c r="N496" s="154"/>
      <c r="O496" s="45">
        <f>IF(D496=0,"",D496/C495)</f>
        <v>0.94117647058823528</v>
      </c>
      <c r="P496" s="46">
        <v>16</v>
      </c>
      <c r="Q496" s="161">
        <f t="shared" si="42"/>
        <v>0.94117647058823528</v>
      </c>
      <c r="R496" s="161">
        <f t="shared" si="43"/>
        <v>5.8823529411764719E-2</v>
      </c>
      <c r="S496" s="100">
        <f>P496/P494</f>
        <v>0.72727272727272729</v>
      </c>
    </row>
    <row r="497" spans="1:18" ht="15.75" customHeight="1" x14ac:dyDescent="0.25">
      <c r="A497" s="42">
        <v>2302</v>
      </c>
      <c r="B497" s="43"/>
      <c r="C497" s="43"/>
      <c r="D497" s="43"/>
      <c r="E497" s="43">
        <v>15</v>
      </c>
      <c r="F497" s="43"/>
      <c r="G497" s="43"/>
      <c r="H497" s="43"/>
      <c r="I497" s="43"/>
      <c r="J497" s="43"/>
      <c r="K497" s="87"/>
      <c r="L497" s="153"/>
      <c r="M497" s="68"/>
      <c r="N497" s="154"/>
      <c r="O497" s="45">
        <f>IF(E497=0,"",E497/D496)</f>
        <v>0.9375</v>
      </c>
      <c r="P497" s="46">
        <v>16</v>
      </c>
      <c r="Q497" s="161">
        <f t="shared" si="42"/>
        <v>1</v>
      </c>
      <c r="R497" s="161">
        <f t="shared" si="43"/>
        <v>0</v>
      </c>
    </row>
    <row r="498" spans="1:18" ht="15.75" customHeight="1" x14ac:dyDescent="0.25">
      <c r="A498" s="42">
        <v>2401</v>
      </c>
      <c r="B498" s="43"/>
      <c r="C498" s="43"/>
      <c r="D498" s="43"/>
      <c r="E498" s="43"/>
      <c r="F498" s="43">
        <v>14</v>
      </c>
      <c r="G498" s="43"/>
      <c r="H498" s="43"/>
      <c r="I498" s="43"/>
      <c r="J498" s="43"/>
      <c r="K498" s="87"/>
      <c r="L498" s="153"/>
      <c r="M498" s="68"/>
      <c r="N498" s="154"/>
      <c r="O498" s="45">
        <f>IF(F498=0,"",F498/E497)</f>
        <v>0.93333333333333335</v>
      </c>
      <c r="P498" s="46">
        <v>14</v>
      </c>
      <c r="Q498" s="161">
        <f t="shared" si="42"/>
        <v>0.875</v>
      </c>
      <c r="R498" s="161">
        <f t="shared" si="43"/>
        <v>0.125</v>
      </c>
    </row>
    <row r="499" spans="1:18" ht="15.75" customHeight="1" x14ac:dyDescent="0.25">
      <c r="A499" s="42">
        <v>2402</v>
      </c>
      <c r="B499" s="43"/>
      <c r="C499" s="43"/>
      <c r="D499" s="43"/>
      <c r="E499" s="43"/>
      <c r="F499" s="43"/>
      <c r="G499" s="43">
        <v>12</v>
      </c>
      <c r="H499" s="43"/>
      <c r="I499" s="43"/>
      <c r="J499" s="43"/>
      <c r="K499" s="87"/>
      <c r="L499" s="153"/>
      <c r="M499" s="68"/>
      <c r="N499" s="154"/>
      <c r="O499" s="45">
        <f>IF(G499=0,"",G499/F498)</f>
        <v>0.8571428571428571</v>
      </c>
      <c r="P499" s="46">
        <v>14</v>
      </c>
      <c r="Q499" s="161">
        <f t="shared" si="42"/>
        <v>1</v>
      </c>
      <c r="R499" s="161">
        <f t="shared" si="43"/>
        <v>0</v>
      </c>
    </row>
    <row r="500" spans="1:18" ht="15.75" customHeight="1" x14ac:dyDescent="0.25">
      <c r="A500" s="42">
        <v>2501</v>
      </c>
      <c r="B500" s="43"/>
      <c r="C500" s="43"/>
      <c r="D500" s="43"/>
      <c r="E500" s="43"/>
      <c r="F500" s="43"/>
      <c r="G500" s="43"/>
      <c r="H500" s="43">
        <v>12</v>
      </c>
      <c r="I500" s="43"/>
      <c r="J500" s="43"/>
      <c r="K500" s="87"/>
      <c r="L500" s="153"/>
      <c r="M500" s="68"/>
      <c r="N500" s="154"/>
      <c r="O500" s="191">
        <f>IF(H500=0,"",H500/G499)</f>
        <v>1</v>
      </c>
      <c r="P500" s="46">
        <v>14</v>
      </c>
      <c r="Q500" s="189">
        <f t="shared" si="42"/>
        <v>1</v>
      </c>
      <c r="R500" s="189">
        <f t="shared" si="43"/>
        <v>0</v>
      </c>
    </row>
    <row r="501" spans="1:18" ht="15.75" customHeight="1" x14ac:dyDescent="0.25">
      <c r="A501" s="42">
        <v>2502</v>
      </c>
      <c r="B501" s="43"/>
      <c r="C501" s="43"/>
      <c r="D501" s="43"/>
      <c r="E501" s="43"/>
      <c r="F501" s="43"/>
      <c r="G501" s="43"/>
      <c r="H501" s="43"/>
      <c r="I501" s="43">
        <v>12</v>
      </c>
      <c r="J501" s="43"/>
      <c r="K501" s="87"/>
      <c r="L501" s="153"/>
      <c r="M501" s="68"/>
      <c r="N501" s="154"/>
      <c r="O501" s="45">
        <f>IF(I501=0,"",I501/H500)</f>
        <v>1</v>
      </c>
      <c r="P501" s="46">
        <v>14</v>
      </c>
      <c r="Q501" s="161">
        <f t="shared" si="42"/>
        <v>1</v>
      </c>
      <c r="R501" s="161">
        <f t="shared" si="43"/>
        <v>0</v>
      </c>
    </row>
    <row r="502" spans="1:18" ht="15.75" customHeight="1" x14ac:dyDescent="0.25">
      <c r="A502" s="42">
        <v>2601</v>
      </c>
      <c r="B502" s="43"/>
      <c r="C502" s="43"/>
      <c r="D502" s="43"/>
      <c r="E502" s="43"/>
      <c r="F502" s="43"/>
      <c r="G502" s="43"/>
      <c r="H502" s="43"/>
      <c r="I502" s="43"/>
      <c r="J502" s="43"/>
      <c r="K502" s="87"/>
      <c r="L502" s="153"/>
      <c r="M502" s="68"/>
      <c r="N502" s="154"/>
      <c r="O502" s="47" t="str">
        <f>IF(J502=0,"",J502/I501)</f>
        <v/>
      </c>
      <c r="P502" s="46"/>
      <c r="Q502" s="47" t="str">
        <f t="shared" si="42"/>
        <v/>
      </c>
      <c r="R502" s="47" t="str">
        <f t="shared" si="43"/>
        <v/>
      </c>
    </row>
    <row r="503" spans="1:18" ht="15.75" customHeight="1" x14ac:dyDescent="0.25">
      <c r="A503" s="42">
        <v>2602</v>
      </c>
      <c r="B503" s="43"/>
      <c r="C503" s="43"/>
      <c r="D503" s="43"/>
      <c r="E503" s="43"/>
      <c r="F503" s="43"/>
      <c r="G503" s="43"/>
      <c r="H503" s="43"/>
      <c r="I503" s="43"/>
      <c r="J503" s="43"/>
      <c r="K503" s="87"/>
      <c r="L503" s="153"/>
      <c r="M503" s="68"/>
      <c r="N503" s="155"/>
      <c r="O503" s="68"/>
      <c r="P503" s="46"/>
      <c r="Q503" s="68"/>
      <c r="R503" s="162"/>
    </row>
    <row r="504" spans="1:18" ht="15.75" customHeight="1" x14ac:dyDescent="0.25">
      <c r="A504" s="42">
        <v>2701</v>
      </c>
      <c r="B504" s="43"/>
      <c r="C504" s="43"/>
      <c r="D504" s="43"/>
      <c r="E504" s="43"/>
      <c r="F504" s="43"/>
      <c r="G504" s="43"/>
      <c r="H504" s="43"/>
      <c r="I504" s="43"/>
      <c r="J504" s="43"/>
      <c r="K504" s="87"/>
      <c r="L504" s="153"/>
      <c r="M504" s="68"/>
      <c r="N504" s="155"/>
      <c r="O504" s="163"/>
      <c r="P504" s="69"/>
      <c r="Q504" s="164"/>
      <c r="R504" s="163"/>
    </row>
    <row r="505" spans="1:18" ht="15.75" customHeight="1" x14ac:dyDescent="0.25">
      <c r="A505" s="42">
        <v>2702</v>
      </c>
      <c r="B505" s="43"/>
      <c r="C505" s="43"/>
      <c r="D505" s="43"/>
      <c r="E505" s="43"/>
      <c r="F505" s="43"/>
      <c r="G505" s="43"/>
      <c r="H505" s="43"/>
      <c r="I505" s="43"/>
      <c r="J505" s="43"/>
      <c r="K505" s="87"/>
      <c r="L505" s="153"/>
      <c r="M505" s="68"/>
      <c r="N505" s="155"/>
      <c r="O505" s="163"/>
      <c r="P505" s="69"/>
      <c r="Q505" s="164"/>
      <c r="R505" s="163"/>
    </row>
    <row r="506" spans="1:18" ht="15.75" customHeight="1" x14ac:dyDescent="0.25">
      <c r="A506" s="42">
        <v>2801</v>
      </c>
      <c r="B506" s="43"/>
      <c r="C506" s="43"/>
      <c r="D506" s="43"/>
      <c r="E506" s="43"/>
      <c r="F506" s="43"/>
      <c r="G506" s="43"/>
      <c r="H506" s="43"/>
      <c r="I506" s="43"/>
      <c r="J506" s="43"/>
      <c r="K506" s="87"/>
      <c r="L506" s="153"/>
      <c r="M506" s="68"/>
      <c r="N506" s="155"/>
      <c r="O506" s="68"/>
      <c r="P506" s="155"/>
      <c r="Q506" s="165"/>
      <c r="R506" s="163"/>
    </row>
    <row r="507" spans="1:18" ht="15.75" customHeight="1" x14ac:dyDescent="0.25">
      <c r="A507" s="42">
        <v>2802</v>
      </c>
      <c r="B507" s="43"/>
      <c r="C507" s="43"/>
      <c r="D507" s="43"/>
      <c r="E507" s="43"/>
      <c r="F507" s="43"/>
      <c r="G507" s="43"/>
      <c r="H507" s="43"/>
      <c r="I507" s="43"/>
      <c r="J507" s="43"/>
      <c r="K507" s="87"/>
      <c r="L507" s="153"/>
      <c r="M507" s="68"/>
      <c r="N507" s="155"/>
      <c r="O507" s="178" t="s">
        <v>64</v>
      </c>
      <c r="P507" s="179"/>
      <c r="Q507" s="138">
        <f>SUM(K501:K504)</f>
        <v>0</v>
      </c>
      <c r="R507" s="180" t="s">
        <v>10</v>
      </c>
    </row>
    <row r="508" spans="1:18" ht="15.75" customHeight="1" x14ac:dyDescent="0.25">
      <c r="A508" s="42">
        <v>2901</v>
      </c>
      <c r="B508" s="43"/>
      <c r="C508" s="43"/>
      <c r="D508" s="43"/>
      <c r="E508" s="43"/>
      <c r="F508" s="43"/>
      <c r="G508" s="43"/>
      <c r="H508" s="43"/>
      <c r="I508" s="43"/>
      <c r="J508" s="43"/>
      <c r="K508" s="87"/>
      <c r="L508" s="153"/>
      <c r="M508" s="68"/>
      <c r="N508" s="155"/>
      <c r="O508" s="181" t="s">
        <v>66</v>
      </c>
      <c r="P508" s="55" t="str">
        <f>IF(P507/B494=0,"",P507/B494)</f>
        <v/>
      </c>
      <c r="Q508" s="182" t="e">
        <f>IF(P507/Q507=0,"",P507/Q507)</f>
        <v>#DIV/0!</v>
      </c>
      <c r="R508" s="183" t="s">
        <v>67</v>
      </c>
    </row>
    <row r="509" spans="1:18" ht="15.75" customHeight="1" x14ac:dyDescent="0.25">
      <c r="A509" s="42">
        <v>2902</v>
      </c>
      <c r="B509" s="43"/>
      <c r="C509" s="43"/>
      <c r="D509" s="43"/>
      <c r="E509" s="43"/>
      <c r="F509" s="43"/>
      <c r="G509" s="43"/>
      <c r="H509" s="43"/>
      <c r="I509" s="43"/>
      <c r="J509" s="43"/>
      <c r="K509" s="87"/>
      <c r="L509" s="156"/>
      <c r="M509" s="157"/>
      <c r="N509" s="158"/>
      <c r="O509" s="96"/>
      <c r="P509" s="184"/>
      <c r="Q509" s="184"/>
      <c r="R509" s="185"/>
    </row>
    <row r="510" spans="1:18" ht="18" customHeight="1" x14ac:dyDescent="0.25">
      <c r="A510" s="28"/>
      <c r="B510" s="198" t="s">
        <v>89</v>
      </c>
      <c r="C510" s="198"/>
      <c r="D510" s="198"/>
      <c r="E510" s="198"/>
      <c r="F510" s="198"/>
      <c r="G510" s="198"/>
      <c r="H510" s="198"/>
      <c r="I510" s="198"/>
      <c r="J510" s="198"/>
      <c r="K510" s="61">
        <f>SUM(K494:K506)</f>
        <v>0</v>
      </c>
      <c r="L510" s="62" t="str">
        <f>IF(K502=0,"",K502/B494)</f>
        <v/>
      </c>
      <c r="M510" s="62" t="str">
        <f>IF(K510=0,"",K510/B494)</f>
        <v/>
      </c>
      <c r="N510" s="62" t="str">
        <f>IF(K502=0,"",M510-L510)</f>
        <v/>
      </c>
      <c r="O510" s="2"/>
      <c r="P510" s="1"/>
      <c r="Q510" s="25"/>
      <c r="R510" s="2"/>
    </row>
    <row r="511" spans="1:18" ht="12.75" customHeight="1" x14ac:dyDescent="0.2">
      <c r="L511" s="2"/>
      <c r="M511" s="2"/>
      <c r="O511" s="2"/>
    </row>
    <row r="512" spans="1:18" ht="12.75" customHeight="1" x14ac:dyDescent="0.2">
      <c r="L512" s="2"/>
      <c r="M512" s="2"/>
      <c r="O512" s="2"/>
    </row>
    <row r="513" spans="1:19" ht="26.25" x14ac:dyDescent="0.4">
      <c r="B513" s="199" t="s">
        <v>78</v>
      </c>
      <c r="C513" s="200"/>
      <c r="D513" s="200"/>
      <c r="E513" s="200"/>
      <c r="F513" s="200"/>
      <c r="G513" s="200"/>
      <c r="H513" s="200"/>
      <c r="I513" s="200"/>
      <c r="J513" s="200"/>
      <c r="K513" s="147" t="s">
        <v>105</v>
      </c>
      <c r="L513" s="2"/>
      <c r="M513" s="2"/>
      <c r="N513" s="1"/>
      <c r="O513" s="2"/>
      <c r="P513" s="1"/>
      <c r="Q513" s="1"/>
      <c r="R513" s="1"/>
    </row>
    <row r="514" spans="1:19" ht="20.25" x14ac:dyDescent="0.2">
      <c r="A514" s="201" t="s">
        <v>9</v>
      </c>
      <c r="B514" s="202" t="s">
        <v>79</v>
      </c>
      <c r="C514" s="203"/>
      <c r="D514" s="203"/>
      <c r="E514" s="203"/>
      <c r="F514" s="203"/>
      <c r="G514" s="203"/>
      <c r="H514" s="203"/>
      <c r="I514" s="203"/>
      <c r="J514" s="204"/>
      <c r="K514" s="212" t="s">
        <v>10</v>
      </c>
      <c r="L514" s="197" t="s">
        <v>2</v>
      </c>
      <c r="M514" s="197" t="s">
        <v>3</v>
      </c>
      <c r="N514" s="214" t="s">
        <v>4</v>
      </c>
      <c r="O514" s="197" t="s">
        <v>5</v>
      </c>
      <c r="P514" s="195" t="s">
        <v>6</v>
      </c>
      <c r="Q514" s="195" t="s">
        <v>7</v>
      </c>
      <c r="R514" s="197" t="s">
        <v>8</v>
      </c>
    </row>
    <row r="515" spans="1:19" ht="15.75" x14ac:dyDescent="0.25">
      <c r="A515" s="196"/>
      <c r="B515" s="42" t="s">
        <v>80</v>
      </c>
      <c r="C515" s="42" t="s">
        <v>81</v>
      </c>
      <c r="D515" s="42" t="s">
        <v>82</v>
      </c>
      <c r="E515" s="42" t="s">
        <v>83</v>
      </c>
      <c r="F515" s="42" t="s">
        <v>84</v>
      </c>
      <c r="G515" s="42" t="s">
        <v>85</v>
      </c>
      <c r="H515" s="42" t="s">
        <v>86</v>
      </c>
      <c r="I515" s="42" t="s">
        <v>87</v>
      </c>
      <c r="J515" s="42" t="s">
        <v>88</v>
      </c>
      <c r="K515" s="213"/>
      <c r="L515" s="196"/>
      <c r="M515" s="196"/>
      <c r="N515" s="196"/>
      <c r="O515" s="196"/>
      <c r="P515" s="196"/>
      <c r="Q515" s="196"/>
      <c r="R515" s="196"/>
    </row>
    <row r="516" spans="1:19" ht="15.75" x14ac:dyDescent="0.25">
      <c r="A516" s="42">
        <v>2202</v>
      </c>
      <c r="B516" s="43">
        <v>64</v>
      </c>
      <c r="C516" s="43"/>
      <c r="D516" s="43"/>
      <c r="E516" s="43"/>
      <c r="F516" s="43"/>
      <c r="G516" s="43"/>
      <c r="H516" s="43"/>
      <c r="I516" s="43"/>
      <c r="J516" s="43"/>
      <c r="K516" s="87"/>
      <c r="L516" s="150"/>
      <c r="M516" s="151"/>
      <c r="N516" s="152"/>
      <c r="O516" s="159"/>
      <c r="P516" s="44">
        <f>B516</f>
        <v>64</v>
      </c>
      <c r="Q516" s="160"/>
      <c r="R516" s="159"/>
    </row>
    <row r="517" spans="1:19" ht="15.75" x14ac:dyDescent="0.25">
      <c r="A517" s="42">
        <v>2301</v>
      </c>
      <c r="B517" s="43"/>
      <c r="C517" s="43">
        <v>33</v>
      </c>
      <c r="D517" s="43"/>
      <c r="E517" s="43"/>
      <c r="F517" s="43"/>
      <c r="G517" s="43"/>
      <c r="H517" s="43"/>
      <c r="I517" s="43"/>
      <c r="J517" s="43"/>
      <c r="K517" s="87"/>
      <c r="L517" s="153"/>
      <c r="M517" s="68"/>
      <c r="N517" s="154"/>
      <c r="O517" s="45">
        <f>IF(C517=0,"",C517/B516)</f>
        <v>0.515625</v>
      </c>
      <c r="P517" s="46">
        <v>33</v>
      </c>
      <c r="Q517" s="161">
        <f t="shared" ref="Q517:Q524" si="44">IF(P517=0,"",P517/P516)</f>
        <v>0.515625</v>
      </c>
      <c r="R517" s="161">
        <f t="shared" ref="R517:R524" si="45">IF(P517=0,"",100%-Q517)</f>
        <v>0.484375</v>
      </c>
    </row>
    <row r="518" spans="1:19" ht="15.75" x14ac:dyDescent="0.25">
      <c r="A518" s="42">
        <v>2302</v>
      </c>
      <c r="B518" s="43"/>
      <c r="C518" s="43"/>
      <c r="D518" s="43">
        <v>32</v>
      </c>
      <c r="E518" s="43"/>
      <c r="F518" s="43"/>
      <c r="G518" s="43"/>
      <c r="H518" s="43"/>
      <c r="I518" s="43"/>
      <c r="J518" s="43"/>
      <c r="K518" s="87"/>
      <c r="L518" s="153"/>
      <c r="M518" s="68"/>
      <c r="N518" s="154"/>
      <c r="O518" s="45">
        <f>IF(D518=0,"",D518/C517)</f>
        <v>0.96969696969696972</v>
      </c>
      <c r="P518" s="46">
        <v>32</v>
      </c>
      <c r="Q518" s="161">
        <f t="shared" si="44"/>
        <v>0.96969696969696972</v>
      </c>
      <c r="R518" s="161">
        <f t="shared" si="45"/>
        <v>3.0303030303030276E-2</v>
      </c>
      <c r="S518" s="100">
        <f>P518/P516</f>
        <v>0.5</v>
      </c>
    </row>
    <row r="519" spans="1:19" ht="15.75" x14ac:dyDescent="0.25">
      <c r="A519" s="42">
        <v>2401</v>
      </c>
      <c r="B519" s="43"/>
      <c r="C519" s="43"/>
      <c r="D519" s="43"/>
      <c r="E519" s="43">
        <v>30</v>
      </c>
      <c r="F519" s="43"/>
      <c r="G519" s="43"/>
      <c r="H519" s="43"/>
      <c r="I519" s="43"/>
      <c r="J519" s="43"/>
      <c r="K519" s="87"/>
      <c r="L519" s="153"/>
      <c r="M519" s="68"/>
      <c r="N519" s="154"/>
      <c r="O519" s="45">
        <f>IF(E519=0,"",E519/D518)</f>
        <v>0.9375</v>
      </c>
      <c r="P519" s="46">
        <v>32</v>
      </c>
      <c r="Q519" s="161">
        <f t="shared" si="44"/>
        <v>1</v>
      </c>
      <c r="R519" s="161">
        <f t="shared" si="45"/>
        <v>0</v>
      </c>
    </row>
    <row r="520" spans="1:19" ht="15.75" x14ac:dyDescent="0.25">
      <c r="A520" s="42">
        <v>2402</v>
      </c>
      <c r="B520" s="43"/>
      <c r="C520" s="43"/>
      <c r="D520" s="43"/>
      <c r="E520" s="43"/>
      <c r="F520" s="43">
        <v>29</v>
      </c>
      <c r="G520" s="43"/>
      <c r="H520" s="43"/>
      <c r="I520" s="43"/>
      <c r="J520" s="43"/>
      <c r="K520" s="87"/>
      <c r="L520" s="153"/>
      <c r="M520" s="68"/>
      <c r="N520" s="154"/>
      <c r="O520" s="45">
        <f>IF(F520=0,"",F520/E519)</f>
        <v>0.96666666666666667</v>
      </c>
      <c r="P520" s="46">
        <v>31</v>
      </c>
      <c r="Q520" s="161">
        <f t="shared" si="44"/>
        <v>0.96875</v>
      </c>
      <c r="R520" s="161">
        <f t="shared" si="45"/>
        <v>3.125E-2</v>
      </c>
    </row>
    <row r="521" spans="1:19" ht="15.75" x14ac:dyDescent="0.25">
      <c r="A521" s="42">
        <v>2501</v>
      </c>
      <c r="B521" s="43"/>
      <c r="C521" s="43"/>
      <c r="D521" s="43"/>
      <c r="E521" s="43"/>
      <c r="F521" s="43"/>
      <c r="G521" s="43">
        <v>28</v>
      </c>
      <c r="H521" s="43"/>
      <c r="I521" s="43"/>
      <c r="J521" s="43"/>
      <c r="K521" s="87"/>
      <c r="L521" s="153"/>
      <c r="M521" s="68"/>
      <c r="N521" s="154"/>
      <c r="O521" s="45">
        <f>IF(G521=0,"",G521/F520)</f>
        <v>0.96551724137931039</v>
      </c>
      <c r="P521" s="46">
        <v>30</v>
      </c>
      <c r="Q521" s="161">
        <f t="shared" si="44"/>
        <v>0.967741935483871</v>
      </c>
      <c r="R521" s="161">
        <f t="shared" si="45"/>
        <v>3.2258064516129004E-2</v>
      </c>
    </row>
    <row r="522" spans="1:19" ht="15.75" x14ac:dyDescent="0.25">
      <c r="A522" s="42">
        <v>2502</v>
      </c>
      <c r="B522" s="43"/>
      <c r="C522" s="43"/>
      <c r="D522" s="43"/>
      <c r="E522" s="43"/>
      <c r="F522" s="43"/>
      <c r="G522" s="43"/>
      <c r="H522" s="43">
        <v>25</v>
      </c>
      <c r="I522" s="43"/>
      <c r="J522" s="43"/>
      <c r="K522" s="87"/>
      <c r="L522" s="153"/>
      <c r="M522" s="68"/>
      <c r="N522" s="154"/>
      <c r="O522" s="45">
        <f>IF(H522=0,"",H522/G521)</f>
        <v>0.8928571428571429</v>
      </c>
      <c r="P522" s="46">
        <v>29</v>
      </c>
      <c r="Q522" s="161">
        <f t="shared" si="44"/>
        <v>0.96666666666666667</v>
      </c>
      <c r="R522" s="161">
        <f t="shared" si="45"/>
        <v>3.3333333333333326E-2</v>
      </c>
    </row>
    <row r="523" spans="1:19" ht="15.75" x14ac:dyDescent="0.25">
      <c r="A523" s="42">
        <v>2601</v>
      </c>
      <c r="B523" s="43"/>
      <c r="C523" s="43"/>
      <c r="D523" s="43"/>
      <c r="E523" s="43"/>
      <c r="F523" s="43"/>
      <c r="G523" s="43"/>
      <c r="H523" s="43"/>
      <c r="I523" s="43"/>
      <c r="J523" s="43"/>
      <c r="K523" s="87"/>
      <c r="L523" s="153"/>
      <c r="M523" s="68"/>
      <c r="N523" s="154"/>
      <c r="O523" s="45" t="str">
        <f>IF(I523=0,"",I523/H522)</f>
        <v/>
      </c>
      <c r="P523" s="46"/>
      <c r="Q523" s="161" t="str">
        <f t="shared" si="44"/>
        <v/>
      </c>
      <c r="R523" s="161" t="str">
        <f t="shared" si="45"/>
        <v/>
      </c>
    </row>
    <row r="524" spans="1:19" ht="15.75" x14ac:dyDescent="0.25">
      <c r="A524" s="42">
        <v>2602</v>
      </c>
      <c r="B524" s="43"/>
      <c r="C524" s="43"/>
      <c r="D524" s="43"/>
      <c r="E524" s="43"/>
      <c r="F524" s="43"/>
      <c r="G524" s="43"/>
      <c r="H524" s="43"/>
      <c r="I524" s="43"/>
      <c r="J524" s="43"/>
      <c r="K524" s="87"/>
      <c r="L524" s="153"/>
      <c r="M524" s="68"/>
      <c r="N524" s="154"/>
      <c r="O524" s="47" t="str">
        <f>IF(J524=0,"",J524/I523)</f>
        <v/>
      </c>
      <c r="P524" s="46"/>
      <c r="Q524" s="47" t="str">
        <f t="shared" si="44"/>
        <v/>
      </c>
      <c r="R524" s="47" t="str">
        <f t="shared" si="45"/>
        <v/>
      </c>
    </row>
    <row r="525" spans="1:19" ht="15.75" x14ac:dyDescent="0.25">
      <c r="A525" s="42">
        <v>2701</v>
      </c>
      <c r="B525" s="43"/>
      <c r="C525" s="43"/>
      <c r="D525" s="43"/>
      <c r="E525" s="43"/>
      <c r="F525" s="43"/>
      <c r="G525" s="43"/>
      <c r="H525" s="43"/>
      <c r="I525" s="43"/>
      <c r="J525" s="43"/>
      <c r="K525" s="87"/>
      <c r="L525" s="153"/>
      <c r="M525" s="68"/>
      <c r="N525" s="155"/>
      <c r="O525" s="68"/>
      <c r="P525" s="46"/>
      <c r="Q525" s="68"/>
      <c r="R525" s="162"/>
    </row>
    <row r="526" spans="1:19" ht="15.75" x14ac:dyDescent="0.25">
      <c r="A526" s="42">
        <v>2702</v>
      </c>
      <c r="B526" s="43"/>
      <c r="C526" s="43"/>
      <c r="D526" s="43"/>
      <c r="E526" s="43"/>
      <c r="F526" s="43"/>
      <c r="G526" s="43"/>
      <c r="H526" s="43"/>
      <c r="I526" s="43"/>
      <c r="J526" s="43"/>
      <c r="K526" s="87"/>
      <c r="L526" s="153"/>
      <c r="M526" s="68"/>
      <c r="N526" s="155"/>
      <c r="O526" s="163"/>
      <c r="P526" s="69"/>
      <c r="Q526" s="164"/>
      <c r="R526" s="163"/>
    </row>
    <row r="527" spans="1:19" ht="15.75" x14ac:dyDescent="0.25">
      <c r="A527" s="42">
        <v>2801</v>
      </c>
      <c r="B527" s="43"/>
      <c r="C527" s="43"/>
      <c r="D527" s="43"/>
      <c r="E527" s="43"/>
      <c r="F527" s="43"/>
      <c r="G527" s="43"/>
      <c r="H527" s="43"/>
      <c r="I527" s="43"/>
      <c r="J527" s="43"/>
      <c r="K527" s="87"/>
      <c r="L527" s="153"/>
      <c r="M527" s="68"/>
      <c r="N527" s="155"/>
      <c r="O527" s="163"/>
      <c r="P527" s="69"/>
      <c r="Q527" s="164"/>
      <c r="R527" s="163"/>
    </row>
    <row r="528" spans="1:19" ht="15.75" x14ac:dyDescent="0.25">
      <c r="A528" s="42">
        <v>2802</v>
      </c>
      <c r="B528" s="43"/>
      <c r="C528" s="43"/>
      <c r="D528" s="43"/>
      <c r="E528" s="43"/>
      <c r="F528" s="43"/>
      <c r="G528" s="43"/>
      <c r="H528" s="43"/>
      <c r="I528" s="43"/>
      <c r="J528" s="43"/>
      <c r="K528" s="87"/>
      <c r="L528" s="153"/>
      <c r="M528" s="68"/>
      <c r="N528" s="155"/>
      <c r="O528" s="68"/>
      <c r="P528" s="155"/>
      <c r="Q528" s="165"/>
      <c r="R528" s="163"/>
    </row>
    <row r="529" spans="1:19" ht="15.75" x14ac:dyDescent="0.25">
      <c r="A529" s="42">
        <v>2901</v>
      </c>
      <c r="B529" s="43"/>
      <c r="C529" s="43"/>
      <c r="D529" s="43"/>
      <c r="E529" s="43"/>
      <c r="F529" s="43"/>
      <c r="G529" s="43"/>
      <c r="H529" s="43"/>
      <c r="I529" s="43"/>
      <c r="J529" s="43"/>
      <c r="K529" s="87"/>
      <c r="L529" s="153"/>
      <c r="M529" s="68"/>
      <c r="N529" s="155"/>
      <c r="O529" s="178" t="s">
        <v>64</v>
      </c>
      <c r="P529" s="179"/>
      <c r="Q529" s="138">
        <f>SUM(K523:K526)</f>
        <v>0</v>
      </c>
      <c r="R529" s="180" t="s">
        <v>10</v>
      </c>
    </row>
    <row r="530" spans="1:19" ht="15.75" x14ac:dyDescent="0.25">
      <c r="A530" s="42">
        <v>2902</v>
      </c>
      <c r="B530" s="43"/>
      <c r="C530" s="43"/>
      <c r="D530" s="43"/>
      <c r="E530" s="43"/>
      <c r="F530" s="43"/>
      <c r="G530" s="43"/>
      <c r="H530" s="43"/>
      <c r="I530" s="43"/>
      <c r="J530" s="43"/>
      <c r="K530" s="87"/>
      <c r="L530" s="153"/>
      <c r="M530" s="68"/>
      <c r="N530" s="155"/>
      <c r="O530" s="181" t="s">
        <v>66</v>
      </c>
      <c r="P530" s="55" t="str">
        <f>IF(P529/B516=0,"",P529/B516)</f>
        <v/>
      </c>
      <c r="Q530" s="182" t="e">
        <f>IF(P529/Q529=0,"",P529/Q529)</f>
        <v>#DIV/0!</v>
      </c>
      <c r="R530" s="183" t="s">
        <v>67</v>
      </c>
    </row>
    <row r="531" spans="1:19" ht="15.75" x14ac:dyDescent="0.25">
      <c r="A531" s="42">
        <v>3001</v>
      </c>
      <c r="B531" s="43"/>
      <c r="C531" s="43"/>
      <c r="D531" s="43"/>
      <c r="E531" s="43"/>
      <c r="F531" s="43"/>
      <c r="G531" s="43"/>
      <c r="H531" s="43"/>
      <c r="I531" s="43"/>
      <c r="J531" s="43"/>
      <c r="K531" s="87"/>
      <c r="L531" s="156"/>
      <c r="M531" s="157"/>
      <c r="N531" s="158"/>
      <c r="O531" s="96"/>
      <c r="P531" s="184"/>
      <c r="Q531" s="184"/>
      <c r="R531" s="185"/>
    </row>
    <row r="532" spans="1:19" ht="18" customHeight="1" x14ac:dyDescent="0.25">
      <c r="A532" s="28"/>
      <c r="B532" s="198" t="s">
        <v>89</v>
      </c>
      <c r="C532" s="198"/>
      <c r="D532" s="198"/>
      <c r="E532" s="198"/>
      <c r="F532" s="198"/>
      <c r="G532" s="198"/>
      <c r="H532" s="198"/>
      <c r="I532" s="198"/>
      <c r="J532" s="198"/>
      <c r="K532" s="61">
        <f>SUM(K516:K528)</f>
        <v>0</v>
      </c>
      <c r="L532" s="62" t="str">
        <f>IF(K524=0,"",K524/B516)</f>
        <v/>
      </c>
      <c r="M532" s="62" t="str">
        <f>IF(K532=0,"",K532/B516)</f>
        <v/>
      </c>
      <c r="N532" s="62" t="str">
        <f>IF(K524=0,"",M532-L532)</f>
        <v/>
      </c>
      <c r="O532" s="2"/>
      <c r="P532" s="1"/>
      <c r="Q532" s="25"/>
      <c r="R532" s="2"/>
    </row>
    <row r="533" spans="1:19" ht="12.75" customHeight="1" x14ac:dyDescent="0.2">
      <c r="L533" s="2"/>
      <c r="M533" s="2"/>
      <c r="O533" s="2"/>
    </row>
    <row r="534" spans="1:19" ht="12.75" customHeight="1" x14ac:dyDescent="0.2">
      <c r="L534" s="2"/>
      <c r="M534" s="2"/>
      <c r="O534" s="2"/>
    </row>
    <row r="535" spans="1:19" ht="26.25" x14ac:dyDescent="0.4">
      <c r="A535" s="105"/>
      <c r="B535" s="199" t="s">
        <v>78</v>
      </c>
      <c r="C535" s="200"/>
      <c r="D535" s="200"/>
      <c r="E535" s="200"/>
      <c r="F535" s="200"/>
      <c r="G535" s="200"/>
      <c r="H535" s="200"/>
      <c r="I535" s="200"/>
      <c r="J535" s="200"/>
      <c r="K535" s="147" t="s">
        <v>117</v>
      </c>
      <c r="L535" s="2"/>
      <c r="M535" s="2"/>
      <c r="N535" s="106"/>
      <c r="O535" s="2"/>
      <c r="P535" s="106"/>
      <c r="Q535" s="106"/>
      <c r="R535" s="106"/>
      <c r="S535" s="105"/>
    </row>
    <row r="536" spans="1:19" ht="20.25" x14ac:dyDescent="0.2">
      <c r="A536" s="201" t="s">
        <v>9</v>
      </c>
      <c r="B536" s="202" t="s">
        <v>79</v>
      </c>
      <c r="C536" s="203"/>
      <c r="D536" s="203"/>
      <c r="E536" s="203"/>
      <c r="F536" s="203"/>
      <c r="G536" s="203"/>
      <c r="H536" s="203"/>
      <c r="I536" s="203"/>
      <c r="J536" s="204"/>
      <c r="K536" s="212" t="s">
        <v>10</v>
      </c>
      <c r="L536" s="197" t="s">
        <v>2</v>
      </c>
      <c r="M536" s="197" t="s">
        <v>3</v>
      </c>
      <c r="N536" s="214" t="s">
        <v>4</v>
      </c>
      <c r="O536" s="197" t="s">
        <v>5</v>
      </c>
      <c r="P536" s="195" t="s">
        <v>6</v>
      </c>
      <c r="Q536" s="195" t="s">
        <v>7</v>
      </c>
      <c r="R536" s="197" t="s">
        <v>8</v>
      </c>
      <c r="S536" s="105"/>
    </row>
    <row r="537" spans="1:19" ht="15.75" x14ac:dyDescent="0.25">
      <c r="A537" s="196"/>
      <c r="B537" s="42" t="s">
        <v>80</v>
      </c>
      <c r="C537" s="42" t="s">
        <v>81</v>
      </c>
      <c r="D537" s="42" t="s">
        <v>82</v>
      </c>
      <c r="E537" s="42" t="s">
        <v>83</v>
      </c>
      <c r="F537" s="42" t="s">
        <v>84</v>
      </c>
      <c r="G537" s="42" t="s">
        <v>85</v>
      </c>
      <c r="H537" s="42" t="s">
        <v>86</v>
      </c>
      <c r="I537" s="42" t="s">
        <v>87</v>
      </c>
      <c r="J537" s="42" t="s">
        <v>88</v>
      </c>
      <c r="K537" s="213"/>
      <c r="L537" s="196"/>
      <c r="M537" s="196"/>
      <c r="N537" s="196"/>
      <c r="O537" s="196"/>
      <c r="P537" s="196"/>
      <c r="Q537" s="196"/>
      <c r="R537" s="196"/>
      <c r="S537" s="105"/>
    </row>
    <row r="538" spans="1:19" ht="15.75" x14ac:dyDescent="0.25">
      <c r="A538" s="42">
        <v>2301</v>
      </c>
      <c r="B538" s="43">
        <v>10</v>
      </c>
      <c r="C538" s="43"/>
      <c r="D538" s="43"/>
      <c r="E538" s="43"/>
      <c r="F538" s="43"/>
      <c r="G538" s="43"/>
      <c r="H538" s="43"/>
      <c r="I538" s="43"/>
      <c r="J538" s="43"/>
      <c r="K538" s="87"/>
      <c r="L538" s="150"/>
      <c r="M538" s="151"/>
      <c r="N538" s="152"/>
      <c r="O538" s="159"/>
      <c r="P538" s="44">
        <f>B538</f>
        <v>10</v>
      </c>
      <c r="Q538" s="160"/>
      <c r="R538" s="159"/>
      <c r="S538" s="105"/>
    </row>
    <row r="539" spans="1:19" ht="15.75" x14ac:dyDescent="0.25">
      <c r="A539" s="42">
        <v>2302</v>
      </c>
      <c r="B539" s="43"/>
      <c r="C539" s="43">
        <v>10</v>
      </c>
      <c r="D539" s="43"/>
      <c r="E539" s="43"/>
      <c r="F539" s="43"/>
      <c r="G539" s="43"/>
      <c r="H539" s="43"/>
      <c r="I539" s="43"/>
      <c r="J539" s="43"/>
      <c r="K539" s="87"/>
      <c r="L539" s="153"/>
      <c r="M539" s="68"/>
      <c r="N539" s="154"/>
      <c r="O539" s="45">
        <f>IF(C539=0,"",C539/B538)</f>
        <v>1</v>
      </c>
      <c r="P539" s="46">
        <v>10</v>
      </c>
      <c r="Q539" s="161">
        <f t="shared" ref="Q539:Q546" si="46">IF(P539=0,"",P539/P538)</f>
        <v>1</v>
      </c>
      <c r="R539" s="161">
        <f t="shared" ref="R539:R546" si="47">IF(P539=0,"",100%-Q539)</f>
        <v>0</v>
      </c>
      <c r="S539" s="105"/>
    </row>
    <row r="540" spans="1:19" ht="15.75" x14ac:dyDescent="0.25">
      <c r="A540" s="42">
        <v>2401</v>
      </c>
      <c r="B540" s="43"/>
      <c r="C540" s="43"/>
      <c r="D540" s="43">
        <v>9</v>
      </c>
      <c r="E540" s="43"/>
      <c r="F540" s="43"/>
      <c r="G540" s="43"/>
      <c r="H540" s="43"/>
      <c r="I540" s="43"/>
      <c r="J540" s="43"/>
      <c r="K540" s="87"/>
      <c r="L540" s="153"/>
      <c r="M540" s="68"/>
      <c r="N540" s="154"/>
      <c r="O540" s="45">
        <f>IF(D540=0,"",D540/C539)</f>
        <v>0.9</v>
      </c>
      <c r="P540" s="46">
        <v>9</v>
      </c>
      <c r="Q540" s="161">
        <f t="shared" si="46"/>
        <v>0.9</v>
      </c>
      <c r="R540" s="161">
        <f t="shared" si="47"/>
        <v>9.9999999999999978E-2</v>
      </c>
      <c r="S540" s="100">
        <f>P540/P538</f>
        <v>0.9</v>
      </c>
    </row>
    <row r="541" spans="1:19" ht="15.75" x14ac:dyDescent="0.25">
      <c r="A541" s="42">
        <v>2402</v>
      </c>
      <c r="B541" s="43"/>
      <c r="C541" s="43"/>
      <c r="D541" s="43"/>
      <c r="E541" s="43">
        <v>9</v>
      </c>
      <c r="F541" s="43"/>
      <c r="G541" s="43"/>
      <c r="H541" s="43"/>
      <c r="I541" s="43"/>
      <c r="J541" s="43"/>
      <c r="K541" s="87"/>
      <c r="L541" s="153"/>
      <c r="M541" s="68"/>
      <c r="N541" s="154"/>
      <c r="O541" s="45">
        <f>IF(E541=0,"",E541/D540)</f>
        <v>1</v>
      </c>
      <c r="P541" s="46">
        <v>9</v>
      </c>
      <c r="Q541" s="161">
        <f t="shared" si="46"/>
        <v>1</v>
      </c>
      <c r="R541" s="161">
        <f t="shared" si="47"/>
        <v>0</v>
      </c>
      <c r="S541" s="105"/>
    </row>
    <row r="542" spans="1:19" ht="15.75" x14ac:dyDescent="0.25">
      <c r="A542" s="42">
        <v>2501</v>
      </c>
      <c r="B542" s="43"/>
      <c r="C542" s="43"/>
      <c r="D542" s="43"/>
      <c r="E542" s="43"/>
      <c r="F542" s="43">
        <v>9</v>
      </c>
      <c r="G542" s="43"/>
      <c r="H542" s="43"/>
      <c r="I542" s="43"/>
      <c r="J542" s="43"/>
      <c r="K542" s="87"/>
      <c r="L542" s="153"/>
      <c r="M542" s="68"/>
      <c r="N542" s="154"/>
      <c r="O542" s="45">
        <f>IF(F542=0,"",F542/E541)</f>
        <v>1</v>
      </c>
      <c r="P542" s="46">
        <v>9</v>
      </c>
      <c r="Q542" s="161">
        <f t="shared" si="46"/>
        <v>1</v>
      </c>
      <c r="R542" s="161">
        <f t="shared" si="47"/>
        <v>0</v>
      </c>
      <c r="S542" s="105"/>
    </row>
    <row r="543" spans="1:19" ht="15.75" x14ac:dyDescent="0.25">
      <c r="A543" s="42">
        <v>2502</v>
      </c>
      <c r="B543" s="43"/>
      <c r="C543" s="43"/>
      <c r="D543" s="43"/>
      <c r="E543" s="43"/>
      <c r="F543" s="43"/>
      <c r="G543" s="43">
        <v>9</v>
      </c>
      <c r="H543" s="43"/>
      <c r="I543" s="43"/>
      <c r="J543" s="43"/>
      <c r="K543" s="87"/>
      <c r="L543" s="153"/>
      <c r="M543" s="68"/>
      <c r="N543" s="154"/>
      <c r="O543" s="45">
        <f>IF(G543=0,"",G543/F542)</f>
        <v>1</v>
      </c>
      <c r="P543" s="46">
        <v>9</v>
      </c>
      <c r="Q543" s="161">
        <f t="shared" si="46"/>
        <v>1</v>
      </c>
      <c r="R543" s="161">
        <f t="shared" si="47"/>
        <v>0</v>
      </c>
      <c r="S543" s="105"/>
    </row>
    <row r="544" spans="1:19" ht="15.75" x14ac:dyDescent="0.25">
      <c r="A544" s="42">
        <v>2601</v>
      </c>
      <c r="B544" s="43"/>
      <c r="C544" s="43"/>
      <c r="D544" s="43"/>
      <c r="E544" s="43"/>
      <c r="F544" s="43"/>
      <c r="G544" s="43"/>
      <c r="H544" s="43"/>
      <c r="I544" s="43"/>
      <c r="J544" s="43"/>
      <c r="K544" s="87"/>
      <c r="L544" s="153"/>
      <c r="M544" s="68"/>
      <c r="N544" s="154"/>
      <c r="O544" s="45" t="str">
        <f>IF(H544=0,"",H544/G543)</f>
        <v/>
      </c>
      <c r="P544" s="46"/>
      <c r="Q544" s="161" t="str">
        <f t="shared" si="46"/>
        <v/>
      </c>
      <c r="R544" s="161" t="str">
        <f t="shared" si="47"/>
        <v/>
      </c>
      <c r="S544" s="105"/>
    </row>
    <row r="545" spans="1:19" ht="15.75" x14ac:dyDescent="0.25">
      <c r="A545" s="42">
        <v>2602</v>
      </c>
      <c r="B545" s="43"/>
      <c r="C545" s="43"/>
      <c r="D545" s="43"/>
      <c r="E545" s="43"/>
      <c r="F545" s="43"/>
      <c r="G545" s="43"/>
      <c r="H545" s="43"/>
      <c r="I545" s="43"/>
      <c r="J545" s="43"/>
      <c r="K545" s="87"/>
      <c r="L545" s="153"/>
      <c r="M545" s="68"/>
      <c r="N545" s="154"/>
      <c r="O545" s="45" t="str">
        <f>IF(I545=0,"",I545/H544)</f>
        <v/>
      </c>
      <c r="P545" s="46"/>
      <c r="Q545" s="161" t="str">
        <f t="shared" si="46"/>
        <v/>
      </c>
      <c r="R545" s="161" t="str">
        <f t="shared" si="47"/>
        <v/>
      </c>
      <c r="S545" s="105"/>
    </row>
    <row r="546" spans="1:19" ht="15.75" x14ac:dyDescent="0.25">
      <c r="A546" s="42">
        <v>2701</v>
      </c>
      <c r="B546" s="43"/>
      <c r="C546" s="43"/>
      <c r="D546" s="43"/>
      <c r="E546" s="43"/>
      <c r="F546" s="43"/>
      <c r="G546" s="43"/>
      <c r="H546" s="43"/>
      <c r="I546" s="43"/>
      <c r="J546" s="43"/>
      <c r="K546" s="87"/>
      <c r="L546" s="153"/>
      <c r="M546" s="68"/>
      <c r="N546" s="154"/>
      <c r="O546" s="47" t="str">
        <f>IF(J546=0,"",J546/I545)</f>
        <v/>
      </c>
      <c r="P546" s="46"/>
      <c r="Q546" s="47" t="str">
        <f t="shared" si="46"/>
        <v/>
      </c>
      <c r="R546" s="47" t="str">
        <f t="shared" si="47"/>
        <v/>
      </c>
      <c r="S546" s="105"/>
    </row>
    <row r="547" spans="1:19" ht="15.75" x14ac:dyDescent="0.25">
      <c r="A547" s="42">
        <v>2702</v>
      </c>
      <c r="B547" s="43"/>
      <c r="C547" s="43"/>
      <c r="D547" s="43"/>
      <c r="E547" s="43"/>
      <c r="F547" s="43"/>
      <c r="G547" s="43"/>
      <c r="H547" s="43"/>
      <c r="I547" s="43"/>
      <c r="J547" s="43"/>
      <c r="K547" s="87"/>
      <c r="L547" s="153"/>
      <c r="M547" s="68"/>
      <c r="N547" s="155"/>
      <c r="O547" s="68"/>
      <c r="P547" s="46"/>
      <c r="Q547" s="68"/>
      <c r="R547" s="162"/>
      <c r="S547" s="105"/>
    </row>
    <row r="548" spans="1:19" ht="15.75" x14ac:dyDescent="0.25">
      <c r="A548" s="42">
        <v>2801</v>
      </c>
      <c r="B548" s="43"/>
      <c r="C548" s="43"/>
      <c r="D548" s="43"/>
      <c r="E548" s="43"/>
      <c r="F548" s="43"/>
      <c r="G548" s="43"/>
      <c r="H548" s="43"/>
      <c r="I548" s="43"/>
      <c r="J548" s="43"/>
      <c r="K548" s="87"/>
      <c r="L548" s="153"/>
      <c r="M548" s="68"/>
      <c r="N548" s="155"/>
      <c r="O548" s="163"/>
      <c r="P548" s="69"/>
      <c r="Q548" s="164"/>
      <c r="R548" s="163"/>
      <c r="S548" s="105"/>
    </row>
    <row r="549" spans="1:19" ht="15.75" x14ac:dyDescent="0.25">
      <c r="A549" s="42">
        <v>2802</v>
      </c>
      <c r="B549" s="43"/>
      <c r="C549" s="43"/>
      <c r="D549" s="43"/>
      <c r="E549" s="43"/>
      <c r="F549" s="43"/>
      <c r="G549" s="43"/>
      <c r="H549" s="43"/>
      <c r="I549" s="43"/>
      <c r="J549" s="43"/>
      <c r="K549" s="87"/>
      <c r="L549" s="153"/>
      <c r="M549" s="68"/>
      <c r="N549" s="155"/>
      <c r="O549" s="163"/>
      <c r="P549" s="69"/>
      <c r="Q549" s="164"/>
      <c r="R549" s="163"/>
      <c r="S549" s="105"/>
    </row>
    <row r="550" spans="1:19" ht="15.75" x14ac:dyDescent="0.25">
      <c r="A550" s="42">
        <v>2901</v>
      </c>
      <c r="B550" s="43"/>
      <c r="C550" s="43"/>
      <c r="D550" s="43"/>
      <c r="E550" s="43"/>
      <c r="F550" s="43"/>
      <c r="G550" s="43"/>
      <c r="H550" s="43"/>
      <c r="I550" s="43"/>
      <c r="J550" s="43"/>
      <c r="K550" s="87"/>
      <c r="L550" s="153"/>
      <c r="M550" s="68"/>
      <c r="N550" s="155"/>
      <c r="O550" s="68"/>
      <c r="P550" s="155"/>
      <c r="Q550" s="165"/>
      <c r="R550" s="163"/>
      <c r="S550" s="105"/>
    </row>
    <row r="551" spans="1:19" ht="15.75" x14ac:dyDescent="0.25">
      <c r="A551" s="42">
        <v>2902</v>
      </c>
      <c r="B551" s="43"/>
      <c r="C551" s="43"/>
      <c r="D551" s="43"/>
      <c r="E551" s="43"/>
      <c r="F551" s="43"/>
      <c r="G551" s="43"/>
      <c r="H551" s="43"/>
      <c r="I551" s="43"/>
      <c r="J551" s="43"/>
      <c r="K551" s="87"/>
      <c r="L551" s="153"/>
      <c r="M551" s="68"/>
      <c r="N551" s="155"/>
      <c r="O551" s="178" t="s">
        <v>64</v>
      </c>
      <c r="P551" s="179"/>
      <c r="Q551" s="138">
        <f>SUM(K545:K548)</f>
        <v>0</v>
      </c>
      <c r="R551" s="180" t="s">
        <v>10</v>
      </c>
      <c r="S551" s="105"/>
    </row>
    <row r="552" spans="1:19" ht="15.75" x14ac:dyDescent="0.25">
      <c r="A552" s="42">
        <v>3001</v>
      </c>
      <c r="B552" s="43"/>
      <c r="C552" s="43"/>
      <c r="D552" s="43"/>
      <c r="E552" s="43"/>
      <c r="F552" s="43"/>
      <c r="G552" s="43"/>
      <c r="H552" s="43"/>
      <c r="I552" s="43"/>
      <c r="J552" s="43"/>
      <c r="K552" s="87"/>
      <c r="L552" s="153"/>
      <c r="M552" s="68"/>
      <c r="N552" s="155"/>
      <c r="O552" s="181" t="s">
        <v>66</v>
      </c>
      <c r="P552" s="55" t="str">
        <f>IF(P551/B538=0,"",P551/B538)</f>
        <v/>
      </c>
      <c r="Q552" s="182" t="e">
        <f>IF(P551/Q551=0,"",P551/Q551)</f>
        <v>#DIV/0!</v>
      </c>
      <c r="R552" s="183" t="s">
        <v>67</v>
      </c>
      <c r="S552" s="105"/>
    </row>
    <row r="553" spans="1:19" ht="15.75" x14ac:dyDescent="0.25">
      <c r="A553" s="42">
        <v>3002</v>
      </c>
      <c r="B553" s="43"/>
      <c r="C553" s="43"/>
      <c r="D553" s="43"/>
      <c r="E553" s="43"/>
      <c r="F553" s="43"/>
      <c r="G553" s="43"/>
      <c r="H553" s="43"/>
      <c r="I553" s="43"/>
      <c r="J553" s="43"/>
      <c r="K553" s="87"/>
      <c r="L553" s="156"/>
      <c r="M553" s="157"/>
      <c r="N553" s="158"/>
      <c r="O553" s="96"/>
      <c r="P553" s="184"/>
      <c r="Q553" s="184"/>
      <c r="R553" s="185"/>
      <c r="S553" s="105"/>
    </row>
    <row r="554" spans="1:19" ht="18" customHeight="1" x14ac:dyDescent="0.25">
      <c r="A554" s="28"/>
      <c r="B554" s="198" t="s">
        <v>89</v>
      </c>
      <c r="C554" s="198"/>
      <c r="D554" s="198"/>
      <c r="E554" s="198"/>
      <c r="F554" s="198"/>
      <c r="G554" s="198"/>
      <c r="H554" s="198"/>
      <c r="I554" s="198"/>
      <c r="J554" s="198"/>
      <c r="K554" s="61">
        <f>SUM(K538:K550)</f>
        <v>0</v>
      </c>
      <c r="L554" s="62" t="str">
        <f>IF(K546=0,"",K546/B538)</f>
        <v/>
      </c>
      <c r="M554" s="62" t="str">
        <f>IF(K554=0,"",K554/B538)</f>
        <v/>
      </c>
      <c r="N554" s="62" t="str">
        <f>IF(K546=0,"",M554-L554)</f>
        <v/>
      </c>
      <c r="O554" s="2"/>
      <c r="P554" s="106"/>
      <c r="Q554" s="25"/>
      <c r="R554" s="2"/>
      <c r="S554" s="105"/>
    </row>
    <row r="555" spans="1:19" ht="12.75" customHeight="1" x14ac:dyDescent="0.2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L555" s="2"/>
      <c r="M555" s="2"/>
      <c r="N555" s="105"/>
      <c r="O555" s="2"/>
      <c r="P555" s="105"/>
      <c r="Q555" s="105"/>
      <c r="R555" s="105"/>
      <c r="S555" s="105"/>
    </row>
    <row r="556" spans="1:19" ht="12.75" customHeight="1" x14ac:dyDescent="0.2">
      <c r="L556" s="2"/>
      <c r="M556" s="2"/>
      <c r="O556" s="2"/>
    </row>
    <row r="557" spans="1:19" ht="26.25" x14ac:dyDescent="0.4">
      <c r="A557" s="110"/>
      <c r="B557" s="199" t="s">
        <v>78</v>
      </c>
      <c r="C557" s="200"/>
      <c r="D557" s="200"/>
      <c r="E557" s="200"/>
      <c r="F557" s="200"/>
      <c r="G557" s="200"/>
      <c r="H557" s="200"/>
      <c r="I557" s="200"/>
      <c r="J557" s="200"/>
      <c r="K557" s="147" t="s">
        <v>118</v>
      </c>
      <c r="L557" s="2"/>
      <c r="M557" s="2"/>
      <c r="N557" s="111"/>
      <c r="O557" s="2"/>
      <c r="P557" s="111"/>
      <c r="Q557" s="111"/>
      <c r="R557" s="111"/>
      <c r="S557" s="110"/>
    </row>
    <row r="558" spans="1:19" ht="20.25" x14ac:dyDescent="0.2">
      <c r="A558" s="201" t="s">
        <v>9</v>
      </c>
      <c r="B558" s="202" t="s">
        <v>79</v>
      </c>
      <c r="C558" s="203"/>
      <c r="D558" s="203"/>
      <c r="E558" s="203"/>
      <c r="F558" s="203"/>
      <c r="G558" s="203"/>
      <c r="H558" s="203"/>
      <c r="I558" s="203"/>
      <c r="J558" s="204"/>
      <c r="K558" s="212" t="s">
        <v>10</v>
      </c>
      <c r="L558" s="197" t="s">
        <v>2</v>
      </c>
      <c r="M558" s="197" t="s">
        <v>3</v>
      </c>
      <c r="N558" s="214" t="s">
        <v>4</v>
      </c>
      <c r="O558" s="197" t="s">
        <v>5</v>
      </c>
      <c r="P558" s="195" t="s">
        <v>6</v>
      </c>
      <c r="Q558" s="195" t="s">
        <v>7</v>
      </c>
      <c r="R558" s="197" t="s">
        <v>8</v>
      </c>
      <c r="S558" s="110"/>
    </row>
    <row r="559" spans="1:19" ht="15.75" x14ac:dyDescent="0.25">
      <c r="A559" s="196"/>
      <c r="B559" s="42" t="s">
        <v>80</v>
      </c>
      <c r="C559" s="42" t="s">
        <v>81</v>
      </c>
      <c r="D559" s="42" t="s">
        <v>82</v>
      </c>
      <c r="E559" s="42" t="s">
        <v>83</v>
      </c>
      <c r="F559" s="42" t="s">
        <v>84</v>
      </c>
      <c r="G559" s="42" t="s">
        <v>85</v>
      </c>
      <c r="H559" s="42" t="s">
        <v>86</v>
      </c>
      <c r="I559" s="42" t="s">
        <v>87</v>
      </c>
      <c r="J559" s="42" t="s">
        <v>88</v>
      </c>
      <c r="K559" s="213"/>
      <c r="L559" s="196"/>
      <c r="M559" s="196"/>
      <c r="N559" s="196"/>
      <c r="O559" s="196"/>
      <c r="P559" s="196"/>
      <c r="Q559" s="196"/>
      <c r="R559" s="196"/>
      <c r="S559" s="110"/>
    </row>
    <row r="560" spans="1:19" ht="15.75" x14ac:dyDescent="0.25">
      <c r="A560" s="42">
        <v>2302</v>
      </c>
      <c r="B560" s="43">
        <v>62</v>
      </c>
      <c r="C560" s="43"/>
      <c r="D560" s="43"/>
      <c r="E560" s="43"/>
      <c r="F560" s="43"/>
      <c r="G560" s="43"/>
      <c r="H560" s="43"/>
      <c r="I560" s="43"/>
      <c r="J560" s="43"/>
      <c r="K560" s="87"/>
      <c r="L560" s="150"/>
      <c r="M560" s="151"/>
      <c r="N560" s="152"/>
      <c r="O560" s="159"/>
      <c r="P560" s="44">
        <f>B560</f>
        <v>62</v>
      </c>
      <c r="Q560" s="160"/>
      <c r="R560" s="159"/>
      <c r="S560" s="110"/>
    </row>
    <row r="561" spans="1:19" ht="15.75" x14ac:dyDescent="0.25">
      <c r="A561" s="42">
        <v>2401</v>
      </c>
      <c r="B561" s="43"/>
      <c r="C561" s="43">
        <v>45</v>
      </c>
      <c r="D561" s="43"/>
      <c r="E561" s="43"/>
      <c r="F561" s="43"/>
      <c r="G561" s="43"/>
      <c r="H561" s="43"/>
      <c r="I561" s="43"/>
      <c r="J561" s="43"/>
      <c r="K561" s="87"/>
      <c r="L561" s="153"/>
      <c r="M561" s="68"/>
      <c r="N561" s="154"/>
      <c r="O561" s="45">
        <f>IF(C561=0,"",C561/B560)</f>
        <v>0.72580645161290325</v>
      </c>
      <c r="P561" s="46">
        <v>45</v>
      </c>
      <c r="Q561" s="161">
        <f t="shared" ref="Q561:Q568" si="48">IF(P561=0,"",P561/P560)</f>
        <v>0.72580645161290325</v>
      </c>
      <c r="R561" s="161">
        <f t="shared" ref="R561:R568" si="49">IF(P561=0,"",100%-Q561)</f>
        <v>0.27419354838709675</v>
      </c>
      <c r="S561" s="110"/>
    </row>
    <row r="562" spans="1:19" ht="15.75" x14ac:dyDescent="0.25">
      <c r="A562" s="42">
        <v>2402</v>
      </c>
      <c r="B562" s="43"/>
      <c r="C562" s="43"/>
      <c r="D562" s="43">
        <v>36</v>
      </c>
      <c r="E562" s="43"/>
      <c r="F562" s="43"/>
      <c r="G562" s="43"/>
      <c r="H562" s="43"/>
      <c r="I562" s="43"/>
      <c r="J562" s="43"/>
      <c r="K562" s="87"/>
      <c r="L562" s="153"/>
      <c r="M562" s="68"/>
      <c r="N562" s="154"/>
      <c r="O562" s="45">
        <f>IF(D562=0,"",D562/C561)</f>
        <v>0.8</v>
      </c>
      <c r="P562" s="46">
        <v>36</v>
      </c>
      <c r="Q562" s="161">
        <f t="shared" si="48"/>
        <v>0.8</v>
      </c>
      <c r="R562" s="161">
        <f t="shared" si="49"/>
        <v>0.19999999999999996</v>
      </c>
      <c r="S562" s="100">
        <f>P562/P560</f>
        <v>0.58064516129032262</v>
      </c>
    </row>
    <row r="563" spans="1:19" ht="15.75" x14ac:dyDescent="0.25">
      <c r="A563" s="42">
        <v>2501</v>
      </c>
      <c r="B563" s="43"/>
      <c r="C563" s="43"/>
      <c r="D563" s="43"/>
      <c r="E563" s="43">
        <v>31</v>
      </c>
      <c r="F563" s="43"/>
      <c r="G563" s="43"/>
      <c r="H563" s="43"/>
      <c r="I563" s="43"/>
      <c r="J563" s="43"/>
      <c r="K563" s="87"/>
      <c r="L563" s="153"/>
      <c r="M563" s="68"/>
      <c r="N563" s="154"/>
      <c r="O563" s="45">
        <f>IF(E563=0,"",E563/D562)</f>
        <v>0.86111111111111116</v>
      </c>
      <c r="P563" s="46">
        <v>33</v>
      </c>
      <c r="Q563" s="161">
        <f t="shared" si="48"/>
        <v>0.91666666666666663</v>
      </c>
      <c r="R563" s="161">
        <f t="shared" si="49"/>
        <v>8.333333333333337E-2</v>
      </c>
      <c r="S563" s="110"/>
    </row>
    <row r="564" spans="1:19" ht="15.75" x14ac:dyDescent="0.25">
      <c r="A564" s="42">
        <v>2502</v>
      </c>
      <c r="B564" s="43"/>
      <c r="C564" s="43"/>
      <c r="D564" s="43"/>
      <c r="E564" s="43"/>
      <c r="F564" s="43">
        <v>29</v>
      </c>
      <c r="G564" s="43"/>
      <c r="H564" s="43"/>
      <c r="I564" s="43"/>
      <c r="J564" s="43"/>
      <c r="K564" s="87"/>
      <c r="L564" s="153"/>
      <c r="M564" s="68"/>
      <c r="N564" s="154"/>
      <c r="O564" s="45">
        <f>IF(F564=0,"",F564/E563)</f>
        <v>0.93548387096774188</v>
      </c>
      <c r="P564" s="46">
        <v>32</v>
      </c>
      <c r="Q564" s="161">
        <f t="shared" si="48"/>
        <v>0.96969696969696972</v>
      </c>
      <c r="R564" s="161">
        <f t="shared" si="49"/>
        <v>3.0303030303030276E-2</v>
      </c>
      <c r="S564" s="110"/>
    </row>
    <row r="565" spans="1:19" ht="15.75" x14ac:dyDescent="0.25">
      <c r="A565" s="42">
        <v>2601</v>
      </c>
      <c r="B565" s="43"/>
      <c r="C565" s="43"/>
      <c r="D565" s="43"/>
      <c r="E565" s="43"/>
      <c r="F565" s="43"/>
      <c r="G565" s="43"/>
      <c r="H565" s="43"/>
      <c r="I565" s="43"/>
      <c r="J565" s="43"/>
      <c r="K565" s="87"/>
      <c r="L565" s="153"/>
      <c r="M565" s="68"/>
      <c r="N565" s="154"/>
      <c r="O565" s="45" t="str">
        <f>IF(G565=0,"",G565/F564)</f>
        <v/>
      </c>
      <c r="P565" s="46"/>
      <c r="Q565" s="161" t="str">
        <f t="shared" si="48"/>
        <v/>
      </c>
      <c r="R565" s="161" t="str">
        <f t="shared" si="49"/>
        <v/>
      </c>
      <c r="S565" s="110"/>
    </row>
    <row r="566" spans="1:19" ht="15.75" x14ac:dyDescent="0.25">
      <c r="A566" s="42">
        <v>2602</v>
      </c>
      <c r="B566" s="43"/>
      <c r="C566" s="43"/>
      <c r="D566" s="43"/>
      <c r="E566" s="43"/>
      <c r="F566" s="43"/>
      <c r="G566" s="43"/>
      <c r="H566" s="43"/>
      <c r="I566" s="43"/>
      <c r="J566" s="43"/>
      <c r="K566" s="87"/>
      <c r="L566" s="153"/>
      <c r="M566" s="68"/>
      <c r="N566" s="154"/>
      <c r="O566" s="45" t="str">
        <f>IF(H566=0,"",H566/G565)</f>
        <v/>
      </c>
      <c r="P566" s="46"/>
      <c r="Q566" s="161" t="str">
        <f t="shared" si="48"/>
        <v/>
      </c>
      <c r="R566" s="161" t="str">
        <f t="shared" si="49"/>
        <v/>
      </c>
      <c r="S566" s="110"/>
    </row>
    <row r="567" spans="1:19" ht="15.75" x14ac:dyDescent="0.25">
      <c r="A567" s="42">
        <v>2701</v>
      </c>
      <c r="B567" s="43"/>
      <c r="C567" s="43"/>
      <c r="D567" s="43"/>
      <c r="E567" s="43"/>
      <c r="F567" s="43"/>
      <c r="G567" s="43"/>
      <c r="H567" s="43"/>
      <c r="I567" s="43"/>
      <c r="J567" s="43"/>
      <c r="K567" s="87"/>
      <c r="L567" s="153"/>
      <c r="M567" s="68"/>
      <c r="N567" s="154"/>
      <c r="O567" s="45" t="str">
        <f>IF(I567=0,"",I567/H566)</f>
        <v/>
      </c>
      <c r="P567" s="46"/>
      <c r="Q567" s="161" t="str">
        <f t="shared" si="48"/>
        <v/>
      </c>
      <c r="R567" s="161" t="str">
        <f t="shared" si="49"/>
        <v/>
      </c>
      <c r="S567" s="110"/>
    </row>
    <row r="568" spans="1:19" ht="15.75" x14ac:dyDescent="0.25">
      <c r="A568" s="42">
        <v>2702</v>
      </c>
      <c r="B568" s="43"/>
      <c r="C568" s="43"/>
      <c r="D568" s="43"/>
      <c r="E568" s="43"/>
      <c r="F568" s="43"/>
      <c r="G568" s="43"/>
      <c r="H568" s="43"/>
      <c r="I568" s="43"/>
      <c r="J568" s="43"/>
      <c r="K568" s="87"/>
      <c r="L568" s="153"/>
      <c r="M568" s="68"/>
      <c r="N568" s="154"/>
      <c r="O568" s="47" t="str">
        <f>IF(J568=0,"",J568/I567)</f>
        <v/>
      </c>
      <c r="P568" s="46"/>
      <c r="Q568" s="47" t="str">
        <f t="shared" si="48"/>
        <v/>
      </c>
      <c r="R568" s="47" t="str">
        <f t="shared" si="49"/>
        <v/>
      </c>
      <c r="S568" s="110"/>
    </row>
    <row r="569" spans="1:19" ht="15.75" x14ac:dyDescent="0.25">
      <c r="A569" s="42">
        <v>2801</v>
      </c>
      <c r="B569" s="43"/>
      <c r="C569" s="43"/>
      <c r="D569" s="43"/>
      <c r="E569" s="43"/>
      <c r="F569" s="43"/>
      <c r="G569" s="43"/>
      <c r="H569" s="43"/>
      <c r="I569" s="43"/>
      <c r="J569" s="43"/>
      <c r="K569" s="87"/>
      <c r="L569" s="153"/>
      <c r="M569" s="68"/>
      <c r="N569" s="155"/>
      <c r="O569" s="68"/>
      <c r="P569" s="46"/>
      <c r="Q569" s="68"/>
      <c r="R569" s="162"/>
      <c r="S569" s="110"/>
    </row>
    <row r="570" spans="1:19" ht="15.75" x14ac:dyDescent="0.25">
      <c r="A570" s="42">
        <v>2802</v>
      </c>
      <c r="B570" s="43"/>
      <c r="C570" s="43"/>
      <c r="D570" s="43"/>
      <c r="E570" s="43"/>
      <c r="F570" s="43"/>
      <c r="G570" s="43"/>
      <c r="H570" s="43"/>
      <c r="I570" s="43"/>
      <c r="J570" s="43"/>
      <c r="K570" s="87"/>
      <c r="L570" s="153"/>
      <c r="M570" s="68"/>
      <c r="N570" s="155"/>
      <c r="O570" s="163"/>
      <c r="P570" s="69"/>
      <c r="Q570" s="164"/>
      <c r="R570" s="163"/>
      <c r="S570" s="110"/>
    </row>
    <row r="571" spans="1:19" ht="15.75" x14ac:dyDescent="0.25">
      <c r="A571" s="42">
        <v>2901</v>
      </c>
      <c r="B571" s="43"/>
      <c r="C571" s="43"/>
      <c r="D571" s="43"/>
      <c r="E571" s="43"/>
      <c r="F571" s="43"/>
      <c r="G571" s="43"/>
      <c r="H571" s="43"/>
      <c r="I571" s="43"/>
      <c r="J571" s="43"/>
      <c r="K571" s="87"/>
      <c r="L571" s="153"/>
      <c r="M571" s="68"/>
      <c r="N571" s="155"/>
      <c r="O571" s="163"/>
      <c r="P571" s="69"/>
      <c r="Q571" s="164"/>
      <c r="R571" s="163"/>
      <c r="S571" s="110"/>
    </row>
    <row r="572" spans="1:19" ht="15.75" x14ac:dyDescent="0.25">
      <c r="A572" s="42">
        <v>2902</v>
      </c>
      <c r="B572" s="43"/>
      <c r="C572" s="43"/>
      <c r="D572" s="43"/>
      <c r="E572" s="43"/>
      <c r="F572" s="43"/>
      <c r="G572" s="43"/>
      <c r="H572" s="43"/>
      <c r="I572" s="43"/>
      <c r="J572" s="43"/>
      <c r="K572" s="87"/>
      <c r="L572" s="153"/>
      <c r="M572" s="68"/>
      <c r="N572" s="155"/>
      <c r="O572" s="68"/>
      <c r="P572" s="155"/>
      <c r="Q572" s="165"/>
      <c r="R572" s="163"/>
      <c r="S572" s="110"/>
    </row>
    <row r="573" spans="1:19" ht="15.75" x14ac:dyDescent="0.25">
      <c r="A573" s="42">
        <v>3001</v>
      </c>
      <c r="B573" s="43"/>
      <c r="C573" s="43"/>
      <c r="D573" s="43"/>
      <c r="E573" s="43"/>
      <c r="F573" s="43"/>
      <c r="G573" s="43"/>
      <c r="H573" s="43"/>
      <c r="I573" s="43"/>
      <c r="J573" s="43"/>
      <c r="K573" s="87"/>
      <c r="L573" s="153"/>
      <c r="M573" s="68"/>
      <c r="N573" s="155"/>
      <c r="O573" s="178" t="s">
        <v>64</v>
      </c>
      <c r="P573" s="179"/>
      <c r="Q573" s="138">
        <f>SUM(K567:K570)</f>
        <v>0</v>
      </c>
      <c r="R573" s="180" t="s">
        <v>10</v>
      </c>
      <c r="S573" s="110"/>
    </row>
    <row r="574" spans="1:19" ht="15.75" x14ac:dyDescent="0.25">
      <c r="A574" s="42">
        <v>3002</v>
      </c>
      <c r="B574" s="43"/>
      <c r="C574" s="43"/>
      <c r="D574" s="43"/>
      <c r="E574" s="43"/>
      <c r="F574" s="43"/>
      <c r="G574" s="43"/>
      <c r="H574" s="43"/>
      <c r="I574" s="43"/>
      <c r="J574" s="43"/>
      <c r="K574" s="87"/>
      <c r="L574" s="153"/>
      <c r="M574" s="68"/>
      <c r="N574" s="155"/>
      <c r="O574" s="181" t="s">
        <v>66</v>
      </c>
      <c r="P574" s="55" t="str">
        <f>IF(P573/B560=0,"",P573/B560)</f>
        <v/>
      </c>
      <c r="Q574" s="182" t="e">
        <f>IF(P573/Q573=0,"",P573/Q573)</f>
        <v>#DIV/0!</v>
      </c>
      <c r="R574" s="183" t="s">
        <v>67</v>
      </c>
      <c r="S574" s="110"/>
    </row>
    <row r="575" spans="1:19" ht="15.75" x14ac:dyDescent="0.25">
      <c r="A575" s="42">
        <v>3101</v>
      </c>
      <c r="B575" s="43"/>
      <c r="C575" s="43"/>
      <c r="D575" s="43"/>
      <c r="E575" s="43"/>
      <c r="F575" s="43"/>
      <c r="G575" s="43"/>
      <c r="H575" s="43"/>
      <c r="I575" s="43"/>
      <c r="J575" s="43"/>
      <c r="K575" s="87"/>
      <c r="L575" s="156"/>
      <c r="M575" s="157"/>
      <c r="N575" s="158"/>
      <c r="O575" s="96"/>
      <c r="P575" s="184"/>
      <c r="Q575" s="184"/>
      <c r="R575" s="185"/>
      <c r="S575" s="110"/>
    </row>
    <row r="576" spans="1:19" ht="18" customHeight="1" x14ac:dyDescent="0.25">
      <c r="A576" s="28"/>
      <c r="B576" s="198" t="s">
        <v>89</v>
      </c>
      <c r="C576" s="198"/>
      <c r="D576" s="198"/>
      <c r="E576" s="198"/>
      <c r="F576" s="198"/>
      <c r="G576" s="198"/>
      <c r="H576" s="198"/>
      <c r="I576" s="198"/>
      <c r="J576" s="198"/>
      <c r="K576" s="61">
        <f>SUM(K560:K572)</f>
        <v>0</v>
      </c>
      <c r="L576" s="62" t="str">
        <f>IF(K568=0,"",K568/B560)</f>
        <v/>
      </c>
      <c r="M576" s="62" t="str">
        <f>IF(K576=0,"",K576/B560)</f>
        <v/>
      </c>
      <c r="N576" s="62" t="str">
        <f>IF(K568=0,"",M576-L576)</f>
        <v/>
      </c>
      <c r="O576" s="2"/>
      <c r="P576" s="111"/>
      <c r="Q576" s="25"/>
      <c r="R576" s="2"/>
      <c r="S576" s="110"/>
    </row>
    <row r="577" spans="1:20" ht="12.75" customHeight="1" x14ac:dyDescent="0.2">
      <c r="L577" s="2"/>
      <c r="M577" s="2"/>
      <c r="O577" s="2"/>
    </row>
    <row r="578" spans="1:20" ht="12.75" customHeight="1" x14ac:dyDescent="0.2">
      <c r="L578" s="2"/>
      <c r="M578" s="2"/>
      <c r="O578" s="2"/>
    </row>
    <row r="579" spans="1:20" ht="26.25" x14ac:dyDescent="0.4">
      <c r="A579" s="112"/>
      <c r="B579" s="199" t="s">
        <v>78</v>
      </c>
      <c r="C579" s="200"/>
      <c r="D579" s="200"/>
      <c r="E579" s="200"/>
      <c r="F579" s="200"/>
      <c r="G579" s="200"/>
      <c r="H579" s="200"/>
      <c r="I579" s="200"/>
      <c r="J579" s="200"/>
      <c r="K579" s="147" t="s">
        <v>121</v>
      </c>
      <c r="L579" s="2"/>
      <c r="M579" s="2"/>
      <c r="N579" s="113"/>
      <c r="O579" s="2"/>
      <c r="P579" s="113"/>
      <c r="Q579" s="113"/>
      <c r="R579" s="113"/>
      <c r="S579" s="112"/>
      <c r="T579" s="112"/>
    </row>
    <row r="580" spans="1:20" ht="20.25" x14ac:dyDescent="0.2">
      <c r="A580" s="201" t="s">
        <v>9</v>
      </c>
      <c r="B580" s="202" t="s">
        <v>79</v>
      </c>
      <c r="C580" s="203"/>
      <c r="D580" s="203"/>
      <c r="E580" s="203"/>
      <c r="F580" s="203"/>
      <c r="G580" s="203"/>
      <c r="H580" s="203"/>
      <c r="I580" s="203"/>
      <c r="J580" s="204"/>
      <c r="K580" s="212" t="s">
        <v>10</v>
      </c>
      <c r="L580" s="197" t="s">
        <v>2</v>
      </c>
      <c r="M580" s="197" t="s">
        <v>3</v>
      </c>
      <c r="N580" s="214" t="s">
        <v>4</v>
      </c>
      <c r="O580" s="197" t="s">
        <v>5</v>
      </c>
      <c r="P580" s="195" t="s">
        <v>6</v>
      </c>
      <c r="Q580" s="195" t="s">
        <v>7</v>
      </c>
      <c r="R580" s="197" t="s">
        <v>8</v>
      </c>
      <c r="S580" s="112"/>
      <c r="T580" s="112"/>
    </row>
    <row r="581" spans="1:20" ht="15.75" x14ac:dyDescent="0.25">
      <c r="A581" s="196"/>
      <c r="B581" s="42" t="s">
        <v>80</v>
      </c>
      <c r="C581" s="42" t="s">
        <v>81</v>
      </c>
      <c r="D581" s="42" t="s">
        <v>82</v>
      </c>
      <c r="E581" s="42" t="s">
        <v>83</v>
      </c>
      <c r="F581" s="42" t="s">
        <v>84</v>
      </c>
      <c r="G581" s="42" t="s">
        <v>85</v>
      </c>
      <c r="H581" s="42" t="s">
        <v>86</v>
      </c>
      <c r="I581" s="42" t="s">
        <v>87</v>
      </c>
      <c r="J581" s="42" t="s">
        <v>88</v>
      </c>
      <c r="K581" s="213"/>
      <c r="L581" s="196"/>
      <c r="M581" s="196"/>
      <c r="N581" s="196"/>
      <c r="O581" s="196"/>
      <c r="P581" s="196"/>
      <c r="Q581" s="196"/>
      <c r="R581" s="196"/>
      <c r="S581" s="112"/>
      <c r="T581" s="112"/>
    </row>
    <row r="582" spans="1:20" ht="15.75" x14ac:dyDescent="0.25">
      <c r="A582" s="42">
        <v>2401</v>
      </c>
      <c r="B582" s="43">
        <v>12</v>
      </c>
      <c r="C582" s="43"/>
      <c r="D582" s="43"/>
      <c r="E582" s="43"/>
      <c r="F582" s="43"/>
      <c r="G582" s="43"/>
      <c r="H582" s="43"/>
      <c r="I582" s="43"/>
      <c r="J582" s="43"/>
      <c r="K582" s="87"/>
      <c r="L582" s="150"/>
      <c r="M582" s="151"/>
      <c r="N582" s="152"/>
      <c r="O582" s="159"/>
      <c r="P582" s="44">
        <f>B582</f>
        <v>12</v>
      </c>
      <c r="Q582" s="160"/>
      <c r="R582" s="159"/>
      <c r="S582" s="112"/>
      <c r="T582" s="112"/>
    </row>
    <row r="583" spans="1:20" ht="15.75" x14ac:dyDescent="0.25">
      <c r="A583" s="42">
        <v>2402</v>
      </c>
      <c r="B583" s="43"/>
      <c r="C583" s="43">
        <v>7</v>
      </c>
      <c r="D583" s="43"/>
      <c r="E583" s="43"/>
      <c r="F583" s="43"/>
      <c r="G583" s="43"/>
      <c r="H583" s="43"/>
      <c r="I583" s="43"/>
      <c r="J583" s="43"/>
      <c r="K583" s="87"/>
      <c r="L583" s="153"/>
      <c r="M583" s="68"/>
      <c r="N583" s="154"/>
      <c r="O583" s="45">
        <f>IF(C583=0,"",C583/B582)</f>
        <v>0.58333333333333337</v>
      </c>
      <c r="P583" s="46">
        <v>7</v>
      </c>
      <c r="Q583" s="161">
        <f t="shared" ref="Q583:Q590" si="50">IF(P583=0,"",P583/P582)</f>
        <v>0.58333333333333337</v>
      </c>
      <c r="R583" s="161">
        <f t="shared" ref="R583:R590" si="51">IF(P583=0,"",100%-Q583)</f>
        <v>0.41666666666666663</v>
      </c>
      <c r="S583" s="112"/>
      <c r="T583" s="112"/>
    </row>
    <row r="584" spans="1:20" ht="15.75" x14ac:dyDescent="0.25">
      <c r="A584" s="42">
        <v>2501</v>
      </c>
      <c r="B584" s="43"/>
      <c r="C584" s="43"/>
      <c r="D584" s="43">
        <v>7</v>
      </c>
      <c r="E584" s="43"/>
      <c r="F584" s="43"/>
      <c r="G584" s="43"/>
      <c r="H584" s="43"/>
      <c r="I584" s="43"/>
      <c r="J584" s="43"/>
      <c r="K584" s="87"/>
      <c r="L584" s="153"/>
      <c r="M584" s="68"/>
      <c r="N584" s="154"/>
      <c r="O584" s="45">
        <f>IF(D584=0,"",D584/C583)</f>
        <v>1</v>
      </c>
      <c r="P584" s="46">
        <v>7</v>
      </c>
      <c r="Q584" s="161">
        <f t="shared" si="50"/>
        <v>1</v>
      </c>
      <c r="R584" s="161">
        <f t="shared" si="51"/>
        <v>0</v>
      </c>
      <c r="S584" s="100">
        <f>P584/P582</f>
        <v>0.58333333333333337</v>
      </c>
      <c r="T584" s="112"/>
    </row>
    <row r="585" spans="1:20" ht="15.75" x14ac:dyDescent="0.25">
      <c r="A585" s="42">
        <v>2502</v>
      </c>
      <c r="B585" s="43"/>
      <c r="C585" s="43"/>
      <c r="D585" s="43"/>
      <c r="E585" s="43">
        <v>7</v>
      </c>
      <c r="F585" s="43"/>
      <c r="G585" s="43"/>
      <c r="H585" s="43"/>
      <c r="I585" s="43"/>
      <c r="J585" s="43"/>
      <c r="K585" s="87"/>
      <c r="L585" s="153"/>
      <c r="M585" s="68"/>
      <c r="N585" s="154"/>
      <c r="O585" s="45">
        <f>IF(E585=0,"",E585/D584)</f>
        <v>1</v>
      </c>
      <c r="P585" s="46">
        <v>7</v>
      </c>
      <c r="Q585" s="161">
        <f t="shared" si="50"/>
        <v>1</v>
      </c>
      <c r="R585" s="161">
        <f t="shared" si="51"/>
        <v>0</v>
      </c>
      <c r="S585" s="112"/>
      <c r="T585" s="112"/>
    </row>
    <row r="586" spans="1:20" ht="15.75" x14ac:dyDescent="0.25">
      <c r="A586" s="42">
        <v>2601</v>
      </c>
      <c r="B586" s="43"/>
      <c r="C586" s="43"/>
      <c r="D586" s="43"/>
      <c r="E586" s="43"/>
      <c r="F586" s="43"/>
      <c r="G586" s="43"/>
      <c r="H586" s="43"/>
      <c r="I586" s="43"/>
      <c r="J586" s="43"/>
      <c r="K586" s="87"/>
      <c r="L586" s="153"/>
      <c r="M586" s="68"/>
      <c r="N586" s="154"/>
      <c r="O586" s="45" t="str">
        <f>IF(F586=0,"",F586/E585)</f>
        <v/>
      </c>
      <c r="P586" s="46"/>
      <c r="Q586" s="161" t="str">
        <f t="shared" si="50"/>
        <v/>
      </c>
      <c r="R586" s="161" t="str">
        <f t="shared" si="51"/>
        <v/>
      </c>
      <c r="S586" s="112"/>
      <c r="T586" s="112"/>
    </row>
    <row r="587" spans="1:20" ht="15.75" x14ac:dyDescent="0.25">
      <c r="A587" s="42">
        <v>2602</v>
      </c>
      <c r="B587" s="43"/>
      <c r="C587" s="43"/>
      <c r="D587" s="43"/>
      <c r="E587" s="43"/>
      <c r="F587" s="43"/>
      <c r="G587" s="43"/>
      <c r="H587" s="43"/>
      <c r="I587" s="43"/>
      <c r="J587" s="43"/>
      <c r="K587" s="87"/>
      <c r="L587" s="153"/>
      <c r="M587" s="68"/>
      <c r="N587" s="154"/>
      <c r="O587" s="45" t="str">
        <f>IF(G587=0,"",G587/F586)</f>
        <v/>
      </c>
      <c r="P587" s="46"/>
      <c r="Q587" s="161" t="str">
        <f t="shared" si="50"/>
        <v/>
      </c>
      <c r="R587" s="161" t="str">
        <f t="shared" si="51"/>
        <v/>
      </c>
      <c r="S587" s="112"/>
      <c r="T587" s="112"/>
    </row>
    <row r="588" spans="1:20" ht="15.75" x14ac:dyDescent="0.25">
      <c r="A588" s="42">
        <v>2701</v>
      </c>
      <c r="B588" s="43"/>
      <c r="C588" s="43"/>
      <c r="D588" s="43"/>
      <c r="E588" s="43"/>
      <c r="F588" s="43"/>
      <c r="G588" s="43"/>
      <c r="H588" s="43"/>
      <c r="I588" s="43"/>
      <c r="J588" s="43"/>
      <c r="K588" s="87"/>
      <c r="L588" s="153"/>
      <c r="M588" s="68"/>
      <c r="N588" s="154"/>
      <c r="O588" s="45" t="str">
        <f>IF(H588=0,"",H588/G587)</f>
        <v/>
      </c>
      <c r="P588" s="46"/>
      <c r="Q588" s="161" t="str">
        <f t="shared" si="50"/>
        <v/>
      </c>
      <c r="R588" s="161" t="str">
        <f t="shared" si="51"/>
        <v/>
      </c>
      <c r="S588" s="112"/>
      <c r="T588" s="112"/>
    </row>
    <row r="589" spans="1:20" ht="15.75" x14ac:dyDescent="0.25">
      <c r="A589" s="42">
        <v>2702</v>
      </c>
      <c r="B589" s="43"/>
      <c r="C589" s="43"/>
      <c r="D589" s="43"/>
      <c r="E589" s="43"/>
      <c r="F589" s="43"/>
      <c r="G589" s="43"/>
      <c r="H589" s="43"/>
      <c r="I589" s="43"/>
      <c r="J589" s="43"/>
      <c r="K589" s="87"/>
      <c r="L589" s="153"/>
      <c r="M589" s="68"/>
      <c r="N589" s="154"/>
      <c r="O589" s="45" t="str">
        <f>IF(I589=0,"",I589/H588)</f>
        <v/>
      </c>
      <c r="P589" s="46"/>
      <c r="Q589" s="161" t="str">
        <f t="shared" si="50"/>
        <v/>
      </c>
      <c r="R589" s="161" t="str">
        <f t="shared" si="51"/>
        <v/>
      </c>
      <c r="S589" s="112"/>
      <c r="T589" s="112"/>
    </row>
    <row r="590" spans="1:20" ht="15.75" x14ac:dyDescent="0.25">
      <c r="A590" s="42">
        <v>2801</v>
      </c>
      <c r="B590" s="43"/>
      <c r="C590" s="43"/>
      <c r="D590" s="43"/>
      <c r="E590" s="43"/>
      <c r="F590" s="43"/>
      <c r="G590" s="43"/>
      <c r="H590" s="43"/>
      <c r="I590" s="43"/>
      <c r="J590" s="43"/>
      <c r="K590" s="87"/>
      <c r="L590" s="153"/>
      <c r="M590" s="68"/>
      <c r="N590" s="154"/>
      <c r="O590" s="47" t="str">
        <f>IF(J590=0,"",J590/I589)</f>
        <v/>
      </c>
      <c r="P590" s="46"/>
      <c r="Q590" s="47" t="str">
        <f t="shared" si="50"/>
        <v/>
      </c>
      <c r="R590" s="47" t="str">
        <f t="shared" si="51"/>
        <v/>
      </c>
      <c r="S590" s="112"/>
      <c r="T590" s="112"/>
    </row>
    <row r="591" spans="1:20" ht="15.75" x14ac:dyDescent="0.25">
      <c r="A591" s="42">
        <v>2802</v>
      </c>
      <c r="B591" s="43"/>
      <c r="C591" s="43"/>
      <c r="D591" s="43"/>
      <c r="E591" s="43"/>
      <c r="F591" s="43"/>
      <c r="G591" s="43"/>
      <c r="H591" s="43"/>
      <c r="I591" s="43"/>
      <c r="J591" s="43"/>
      <c r="K591" s="87"/>
      <c r="L591" s="153"/>
      <c r="M591" s="68"/>
      <c r="N591" s="155"/>
      <c r="O591" s="68"/>
      <c r="P591" s="46"/>
      <c r="Q591" s="68"/>
      <c r="R591" s="162"/>
      <c r="S591" s="112"/>
      <c r="T591" s="112"/>
    </row>
    <row r="592" spans="1:20" ht="15.75" x14ac:dyDescent="0.25">
      <c r="A592" s="42">
        <v>2901</v>
      </c>
      <c r="B592" s="43"/>
      <c r="C592" s="43"/>
      <c r="D592" s="43"/>
      <c r="E592" s="43"/>
      <c r="F592" s="43"/>
      <c r="G592" s="43"/>
      <c r="H592" s="43"/>
      <c r="I592" s="43"/>
      <c r="J592" s="43"/>
      <c r="K592" s="87"/>
      <c r="L592" s="153"/>
      <c r="M592" s="68"/>
      <c r="N592" s="155"/>
      <c r="O592" s="163"/>
      <c r="P592" s="69"/>
      <c r="Q592" s="164"/>
      <c r="R592" s="163"/>
      <c r="S592" s="112"/>
      <c r="T592" s="112"/>
    </row>
    <row r="593" spans="1:20" ht="15.75" x14ac:dyDescent="0.25">
      <c r="A593" s="42">
        <v>2902</v>
      </c>
      <c r="B593" s="43"/>
      <c r="C593" s="43"/>
      <c r="D593" s="43"/>
      <c r="E593" s="43"/>
      <c r="F593" s="43"/>
      <c r="G593" s="43"/>
      <c r="H593" s="43"/>
      <c r="I593" s="43"/>
      <c r="J593" s="43"/>
      <c r="K593" s="87"/>
      <c r="L593" s="153"/>
      <c r="M593" s="68"/>
      <c r="N593" s="155"/>
      <c r="O593" s="163"/>
      <c r="P593" s="69"/>
      <c r="Q593" s="164"/>
      <c r="R593" s="163"/>
      <c r="S593" s="112"/>
      <c r="T593" s="112"/>
    </row>
    <row r="594" spans="1:20" ht="15.75" x14ac:dyDescent="0.25">
      <c r="A594" s="42">
        <v>3001</v>
      </c>
      <c r="B594" s="43"/>
      <c r="C594" s="43"/>
      <c r="D594" s="43"/>
      <c r="E594" s="43"/>
      <c r="F594" s="43"/>
      <c r="G594" s="43"/>
      <c r="H594" s="43"/>
      <c r="I594" s="43"/>
      <c r="J594" s="43"/>
      <c r="K594" s="87"/>
      <c r="L594" s="153"/>
      <c r="M594" s="68"/>
      <c r="N594" s="155"/>
      <c r="O594" s="68"/>
      <c r="P594" s="155"/>
      <c r="Q594" s="165"/>
      <c r="R594" s="163"/>
      <c r="S594" s="112"/>
      <c r="T594" s="112"/>
    </row>
    <row r="595" spans="1:20" ht="15.75" x14ac:dyDescent="0.25">
      <c r="A595" s="42">
        <v>3002</v>
      </c>
      <c r="B595" s="43"/>
      <c r="C595" s="43"/>
      <c r="D595" s="43"/>
      <c r="E595" s="43"/>
      <c r="F595" s="43"/>
      <c r="G595" s="43"/>
      <c r="H595" s="43"/>
      <c r="I595" s="43"/>
      <c r="J595" s="43"/>
      <c r="K595" s="87"/>
      <c r="L595" s="153"/>
      <c r="M595" s="68"/>
      <c r="N595" s="155"/>
      <c r="O595" s="178" t="s">
        <v>64</v>
      </c>
      <c r="P595" s="179"/>
      <c r="Q595" s="138">
        <f>SUM(K589:K592)</f>
        <v>0</v>
      </c>
      <c r="R595" s="180" t="s">
        <v>10</v>
      </c>
      <c r="S595" s="112"/>
      <c r="T595" s="112"/>
    </row>
    <row r="596" spans="1:20" ht="15.75" x14ac:dyDescent="0.25">
      <c r="A596" s="42">
        <v>3101</v>
      </c>
      <c r="B596" s="43"/>
      <c r="C596" s="43"/>
      <c r="D596" s="43"/>
      <c r="E596" s="43"/>
      <c r="F596" s="43"/>
      <c r="G596" s="43"/>
      <c r="H596" s="43"/>
      <c r="I596" s="43"/>
      <c r="J596" s="43"/>
      <c r="K596" s="87"/>
      <c r="L596" s="153"/>
      <c r="M596" s="68"/>
      <c r="N596" s="155"/>
      <c r="O596" s="181" t="s">
        <v>66</v>
      </c>
      <c r="P596" s="55" t="str">
        <f>IF(P595/B582=0,"",P595/B582)</f>
        <v/>
      </c>
      <c r="Q596" s="182" t="e">
        <f>IF(P595/Q595=0,"",P595/Q595)</f>
        <v>#DIV/0!</v>
      </c>
      <c r="R596" s="183" t="s">
        <v>67</v>
      </c>
      <c r="S596" s="112"/>
      <c r="T596" s="112"/>
    </row>
    <row r="597" spans="1:20" ht="15.75" x14ac:dyDescent="0.25">
      <c r="A597" s="42">
        <v>3102</v>
      </c>
      <c r="B597" s="43"/>
      <c r="C597" s="43"/>
      <c r="D597" s="43"/>
      <c r="E597" s="43"/>
      <c r="F597" s="43"/>
      <c r="G597" s="43"/>
      <c r="H597" s="43"/>
      <c r="I597" s="43"/>
      <c r="J597" s="43"/>
      <c r="K597" s="87"/>
      <c r="L597" s="156"/>
      <c r="M597" s="157"/>
      <c r="N597" s="158"/>
      <c r="O597" s="96"/>
      <c r="P597" s="184"/>
      <c r="Q597" s="184"/>
      <c r="R597" s="185"/>
      <c r="S597" s="112"/>
      <c r="T597" s="112"/>
    </row>
    <row r="598" spans="1:20" ht="18" customHeight="1" x14ac:dyDescent="0.25">
      <c r="A598" s="28"/>
      <c r="B598" s="198" t="s">
        <v>89</v>
      </c>
      <c r="C598" s="198"/>
      <c r="D598" s="198"/>
      <c r="E598" s="198"/>
      <c r="F598" s="198"/>
      <c r="G598" s="198"/>
      <c r="H598" s="198"/>
      <c r="I598" s="198"/>
      <c r="J598" s="198"/>
      <c r="K598" s="61">
        <f>SUM(K582:K594)</f>
        <v>0</v>
      </c>
      <c r="L598" s="62" t="str">
        <f>IF(K590=0,"",K590/B582)</f>
        <v/>
      </c>
      <c r="M598" s="62" t="str">
        <f>IF(K598=0,"",K598/B582)</f>
        <v/>
      </c>
      <c r="N598" s="62" t="str">
        <f>IF(K590=0,"",M598-L598)</f>
        <v/>
      </c>
      <c r="O598" s="2"/>
      <c r="P598" s="113"/>
      <c r="Q598" s="25"/>
      <c r="R598" s="2"/>
      <c r="S598" s="112"/>
      <c r="T598" s="112"/>
    </row>
    <row r="599" spans="1:20" ht="12.75" customHeight="1" x14ac:dyDescent="0.2">
      <c r="L599" s="2"/>
      <c r="M599" s="2"/>
      <c r="O599" s="2"/>
    </row>
    <row r="600" spans="1:20" ht="12.75" customHeight="1" x14ac:dyDescent="0.2">
      <c r="L600" s="2"/>
      <c r="M600" s="2"/>
      <c r="O600" s="2"/>
    </row>
    <row r="601" spans="1:20" ht="26.25" x14ac:dyDescent="0.4">
      <c r="A601" s="116"/>
      <c r="B601" s="199" t="s">
        <v>78</v>
      </c>
      <c r="C601" s="200"/>
      <c r="D601" s="200"/>
      <c r="E601" s="200"/>
      <c r="F601" s="200"/>
      <c r="G601" s="200"/>
      <c r="H601" s="200"/>
      <c r="I601" s="200"/>
      <c r="J601" s="200"/>
      <c r="K601" s="147" t="s">
        <v>112</v>
      </c>
      <c r="L601" s="2"/>
      <c r="M601" s="2"/>
      <c r="N601" s="117"/>
      <c r="O601" s="2"/>
      <c r="P601" s="117"/>
      <c r="Q601" s="117"/>
      <c r="R601" s="117"/>
      <c r="S601" s="116"/>
    </row>
    <row r="602" spans="1:20" ht="20.25" x14ac:dyDescent="0.2">
      <c r="A602" s="201" t="s">
        <v>9</v>
      </c>
      <c r="B602" s="202" t="s">
        <v>79</v>
      </c>
      <c r="C602" s="203"/>
      <c r="D602" s="203"/>
      <c r="E602" s="203"/>
      <c r="F602" s="203"/>
      <c r="G602" s="203"/>
      <c r="H602" s="203"/>
      <c r="I602" s="203"/>
      <c r="J602" s="204"/>
      <c r="K602" s="212" t="s">
        <v>10</v>
      </c>
      <c r="L602" s="197" t="s">
        <v>2</v>
      </c>
      <c r="M602" s="197" t="s">
        <v>3</v>
      </c>
      <c r="N602" s="214" t="s">
        <v>4</v>
      </c>
      <c r="O602" s="197" t="s">
        <v>5</v>
      </c>
      <c r="P602" s="195" t="s">
        <v>6</v>
      </c>
      <c r="Q602" s="195" t="s">
        <v>7</v>
      </c>
      <c r="R602" s="197" t="s">
        <v>8</v>
      </c>
      <c r="S602" s="116"/>
    </row>
    <row r="603" spans="1:20" ht="15.75" x14ac:dyDescent="0.25">
      <c r="A603" s="196"/>
      <c r="B603" s="42" t="s">
        <v>80</v>
      </c>
      <c r="C603" s="42" t="s">
        <v>81</v>
      </c>
      <c r="D603" s="42" t="s">
        <v>82</v>
      </c>
      <c r="E603" s="42" t="s">
        <v>83</v>
      </c>
      <c r="F603" s="42" t="s">
        <v>84</v>
      </c>
      <c r="G603" s="42" t="s">
        <v>85</v>
      </c>
      <c r="H603" s="42" t="s">
        <v>86</v>
      </c>
      <c r="I603" s="42" t="s">
        <v>87</v>
      </c>
      <c r="J603" s="42" t="s">
        <v>88</v>
      </c>
      <c r="K603" s="213"/>
      <c r="L603" s="196"/>
      <c r="M603" s="196"/>
      <c r="N603" s="196"/>
      <c r="O603" s="196"/>
      <c r="P603" s="196"/>
      <c r="Q603" s="196"/>
      <c r="R603" s="196"/>
      <c r="S603" s="116"/>
    </row>
    <row r="604" spans="1:20" ht="15.75" x14ac:dyDescent="0.25">
      <c r="A604" s="42">
        <v>2402</v>
      </c>
      <c r="B604" s="43">
        <v>51</v>
      </c>
      <c r="C604" s="43"/>
      <c r="D604" s="43"/>
      <c r="E604" s="43"/>
      <c r="F604" s="43"/>
      <c r="G604" s="43"/>
      <c r="H604" s="43"/>
      <c r="I604" s="43"/>
      <c r="J604" s="43"/>
      <c r="K604" s="87"/>
      <c r="L604" s="150"/>
      <c r="M604" s="151"/>
      <c r="N604" s="152"/>
      <c r="O604" s="159"/>
      <c r="P604" s="44">
        <f>B604</f>
        <v>51</v>
      </c>
      <c r="Q604" s="160"/>
      <c r="R604" s="159"/>
      <c r="S604" s="116"/>
    </row>
    <row r="605" spans="1:20" ht="15.75" x14ac:dyDescent="0.25">
      <c r="A605" s="42">
        <v>2501</v>
      </c>
      <c r="B605" s="43"/>
      <c r="C605" s="43">
        <v>44</v>
      </c>
      <c r="D605" s="43"/>
      <c r="E605" s="43"/>
      <c r="F605" s="43"/>
      <c r="G605" s="43"/>
      <c r="H605" s="43"/>
      <c r="I605" s="43"/>
      <c r="J605" s="43"/>
      <c r="K605" s="87"/>
      <c r="L605" s="153"/>
      <c r="M605" s="68"/>
      <c r="N605" s="154"/>
      <c r="O605" s="45">
        <f>IF(C605=0,"",C605/B604)</f>
        <v>0.86274509803921573</v>
      </c>
      <c r="P605" s="46">
        <v>44</v>
      </c>
      <c r="Q605" s="161">
        <f t="shared" ref="Q605:Q612" si="52">IF(P605=0,"",P605/P604)</f>
        <v>0.86274509803921573</v>
      </c>
      <c r="R605" s="161">
        <f t="shared" ref="R605:R612" si="53">IF(P605=0,"",100%-Q605)</f>
        <v>0.13725490196078427</v>
      </c>
      <c r="S605" s="116"/>
    </row>
    <row r="606" spans="1:20" ht="15.75" x14ac:dyDescent="0.25">
      <c r="A606" s="42">
        <v>2502</v>
      </c>
      <c r="B606" s="43"/>
      <c r="C606" s="43"/>
      <c r="D606" s="43">
        <v>41</v>
      </c>
      <c r="E606" s="43"/>
      <c r="F606" s="43"/>
      <c r="G606" s="43"/>
      <c r="H606" s="43"/>
      <c r="I606" s="43"/>
      <c r="J606" s="43"/>
      <c r="K606" s="87"/>
      <c r="L606" s="153"/>
      <c r="M606" s="68"/>
      <c r="N606" s="154"/>
      <c r="O606" s="45">
        <f>IF(D606=0,"",D606/C605)</f>
        <v>0.93181818181818177</v>
      </c>
      <c r="P606" s="46">
        <v>42</v>
      </c>
      <c r="Q606" s="161">
        <f t="shared" si="52"/>
        <v>0.95454545454545459</v>
      </c>
      <c r="R606" s="161">
        <f t="shared" si="53"/>
        <v>4.5454545454545414E-2</v>
      </c>
      <c r="S606" s="100">
        <f>P606/P604</f>
        <v>0.82352941176470584</v>
      </c>
    </row>
    <row r="607" spans="1:20" ht="15.75" x14ac:dyDescent="0.25">
      <c r="A607" s="42">
        <v>2601</v>
      </c>
      <c r="B607" s="43"/>
      <c r="C607" s="43"/>
      <c r="D607" s="43"/>
      <c r="E607" s="43"/>
      <c r="F607" s="43"/>
      <c r="G607" s="43"/>
      <c r="H607" s="43"/>
      <c r="I607" s="43"/>
      <c r="J607" s="43"/>
      <c r="K607" s="87"/>
      <c r="L607" s="153"/>
      <c r="M607" s="68"/>
      <c r="N607" s="154"/>
      <c r="O607" s="45" t="str">
        <f>IF(E607=0,"",E607/D606)</f>
        <v/>
      </c>
      <c r="P607" s="46"/>
      <c r="Q607" s="161" t="str">
        <f t="shared" si="52"/>
        <v/>
      </c>
      <c r="R607" s="161" t="str">
        <f t="shared" si="53"/>
        <v/>
      </c>
      <c r="S607" s="116"/>
    </row>
    <row r="608" spans="1:20" ht="15.75" x14ac:dyDescent="0.25">
      <c r="A608" s="42">
        <v>2602</v>
      </c>
      <c r="B608" s="43"/>
      <c r="C608" s="43"/>
      <c r="D608" s="43"/>
      <c r="E608" s="43"/>
      <c r="F608" s="43"/>
      <c r="G608" s="43"/>
      <c r="H608" s="43"/>
      <c r="I608" s="43"/>
      <c r="J608" s="43"/>
      <c r="K608" s="87"/>
      <c r="L608" s="153"/>
      <c r="M608" s="68"/>
      <c r="N608" s="154"/>
      <c r="O608" s="45" t="str">
        <f>IF(F608=0,"",F608/E607)</f>
        <v/>
      </c>
      <c r="P608" s="46"/>
      <c r="Q608" s="161" t="str">
        <f t="shared" si="52"/>
        <v/>
      </c>
      <c r="R608" s="161" t="str">
        <f t="shared" si="53"/>
        <v/>
      </c>
      <c r="S608" s="116"/>
    </row>
    <row r="609" spans="1:19" ht="15.75" x14ac:dyDescent="0.25">
      <c r="A609" s="42">
        <v>2701</v>
      </c>
      <c r="B609" s="43"/>
      <c r="C609" s="43"/>
      <c r="D609" s="43"/>
      <c r="E609" s="43"/>
      <c r="F609" s="43"/>
      <c r="G609" s="43"/>
      <c r="H609" s="43"/>
      <c r="I609" s="43"/>
      <c r="J609" s="43"/>
      <c r="K609" s="87"/>
      <c r="L609" s="153"/>
      <c r="M609" s="68"/>
      <c r="N609" s="154"/>
      <c r="O609" s="45" t="str">
        <f>IF(G609=0,"",G609/F608)</f>
        <v/>
      </c>
      <c r="P609" s="46"/>
      <c r="Q609" s="161" t="str">
        <f t="shared" si="52"/>
        <v/>
      </c>
      <c r="R609" s="161" t="str">
        <f t="shared" si="53"/>
        <v/>
      </c>
      <c r="S609" s="116"/>
    </row>
    <row r="610" spans="1:19" ht="15.75" x14ac:dyDescent="0.25">
      <c r="A610" s="42">
        <v>2702</v>
      </c>
      <c r="B610" s="43"/>
      <c r="C610" s="43"/>
      <c r="D610" s="43"/>
      <c r="E610" s="43"/>
      <c r="F610" s="43"/>
      <c r="G610" s="43"/>
      <c r="H610" s="43"/>
      <c r="I610" s="43"/>
      <c r="J610" s="43"/>
      <c r="K610" s="87"/>
      <c r="L610" s="153"/>
      <c r="M610" s="68"/>
      <c r="N610" s="154"/>
      <c r="O610" s="45" t="str">
        <f>IF(H610=0,"",H610/G609)</f>
        <v/>
      </c>
      <c r="P610" s="46"/>
      <c r="Q610" s="161" t="str">
        <f t="shared" si="52"/>
        <v/>
      </c>
      <c r="R610" s="161" t="str">
        <f t="shared" si="53"/>
        <v/>
      </c>
      <c r="S610" s="116"/>
    </row>
    <row r="611" spans="1:19" ht="15.75" x14ac:dyDescent="0.25">
      <c r="A611" s="42">
        <v>2801</v>
      </c>
      <c r="B611" s="43"/>
      <c r="C611" s="43"/>
      <c r="D611" s="43"/>
      <c r="E611" s="43"/>
      <c r="F611" s="43"/>
      <c r="G611" s="43"/>
      <c r="H611" s="43"/>
      <c r="I611" s="43"/>
      <c r="J611" s="43"/>
      <c r="K611" s="87"/>
      <c r="L611" s="153"/>
      <c r="M611" s="68"/>
      <c r="N611" s="154"/>
      <c r="O611" s="45" t="str">
        <f>IF(I611=0,"",I611/H610)</f>
        <v/>
      </c>
      <c r="P611" s="46"/>
      <c r="Q611" s="161" t="str">
        <f t="shared" si="52"/>
        <v/>
      </c>
      <c r="R611" s="161" t="str">
        <f t="shared" si="53"/>
        <v/>
      </c>
      <c r="S611" s="116"/>
    </row>
    <row r="612" spans="1:19" ht="15.75" x14ac:dyDescent="0.25">
      <c r="A612" s="42">
        <v>2802</v>
      </c>
      <c r="B612" s="43"/>
      <c r="C612" s="43"/>
      <c r="D612" s="43"/>
      <c r="E612" s="43"/>
      <c r="F612" s="43"/>
      <c r="G612" s="43"/>
      <c r="H612" s="43"/>
      <c r="I612" s="43"/>
      <c r="J612" s="43"/>
      <c r="K612" s="87"/>
      <c r="L612" s="153"/>
      <c r="M612" s="68"/>
      <c r="N612" s="154"/>
      <c r="O612" s="47" t="str">
        <f>IF(J612=0,"",J612/I611)</f>
        <v/>
      </c>
      <c r="P612" s="46"/>
      <c r="Q612" s="47" t="str">
        <f t="shared" si="52"/>
        <v/>
      </c>
      <c r="R612" s="47" t="str">
        <f t="shared" si="53"/>
        <v/>
      </c>
      <c r="S612" s="116"/>
    </row>
    <row r="613" spans="1:19" ht="15.75" x14ac:dyDescent="0.25">
      <c r="A613" s="42">
        <v>2901</v>
      </c>
      <c r="B613" s="43"/>
      <c r="C613" s="43"/>
      <c r="D613" s="43"/>
      <c r="E613" s="43"/>
      <c r="F613" s="43"/>
      <c r="G613" s="43"/>
      <c r="H613" s="43"/>
      <c r="I613" s="43"/>
      <c r="J613" s="43"/>
      <c r="K613" s="87"/>
      <c r="L613" s="153"/>
      <c r="M613" s="68"/>
      <c r="N613" s="155"/>
      <c r="O613" s="68"/>
      <c r="P613" s="46"/>
      <c r="Q613" s="68"/>
      <c r="R613" s="162"/>
      <c r="S613" s="116"/>
    </row>
    <row r="614" spans="1:19" ht="15.75" x14ac:dyDescent="0.25">
      <c r="A614" s="42">
        <v>2902</v>
      </c>
      <c r="B614" s="43"/>
      <c r="C614" s="43"/>
      <c r="D614" s="43"/>
      <c r="E614" s="43"/>
      <c r="F614" s="43"/>
      <c r="G614" s="43"/>
      <c r="H614" s="43"/>
      <c r="I614" s="43"/>
      <c r="J614" s="43"/>
      <c r="K614" s="87"/>
      <c r="L614" s="153"/>
      <c r="M614" s="68"/>
      <c r="N614" s="155"/>
      <c r="O614" s="163"/>
      <c r="P614" s="69"/>
      <c r="Q614" s="164"/>
      <c r="R614" s="163"/>
      <c r="S614" s="116"/>
    </row>
    <row r="615" spans="1:19" ht="15.75" x14ac:dyDescent="0.25">
      <c r="A615" s="42">
        <v>3001</v>
      </c>
      <c r="B615" s="43"/>
      <c r="C615" s="43"/>
      <c r="D615" s="43"/>
      <c r="E615" s="43"/>
      <c r="F615" s="43"/>
      <c r="G615" s="43"/>
      <c r="H615" s="43"/>
      <c r="I615" s="43"/>
      <c r="J615" s="43"/>
      <c r="K615" s="87"/>
      <c r="L615" s="153"/>
      <c r="M615" s="68"/>
      <c r="N615" s="155"/>
      <c r="O615" s="163"/>
      <c r="P615" s="69"/>
      <c r="Q615" s="164"/>
      <c r="R615" s="163"/>
      <c r="S615" s="116"/>
    </row>
    <row r="616" spans="1:19" ht="15.75" x14ac:dyDescent="0.25">
      <c r="A616" s="42">
        <v>3002</v>
      </c>
      <c r="B616" s="43"/>
      <c r="C616" s="43"/>
      <c r="D616" s="43"/>
      <c r="E616" s="43"/>
      <c r="F616" s="43"/>
      <c r="G616" s="43"/>
      <c r="H616" s="43"/>
      <c r="I616" s="43"/>
      <c r="J616" s="43"/>
      <c r="K616" s="87"/>
      <c r="L616" s="153"/>
      <c r="M616" s="68"/>
      <c r="N616" s="155"/>
      <c r="O616" s="68"/>
      <c r="P616" s="155"/>
      <c r="Q616" s="165"/>
      <c r="R616" s="163"/>
      <c r="S616" s="116"/>
    </row>
    <row r="617" spans="1:19" ht="15.75" x14ac:dyDescent="0.25">
      <c r="A617" s="42">
        <v>3101</v>
      </c>
      <c r="B617" s="43"/>
      <c r="C617" s="43"/>
      <c r="D617" s="43"/>
      <c r="E617" s="43"/>
      <c r="F617" s="43"/>
      <c r="G617" s="43"/>
      <c r="H617" s="43"/>
      <c r="I617" s="43"/>
      <c r="J617" s="43"/>
      <c r="K617" s="87"/>
      <c r="L617" s="153"/>
      <c r="M617" s="68"/>
      <c r="N617" s="155"/>
      <c r="O617" s="178" t="s">
        <v>64</v>
      </c>
      <c r="P617" s="179"/>
      <c r="Q617" s="138">
        <f>SUM(K611:K614)</f>
        <v>0</v>
      </c>
      <c r="R617" s="180" t="s">
        <v>10</v>
      </c>
      <c r="S617" s="116"/>
    </row>
    <row r="618" spans="1:19" ht="15.75" x14ac:dyDescent="0.25">
      <c r="A618" s="42">
        <v>3102</v>
      </c>
      <c r="B618" s="43"/>
      <c r="C618" s="43"/>
      <c r="D618" s="43"/>
      <c r="E618" s="43"/>
      <c r="F618" s="43"/>
      <c r="G618" s="43"/>
      <c r="H618" s="43"/>
      <c r="I618" s="43"/>
      <c r="J618" s="43"/>
      <c r="K618" s="87"/>
      <c r="L618" s="153"/>
      <c r="M618" s="68"/>
      <c r="N618" s="155"/>
      <c r="O618" s="181" t="s">
        <v>66</v>
      </c>
      <c r="P618" s="55" t="str">
        <f>IF(P617/B604=0,"",P617/B604)</f>
        <v/>
      </c>
      <c r="Q618" s="182" t="e">
        <f>IF(P617/Q617=0,"",P617/Q617)</f>
        <v>#DIV/0!</v>
      </c>
      <c r="R618" s="183" t="s">
        <v>67</v>
      </c>
      <c r="S618" s="116"/>
    </row>
    <row r="619" spans="1:19" ht="15.75" x14ac:dyDescent="0.25">
      <c r="A619" s="42">
        <v>3201</v>
      </c>
      <c r="B619" s="43"/>
      <c r="C619" s="43"/>
      <c r="D619" s="43"/>
      <c r="E619" s="43"/>
      <c r="F619" s="43"/>
      <c r="G619" s="43"/>
      <c r="H619" s="43"/>
      <c r="I619" s="43"/>
      <c r="J619" s="43"/>
      <c r="K619" s="87"/>
      <c r="L619" s="156"/>
      <c r="M619" s="157"/>
      <c r="N619" s="158"/>
      <c r="O619" s="96"/>
      <c r="P619" s="184"/>
      <c r="Q619" s="184"/>
      <c r="R619" s="185"/>
      <c r="S619" s="116"/>
    </row>
    <row r="620" spans="1:19" ht="18" customHeight="1" x14ac:dyDescent="0.25">
      <c r="A620" s="28"/>
      <c r="B620" s="198" t="s">
        <v>89</v>
      </c>
      <c r="C620" s="198"/>
      <c r="D620" s="198"/>
      <c r="E620" s="198"/>
      <c r="F620" s="198"/>
      <c r="G620" s="198"/>
      <c r="H620" s="198"/>
      <c r="I620" s="198"/>
      <c r="J620" s="198"/>
      <c r="K620" s="61">
        <f>SUM(K604:K616)</f>
        <v>0</v>
      </c>
      <c r="L620" s="62" t="str">
        <f>IF(K612=0,"",K612/B604)</f>
        <v/>
      </c>
      <c r="M620" s="62" t="str">
        <f>IF(K620=0,"",K620/B604)</f>
        <v/>
      </c>
      <c r="N620" s="62" t="str">
        <f>IF(K612=0,"",M620-L620)</f>
        <v/>
      </c>
      <c r="O620" s="2"/>
      <c r="P620" s="117"/>
      <c r="Q620" s="25"/>
      <c r="R620" s="2"/>
      <c r="S620" s="116"/>
    </row>
    <row r="621" spans="1:19" ht="12.75" customHeight="1" x14ac:dyDescent="0.2">
      <c r="L621" s="2"/>
      <c r="M621" s="2"/>
      <c r="O621" s="2"/>
    </row>
    <row r="622" spans="1:19" ht="12.75" customHeight="1" x14ac:dyDescent="0.2">
      <c r="L622" s="2"/>
      <c r="M622" s="2"/>
      <c r="O622" s="2"/>
    </row>
    <row r="623" spans="1:19" ht="26.25" x14ac:dyDescent="0.4">
      <c r="A623" s="120"/>
      <c r="B623" s="199" t="s">
        <v>78</v>
      </c>
      <c r="C623" s="200"/>
      <c r="D623" s="200"/>
      <c r="E623" s="200"/>
      <c r="F623" s="200"/>
      <c r="G623" s="200"/>
      <c r="H623" s="200"/>
      <c r="I623" s="200"/>
      <c r="J623" s="200"/>
      <c r="K623" s="147" t="s">
        <v>113</v>
      </c>
      <c r="L623" s="2"/>
      <c r="M623" s="2"/>
      <c r="N623" s="121"/>
      <c r="O623" s="2"/>
      <c r="P623" s="121"/>
      <c r="Q623" s="121"/>
      <c r="R623" s="121"/>
      <c r="S623" s="120"/>
    </row>
    <row r="624" spans="1:19" ht="20.25" x14ac:dyDescent="0.2">
      <c r="A624" s="201" t="s">
        <v>9</v>
      </c>
      <c r="B624" s="202" t="s">
        <v>79</v>
      </c>
      <c r="C624" s="203"/>
      <c r="D624" s="203"/>
      <c r="E624" s="203"/>
      <c r="F624" s="203"/>
      <c r="G624" s="203"/>
      <c r="H624" s="203"/>
      <c r="I624" s="203"/>
      <c r="J624" s="204"/>
      <c r="K624" s="212" t="s">
        <v>10</v>
      </c>
      <c r="L624" s="197" t="s">
        <v>2</v>
      </c>
      <c r="M624" s="197" t="s">
        <v>3</v>
      </c>
      <c r="N624" s="214" t="s">
        <v>4</v>
      </c>
      <c r="O624" s="197" t="s">
        <v>5</v>
      </c>
      <c r="P624" s="195" t="s">
        <v>6</v>
      </c>
      <c r="Q624" s="195" t="s">
        <v>7</v>
      </c>
      <c r="R624" s="197" t="s">
        <v>8</v>
      </c>
      <c r="S624" s="120"/>
    </row>
    <row r="625" spans="1:19" ht="15.75" x14ac:dyDescent="0.25">
      <c r="A625" s="196"/>
      <c r="B625" s="42" t="s">
        <v>80</v>
      </c>
      <c r="C625" s="42" t="s">
        <v>81</v>
      </c>
      <c r="D625" s="42" t="s">
        <v>82</v>
      </c>
      <c r="E625" s="42" t="s">
        <v>83</v>
      </c>
      <c r="F625" s="42" t="s">
        <v>84</v>
      </c>
      <c r="G625" s="42" t="s">
        <v>85</v>
      </c>
      <c r="H625" s="42" t="s">
        <v>86</v>
      </c>
      <c r="I625" s="42" t="s">
        <v>87</v>
      </c>
      <c r="J625" s="42" t="s">
        <v>88</v>
      </c>
      <c r="K625" s="213"/>
      <c r="L625" s="196"/>
      <c r="M625" s="196"/>
      <c r="N625" s="196"/>
      <c r="O625" s="196"/>
      <c r="P625" s="196"/>
      <c r="Q625" s="196"/>
      <c r="R625" s="196"/>
      <c r="S625" s="120"/>
    </row>
    <row r="626" spans="1:19" ht="15.75" x14ac:dyDescent="0.25">
      <c r="A626" s="42">
        <v>2501</v>
      </c>
      <c r="B626" s="145">
        <v>15</v>
      </c>
      <c r="C626" s="43"/>
      <c r="D626" s="43"/>
      <c r="E626" s="43"/>
      <c r="F626" s="43"/>
      <c r="G626" s="43"/>
      <c r="H626" s="43"/>
      <c r="I626" s="43"/>
      <c r="J626" s="43"/>
      <c r="K626" s="87"/>
      <c r="L626" s="150"/>
      <c r="M626" s="151"/>
      <c r="N626" s="152"/>
      <c r="O626" s="159"/>
      <c r="P626" s="44">
        <f>B626</f>
        <v>15</v>
      </c>
      <c r="Q626" s="160"/>
      <c r="R626" s="159"/>
      <c r="S626" s="120"/>
    </row>
    <row r="627" spans="1:19" ht="15.75" x14ac:dyDescent="0.25">
      <c r="A627" s="42">
        <v>2502</v>
      </c>
      <c r="B627" s="145"/>
      <c r="C627" s="43">
        <v>13</v>
      </c>
      <c r="D627" s="43"/>
      <c r="E627" s="43"/>
      <c r="F627" s="43"/>
      <c r="G627" s="43"/>
      <c r="H627" s="43"/>
      <c r="I627" s="43"/>
      <c r="J627" s="43"/>
      <c r="K627" s="87"/>
      <c r="L627" s="153"/>
      <c r="M627" s="68"/>
      <c r="N627" s="154"/>
      <c r="O627" s="45">
        <f>IF(C627=0,"",C627/B626)</f>
        <v>0.8666666666666667</v>
      </c>
      <c r="P627" s="46">
        <v>13</v>
      </c>
      <c r="Q627" s="161">
        <f t="shared" ref="Q627:Q634" si="54">IF(P627=0,"",P627/P626)</f>
        <v>0.8666666666666667</v>
      </c>
      <c r="R627" s="161">
        <f t="shared" ref="R627:R634" si="55">IF(P627=0,"",100%-Q627)</f>
        <v>0.1333333333333333</v>
      </c>
      <c r="S627" s="120"/>
    </row>
    <row r="628" spans="1:19" ht="15.75" x14ac:dyDescent="0.25">
      <c r="A628" s="42">
        <v>2601</v>
      </c>
      <c r="B628" s="43"/>
      <c r="C628" s="43"/>
      <c r="D628" s="43"/>
      <c r="E628" s="43"/>
      <c r="F628" s="43"/>
      <c r="G628" s="43"/>
      <c r="H628" s="43"/>
      <c r="I628" s="43"/>
      <c r="J628" s="43"/>
      <c r="K628" s="87"/>
      <c r="L628" s="153"/>
      <c r="M628" s="68"/>
      <c r="N628" s="154"/>
      <c r="O628" s="45" t="str">
        <f>IF(D628=0,"",D628/C627)</f>
        <v/>
      </c>
      <c r="P628" s="46"/>
      <c r="Q628" s="161" t="str">
        <f t="shared" si="54"/>
        <v/>
      </c>
      <c r="R628" s="161" t="str">
        <f t="shared" si="55"/>
        <v/>
      </c>
      <c r="S628" s="8">
        <f>P628/P626</f>
        <v>0</v>
      </c>
    </row>
    <row r="629" spans="1:19" ht="15.75" x14ac:dyDescent="0.25">
      <c r="A629" s="42">
        <v>2602</v>
      </c>
      <c r="B629" s="43"/>
      <c r="C629" s="43"/>
      <c r="D629" s="43"/>
      <c r="E629" s="43"/>
      <c r="F629" s="43"/>
      <c r="G629" s="43"/>
      <c r="H629" s="43"/>
      <c r="I629" s="43"/>
      <c r="J629" s="43"/>
      <c r="K629" s="87"/>
      <c r="L629" s="153"/>
      <c r="M629" s="68"/>
      <c r="N629" s="154"/>
      <c r="O629" s="45" t="str">
        <f>IF(E629=0,"",E629/D628)</f>
        <v/>
      </c>
      <c r="P629" s="46"/>
      <c r="Q629" s="161" t="str">
        <f t="shared" si="54"/>
        <v/>
      </c>
      <c r="R629" s="161" t="str">
        <f t="shared" si="55"/>
        <v/>
      </c>
      <c r="S629" s="120"/>
    </row>
    <row r="630" spans="1:19" ht="15.75" x14ac:dyDescent="0.25">
      <c r="A630" s="42">
        <v>2701</v>
      </c>
      <c r="B630" s="43"/>
      <c r="C630" s="43"/>
      <c r="D630" s="43"/>
      <c r="E630" s="43"/>
      <c r="F630" s="43"/>
      <c r="G630" s="43"/>
      <c r="H630" s="43"/>
      <c r="I630" s="43"/>
      <c r="J630" s="43"/>
      <c r="K630" s="87"/>
      <c r="L630" s="153"/>
      <c r="M630" s="68"/>
      <c r="N630" s="154"/>
      <c r="O630" s="45" t="str">
        <f>IF(F630=0,"",F630/E629)</f>
        <v/>
      </c>
      <c r="P630" s="46"/>
      <c r="Q630" s="161" t="str">
        <f t="shared" si="54"/>
        <v/>
      </c>
      <c r="R630" s="161" t="str">
        <f t="shared" si="55"/>
        <v/>
      </c>
      <c r="S630" s="120"/>
    </row>
    <row r="631" spans="1:19" ht="15.75" x14ac:dyDescent="0.25">
      <c r="A631" s="42">
        <v>2702</v>
      </c>
      <c r="B631" s="43"/>
      <c r="C631" s="43"/>
      <c r="D631" s="43"/>
      <c r="E631" s="43"/>
      <c r="F631" s="43"/>
      <c r="G631" s="43"/>
      <c r="H631" s="43"/>
      <c r="I631" s="43"/>
      <c r="J631" s="43"/>
      <c r="K631" s="87"/>
      <c r="L631" s="153"/>
      <c r="M631" s="68"/>
      <c r="N631" s="154"/>
      <c r="O631" s="45" t="str">
        <f>IF(G631=0,"",G631/F630)</f>
        <v/>
      </c>
      <c r="P631" s="46"/>
      <c r="Q631" s="161" t="str">
        <f t="shared" si="54"/>
        <v/>
      </c>
      <c r="R631" s="161" t="str">
        <f t="shared" si="55"/>
        <v/>
      </c>
      <c r="S631" s="120"/>
    </row>
    <row r="632" spans="1:19" ht="15.75" x14ac:dyDescent="0.25">
      <c r="A632" s="42">
        <v>2801</v>
      </c>
      <c r="B632" s="43"/>
      <c r="C632" s="43"/>
      <c r="D632" s="43"/>
      <c r="E632" s="43"/>
      <c r="F632" s="43"/>
      <c r="G632" s="43"/>
      <c r="H632" s="43"/>
      <c r="I632" s="43"/>
      <c r="J632" s="43"/>
      <c r="K632" s="87"/>
      <c r="L632" s="153"/>
      <c r="M632" s="68"/>
      <c r="N632" s="154"/>
      <c r="O632" s="45" t="str">
        <f>IF(H632=0,"",H632/G631)</f>
        <v/>
      </c>
      <c r="P632" s="46"/>
      <c r="Q632" s="161" t="str">
        <f t="shared" si="54"/>
        <v/>
      </c>
      <c r="R632" s="161" t="str">
        <f t="shared" si="55"/>
        <v/>
      </c>
      <c r="S632" s="120"/>
    </row>
    <row r="633" spans="1:19" ht="15.75" x14ac:dyDescent="0.25">
      <c r="A633" s="42">
        <v>2802</v>
      </c>
      <c r="B633" s="43"/>
      <c r="C633" s="43"/>
      <c r="D633" s="43"/>
      <c r="E633" s="43"/>
      <c r="F633" s="43"/>
      <c r="G633" s="43"/>
      <c r="H633" s="43"/>
      <c r="I633" s="43"/>
      <c r="J633" s="43"/>
      <c r="K633" s="87"/>
      <c r="L633" s="153"/>
      <c r="M633" s="68"/>
      <c r="N633" s="154"/>
      <c r="O633" s="45" t="str">
        <f>IF(I633=0,"",I633/H632)</f>
        <v/>
      </c>
      <c r="P633" s="46"/>
      <c r="Q633" s="161" t="str">
        <f t="shared" si="54"/>
        <v/>
      </c>
      <c r="R633" s="161" t="str">
        <f t="shared" si="55"/>
        <v/>
      </c>
      <c r="S633" s="120"/>
    </row>
    <row r="634" spans="1:19" ht="15.75" x14ac:dyDescent="0.25">
      <c r="A634" s="42">
        <v>2901</v>
      </c>
      <c r="B634" s="43"/>
      <c r="C634" s="43"/>
      <c r="D634" s="43"/>
      <c r="E634" s="43"/>
      <c r="F634" s="43"/>
      <c r="G634" s="43"/>
      <c r="H634" s="43"/>
      <c r="I634" s="43"/>
      <c r="J634" s="43"/>
      <c r="K634" s="87"/>
      <c r="L634" s="153"/>
      <c r="M634" s="68"/>
      <c r="N634" s="154"/>
      <c r="O634" s="47" t="str">
        <f>IF(J634=0,"",J634/I633)</f>
        <v/>
      </c>
      <c r="P634" s="46"/>
      <c r="Q634" s="47" t="str">
        <f t="shared" si="54"/>
        <v/>
      </c>
      <c r="R634" s="47" t="str">
        <f t="shared" si="55"/>
        <v/>
      </c>
      <c r="S634" s="120"/>
    </row>
    <row r="635" spans="1:19" ht="15.75" x14ac:dyDescent="0.25">
      <c r="A635" s="42">
        <v>2902</v>
      </c>
      <c r="B635" s="43"/>
      <c r="C635" s="43"/>
      <c r="D635" s="43"/>
      <c r="E635" s="43"/>
      <c r="F635" s="43"/>
      <c r="G635" s="43"/>
      <c r="H635" s="43"/>
      <c r="I635" s="43"/>
      <c r="J635" s="43"/>
      <c r="K635" s="87"/>
      <c r="L635" s="153"/>
      <c r="M635" s="68"/>
      <c r="N635" s="155"/>
      <c r="O635" s="68"/>
      <c r="P635" s="46"/>
      <c r="Q635" s="68"/>
      <c r="R635" s="162"/>
      <c r="S635" s="120"/>
    </row>
    <row r="636" spans="1:19" ht="15.75" x14ac:dyDescent="0.25">
      <c r="A636" s="42">
        <v>3001</v>
      </c>
      <c r="B636" s="43"/>
      <c r="C636" s="43"/>
      <c r="D636" s="43"/>
      <c r="E636" s="43"/>
      <c r="F636" s="43"/>
      <c r="G636" s="43"/>
      <c r="H636" s="43"/>
      <c r="I636" s="43"/>
      <c r="J636" s="43"/>
      <c r="K636" s="87"/>
      <c r="L636" s="153"/>
      <c r="M636" s="68"/>
      <c r="N636" s="155"/>
      <c r="O636" s="163"/>
      <c r="P636" s="69"/>
      <c r="Q636" s="164"/>
      <c r="R636" s="163"/>
      <c r="S636" s="120"/>
    </row>
    <row r="637" spans="1:19" ht="15.75" x14ac:dyDescent="0.25">
      <c r="A637" s="42">
        <v>3002</v>
      </c>
      <c r="B637" s="43"/>
      <c r="C637" s="43"/>
      <c r="D637" s="43"/>
      <c r="E637" s="43"/>
      <c r="F637" s="43"/>
      <c r="G637" s="43"/>
      <c r="H637" s="43"/>
      <c r="I637" s="43"/>
      <c r="J637" s="43"/>
      <c r="K637" s="87"/>
      <c r="L637" s="153"/>
      <c r="M637" s="68"/>
      <c r="N637" s="155"/>
      <c r="O637" s="163"/>
      <c r="P637" s="69"/>
      <c r="Q637" s="164"/>
      <c r="R637" s="163"/>
      <c r="S637" s="120"/>
    </row>
    <row r="638" spans="1:19" ht="15.75" x14ac:dyDescent="0.25">
      <c r="A638" s="42">
        <v>3101</v>
      </c>
      <c r="B638" s="43"/>
      <c r="C638" s="43"/>
      <c r="D638" s="43"/>
      <c r="E638" s="43"/>
      <c r="F638" s="43"/>
      <c r="G638" s="43"/>
      <c r="H638" s="43"/>
      <c r="I638" s="43"/>
      <c r="J638" s="43"/>
      <c r="K638" s="87"/>
      <c r="L638" s="153"/>
      <c r="M638" s="68"/>
      <c r="N638" s="155"/>
      <c r="O638" s="68"/>
      <c r="P638" s="155"/>
      <c r="Q638" s="165"/>
      <c r="R638" s="163"/>
      <c r="S638" s="120"/>
    </row>
    <row r="639" spans="1:19" ht="15.75" x14ac:dyDescent="0.25">
      <c r="A639" s="42">
        <v>3102</v>
      </c>
      <c r="B639" s="43"/>
      <c r="C639" s="43"/>
      <c r="D639" s="43"/>
      <c r="E639" s="43"/>
      <c r="F639" s="43"/>
      <c r="G639" s="43"/>
      <c r="H639" s="43"/>
      <c r="I639" s="43"/>
      <c r="J639" s="43"/>
      <c r="K639" s="87"/>
      <c r="L639" s="153"/>
      <c r="M639" s="68"/>
      <c r="N639" s="155"/>
      <c r="O639" s="178" t="s">
        <v>64</v>
      </c>
      <c r="P639" s="179"/>
      <c r="Q639" s="138">
        <f>SUM(K633:K636)</f>
        <v>0</v>
      </c>
      <c r="R639" s="180" t="s">
        <v>10</v>
      </c>
      <c r="S639" s="120"/>
    </row>
    <row r="640" spans="1:19" ht="15.75" x14ac:dyDescent="0.25">
      <c r="A640" s="42">
        <v>3201</v>
      </c>
      <c r="B640" s="43"/>
      <c r="C640" s="43"/>
      <c r="D640" s="43"/>
      <c r="E640" s="43"/>
      <c r="F640" s="43"/>
      <c r="G640" s="43"/>
      <c r="H640" s="43"/>
      <c r="I640" s="43"/>
      <c r="J640" s="43"/>
      <c r="K640" s="87"/>
      <c r="L640" s="153"/>
      <c r="M640" s="68"/>
      <c r="N640" s="155"/>
      <c r="O640" s="181" t="s">
        <v>66</v>
      </c>
      <c r="P640" s="55" t="str">
        <f>IF(P639/B626=0,"",P639/B626)</f>
        <v/>
      </c>
      <c r="Q640" s="182" t="e">
        <f>IF(P639/Q639=0,"",P639/Q639)</f>
        <v>#DIV/0!</v>
      </c>
      <c r="R640" s="183" t="s">
        <v>67</v>
      </c>
      <c r="S640" s="120"/>
    </row>
    <row r="641" spans="1:19" ht="15.75" x14ac:dyDescent="0.25">
      <c r="A641" s="42">
        <v>3202</v>
      </c>
      <c r="B641" s="127"/>
      <c r="C641" s="127"/>
      <c r="D641" s="127"/>
      <c r="E641" s="127"/>
      <c r="F641" s="127"/>
      <c r="G641" s="127"/>
      <c r="H641" s="127"/>
      <c r="I641" s="127"/>
      <c r="J641" s="127"/>
      <c r="K641" s="87"/>
      <c r="L641" s="156"/>
      <c r="M641" s="157"/>
      <c r="N641" s="158"/>
      <c r="O641" s="96"/>
      <c r="P641" s="184"/>
      <c r="Q641" s="184"/>
      <c r="R641" s="185"/>
      <c r="S641" s="120"/>
    </row>
    <row r="642" spans="1:19" ht="18" customHeight="1" x14ac:dyDescent="0.25">
      <c r="A642" s="28"/>
      <c r="B642" s="198" t="s">
        <v>89</v>
      </c>
      <c r="C642" s="198"/>
      <c r="D642" s="198"/>
      <c r="E642" s="198"/>
      <c r="F642" s="198"/>
      <c r="G642" s="198"/>
      <c r="H642" s="198"/>
      <c r="I642" s="198"/>
      <c r="J642" s="198"/>
      <c r="K642" s="149">
        <f>SUM(K626:K638)</f>
        <v>0</v>
      </c>
      <c r="L642" s="62" t="str">
        <f>IF(K634=0,"",K634/B626)</f>
        <v/>
      </c>
      <c r="M642" s="62" t="str">
        <f>IF(K642=0,"",K642/B626)</f>
        <v/>
      </c>
      <c r="N642" s="62" t="str">
        <f>IF(K634=0,"",M642-L642)</f>
        <v/>
      </c>
      <c r="O642" s="2"/>
      <c r="P642" s="121"/>
      <c r="Q642" s="25"/>
      <c r="R642" s="2"/>
      <c r="S642" s="120"/>
    </row>
    <row r="643" spans="1:19" ht="12.75" customHeight="1" x14ac:dyDescent="0.2">
      <c r="L643" s="2"/>
      <c r="M643" s="2"/>
      <c r="O643" s="2"/>
    </row>
    <row r="644" spans="1:19" ht="12.75" customHeight="1" x14ac:dyDescent="0.2">
      <c r="L644" s="2"/>
      <c r="M644" s="2"/>
      <c r="O644" s="2"/>
    </row>
    <row r="645" spans="1:19" s="192" customFormat="1" ht="26.25" x14ac:dyDescent="0.4">
      <c r="B645" s="199" t="s">
        <v>78</v>
      </c>
      <c r="C645" s="200"/>
      <c r="D645" s="200"/>
      <c r="E645" s="200"/>
      <c r="F645" s="200"/>
      <c r="G645" s="200"/>
      <c r="H645" s="200"/>
      <c r="I645" s="200"/>
      <c r="J645" s="200"/>
      <c r="K645" s="147" t="s">
        <v>114</v>
      </c>
      <c r="L645" s="2"/>
      <c r="M645" s="2"/>
      <c r="N645" s="193"/>
      <c r="O645" s="2"/>
      <c r="P645" s="193"/>
      <c r="Q645" s="193"/>
      <c r="R645" s="193"/>
    </row>
    <row r="646" spans="1:19" s="192" customFormat="1" ht="20.25" x14ac:dyDescent="0.2">
      <c r="A646" s="201" t="s">
        <v>9</v>
      </c>
      <c r="B646" s="202" t="s">
        <v>79</v>
      </c>
      <c r="C646" s="203"/>
      <c r="D646" s="203"/>
      <c r="E646" s="203"/>
      <c r="F646" s="203"/>
      <c r="G646" s="203"/>
      <c r="H646" s="203"/>
      <c r="I646" s="203"/>
      <c r="J646" s="204"/>
      <c r="K646" s="212" t="s">
        <v>10</v>
      </c>
      <c r="L646" s="197" t="s">
        <v>2</v>
      </c>
      <c r="M646" s="197" t="s">
        <v>3</v>
      </c>
      <c r="N646" s="214" t="s">
        <v>4</v>
      </c>
      <c r="O646" s="197" t="s">
        <v>5</v>
      </c>
      <c r="P646" s="195" t="s">
        <v>6</v>
      </c>
      <c r="Q646" s="195" t="s">
        <v>7</v>
      </c>
      <c r="R646" s="197" t="s">
        <v>8</v>
      </c>
    </row>
    <row r="647" spans="1:19" s="192" customFormat="1" ht="15.75" x14ac:dyDescent="0.25">
      <c r="A647" s="196"/>
      <c r="B647" s="42" t="s">
        <v>80</v>
      </c>
      <c r="C647" s="42" t="s">
        <v>81</v>
      </c>
      <c r="D647" s="42" t="s">
        <v>82</v>
      </c>
      <c r="E647" s="42" t="s">
        <v>83</v>
      </c>
      <c r="F647" s="42" t="s">
        <v>84</v>
      </c>
      <c r="G647" s="42" t="s">
        <v>85</v>
      </c>
      <c r="H647" s="42" t="s">
        <v>86</v>
      </c>
      <c r="I647" s="42" t="s">
        <v>87</v>
      </c>
      <c r="J647" s="42" t="s">
        <v>88</v>
      </c>
      <c r="K647" s="213"/>
      <c r="L647" s="196"/>
      <c r="M647" s="196"/>
      <c r="N647" s="196"/>
      <c r="O647" s="196"/>
      <c r="P647" s="196"/>
      <c r="Q647" s="196"/>
      <c r="R647" s="196"/>
    </row>
    <row r="648" spans="1:19" s="192" customFormat="1" ht="15.75" x14ac:dyDescent="0.25">
      <c r="A648" s="42">
        <v>2502</v>
      </c>
      <c r="B648" s="145">
        <v>63</v>
      </c>
      <c r="C648" s="43"/>
      <c r="D648" s="43"/>
      <c r="E648" s="43"/>
      <c r="F648" s="43"/>
      <c r="G648" s="43"/>
      <c r="H648" s="43"/>
      <c r="I648" s="43"/>
      <c r="J648" s="43"/>
      <c r="K648" s="87"/>
      <c r="L648" s="150"/>
      <c r="M648" s="151"/>
      <c r="N648" s="152"/>
      <c r="O648" s="159"/>
      <c r="P648" s="44">
        <f>B648</f>
        <v>63</v>
      </c>
      <c r="Q648" s="160"/>
      <c r="R648" s="159"/>
    </row>
    <row r="649" spans="1:19" s="192" customFormat="1" ht="15.75" x14ac:dyDescent="0.25">
      <c r="A649" s="42">
        <v>2601</v>
      </c>
      <c r="B649" s="145"/>
      <c r="C649" s="43"/>
      <c r="D649" s="43"/>
      <c r="E649" s="43"/>
      <c r="F649" s="43"/>
      <c r="G649" s="43"/>
      <c r="H649" s="43"/>
      <c r="I649" s="43"/>
      <c r="J649" s="43"/>
      <c r="K649" s="87"/>
      <c r="L649" s="153"/>
      <c r="M649" s="68"/>
      <c r="N649" s="154"/>
      <c r="O649" s="45" t="str">
        <f>IF(C649=0,"",C649/B648)</f>
        <v/>
      </c>
      <c r="P649" s="46"/>
      <c r="Q649" s="161" t="str">
        <f t="shared" ref="Q649:Q656" si="56">IF(P649=0,"",P649/P648)</f>
        <v/>
      </c>
      <c r="R649" s="161" t="str">
        <f t="shared" ref="R649:R656" si="57">IF(P649=0,"",100%-Q649)</f>
        <v/>
      </c>
    </row>
    <row r="650" spans="1:19" s="192" customFormat="1" ht="15.75" x14ac:dyDescent="0.25">
      <c r="A650" s="42">
        <v>2602</v>
      </c>
      <c r="B650" s="43"/>
      <c r="C650" s="43"/>
      <c r="D650" s="43"/>
      <c r="E650" s="43"/>
      <c r="F650" s="43"/>
      <c r="G650" s="43"/>
      <c r="H650" s="43"/>
      <c r="I650" s="43"/>
      <c r="J650" s="43"/>
      <c r="K650" s="87"/>
      <c r="L650" s="153"/>
      <c r="M650" s="68"/>
      <c r="N650" s="154"/>
      <c r="O650" s="45" t="str">
        <f>IF(D650=0,"",D650/C649)</f>
        <v/>
      </c>
      <c r="P650" s="46"/>
      <c r="Q650" s="161" t="str">
        <f t="shared" si="56"/>
        <v/>
      </c>
      <c r="R650" s="161" t="str">
        <f t="shared" si="57"/>
        <v/>
      </c>
      <c r="S650" s="8">
        <f>P650/P648</f>
        <v>0</v>
      </c>
    </row>
    <row r="651" spans="1:19" s="192" customFormat="1" ht="15.75" x14ac:dyDescent="0.25">
      <c r="A651" s="42">
        <v>2701</v>
      </c>
      <c r="B651" s="43"/>
      <c r="C651" s="43"/>
      <c r="D651" s="43"/>
      <c r="E651" s="43"/>
      <c r="F651" s="43"/>
      <c r="G651" s="43"/>
      <c r="H651" s="43"/>
      <c r="I651" s="43"/>
      <c r="J651" s="43"/>
      <c r="K651" s="87"/>
      <c r="L651" s="153"/>
      <c r="M651" s="68"/>
      <c r="N651" s="154"/>
      <c r="O651" s="45" t="str">
        <f>IF(E651=0,"",E651/D650)</f>
        <v/>
      </c>
      <c r="P651" s="46"/>
      <c r="Q651" s="161" t="str">
        <f t="shared" si="56"/>
        <v/>
      </c>
      <c r="R651" s="161" t="str">
        <f t="shared" si="57"/>
        <v/>
      </c>
    </row>
    <row r="652" spans="1:19" s="192" customFormat="1" ht="15.75" x14ac:dyDescent="0.25">
      <c r="A652" s="42">
        <v>2702</v>
      </c>
      <c r="B652" s="43"/>
      <c r="C652" s="43"/>
      <c r="D652" s="43"/>
      <c r="E652" s="43"/>
      <c r="F652" s="43"/>
      <c r="G652" s="43"/>
      <c r="H652" s="43"/>
      <c r="I652" s="43"/>
      <c r="J652" s="43"/>
      <c r="K652" s="87"/>
      <c r="L652" s="153"/>
      <c r="M652" s="68"/>
      <c r="N652" s="154"/>
      <c r="O652" s="45" t="str">
        <f>IF(F652=0,"",F652/E651)</f>
        <v/>
      </c>
      <c r="P652" s="46"/>
      <c r="Q652" s="161" t="str">
        <f t="shared" si="56"/>
        <v/>
      </c>
      <c r="R652" s="161" t="str">
        <f t="shared" si="57"/>
        <v/>
      </c>
    </row>
    <row r="653" spans="1:19" s="192" customFormat="1" ht="15.75" x14ac:dyDescent="0.25">
      <c r="A653" s="42">
        <v>2801</v>
      </c>
      <c r="B653" s="43"/>
      <c r="C653" s="43"/>
      <c r="D653" s="43"/>
      <c r="E653" s="43"/>
      <c r="F653" s="43"/>
      <c r="G653" s="43"/>
      <c r="H653" s="43"/>
      <c r="I653" s="43"/>
      <c r="J653" s="43"/>
      <c r="K653" s="87"/>
      <c r="L653" s="153"/>
      <c r="M653" s="68"/>
      <c r="N653" s="154"/>
      <c r="O653" s="45" t="str">
        <f>IF(G653=0,"",G653/F652)</f>
        <v/>
      </c>
      <c r="P653" s="46"/>
      <c r="Q653" s="161" t="str">
        <f t="shared" si="56"/>
        <v/>
      </c>
      <c r="R653" s="161" t="str">
        <f t="shared" si="57"/>
        <v/>
      </c>
    </row>
    <row r="654" spans="1:19" s="192" customFormat="1" ht="15.75" x14ac:dyDescent="0.25">
      <c r="A654" s="42">
        <v>2802</v>
      </c>
      <c r="B654" s="43"/>
      <c r="C654" s="43"/>
      <c r="D654" s="43"/>
      <c r="E654" s="43"/>
      <c r="F654" s="43"/>
      <c r="G654" s="43"/>
      <c r="H654" s="43"/>
      <c r="I654" s="43"/>
      <c r="J654" s="43"/>
      <c r="K654" s="87"/>
      <c r="L654" s="153"/>
      <c r="M654" s="68"/>
      <c r="N654" s="154"/>
      <c r="O654" s="45" t="str">
        <f>IF(H654=0,"",H654/G653)</f>
        <v/>
      </c>
      <c r="P654" s="46"/>
      <c r="Q654" s="161" t="str">
        <f t="shared" si="56"/>
        <v/>
      </c>
      <c r="R654" s="161" t="str">
        <f t="shared" si="57"/>
        <v/>
      </c>
    </row>
    <row r="655" spans="1:19" s="192" customFormat="1" ht="15.75" x14ac:dyDescent="0.25">
      <c r="A655" s="42">
        <v>2901</v>
      </c>
      <c r="B655" s="43"/>
      <c r="C655" s="43"/>
      <c r="D655" s="43"/>
      <c r="E655" s="43"/>
      <c r="F655" s="43"/>
      <c r="G655" s="43"/>
      <c r="H655" s="43"/>
      <c r="I655" s="43"/>
      <c r="J655" s="43"/>
      <c r="K655" s="87"/>
      <c r="L655" s="153"/>
      <c r="M655" s="68"/>
      <c r="N655" s="154"/>
      <c r="O655" s="45" t="str">
        <f>IF(I655=0,"",I655/H654)</f>
        <v/>
      </c>
      <c r="P655" s="46"/>
      <c r="Q655" s="161" t="str">
        <f t="shared" si="56"/>
        <v/>
      </c>
      <c r="R655" s="161" t="str">
        <f t="shared" si="57"/>
        <v/>
      </c>
    </row>
    <row r="656" spans="1:19" s="192" customFormat="1" ht="15.75" x14ac:dyDescent="0.25">
      <c r="A656" s="42">
        <v>2902</v>
      </c>
      <c r="B656" s="43"/>
      <c r="C656" s="43"/>
      <c r="D656" s="43"/>
      <c r="E656" s="43"/>
      <c r="F656" s="43"/>
      <c r="G656" s="43"/>
      <c r="H656" s="43"/>
      <c r="I656" s="43"/>
      <c r="J656" s="43"/>
      <c r="K656" s="87"/>
      <c r="L656" s="153"/>
      <c r="M656" s="68"/>
      <c r="N656" s="154"/>
      <c r="O656" s="47" t="str">
        <f>IF(J656=0,"",J656/I655)</f>
        <v/>
      </c>
      <c r="P656" s="46"/>
      <c r="Q656" s="47" t="str">
        <f t="shared" si="56"/>
        <v/>
      </c>
      <c r="R656" s="47" t="str">
        <f t="shared" si="57"/>
        <v/>
      </c>
    </row>
    <row r="657" spans="1:18" s="192" customFormat="1" ht="15.75" x14ac:dyDescent="0.25">
      <c r="A657" s="42">
        <v>3001</v>
      </c>
      <c r="B657" s="43"/>
      <c r="C657" s="43"/>
      <c r="D657" s="43"/>
      <c r="E657" s="43"/>
      <c r="F657" s="43"/>
      <c r="G657" s="43"/>
      <c r="H657" s="43"/>
      <c r="I657" s="43"/>
      <c r="J657" s="43"/>
      <c r="K657" s="87"/>
      <c r="L657" s="153"/>
      <c r="M657" s="68"/>
      <c r="N657" s="155"/>
      <c r="O657" s="68"/>
      <c r="P657" s="46"/>
      <c r="Q657" s="68"/>
      <c r="R657" s="162"/>
    </row>
    <row r="658" spans="1:18" s="192" customFormat="1" ht="15.75" x14ac:dyDescent="0.25">
      <c r="A658" s="42">
        <v>3002</v>
      </c>
      <c r="B658" s="43"/>
      <c r="C658" s="43"/>
      <c r="D658" s="43"/>
      <c r="E658" s="43"/>
      <c r="F658" s="43"/>
      <c r="G658" s="43"/>
      <c r="H658" s="43"/>
      <c r="I658" s="43"/>
      <c r="J658" s="43"/>
      <c r="K658" s="87"/>
      <c r="L658" s="153"/>
      <c r="M658" s="68"/>
      <c r="N658" s="155"/>
      <c r="O658" s="163"/>
      <c r="P658" s="69"/>
      <c r="Q658" s="164"/>
      <c r="R658" s="163"/>
    </row>
    <row r="659" spans="1:18" s="192" customFormat="1" ht="15.75" x14ac:dyDescent="0.25">
      <c r="A659" s="42">
        <v>3101</v>
      </c>
      <c r="B659" s="43"/>
      <c r="C659" s="43"/>
      <c r="D659" s="43"/>
      <c r="E659" s="43"/>
      <c r="F659" s="43"/>
      <c r="G659" s="43"/>
      <c r="H659" s="43"/>
      <c r="I659" s="43"/>
      <c r="J659" s="43"/>
      <c r="K659" s="87"/>
      <c r="L659" s="153"/>
      <c r="M659" s="68"/>
      <c r="N659" s="155"/>
      <c r="O659" s="163"/>
      <c r="P659" s="69"/>
      <c r="Q659" s="164"/>
      <c r="R659" s="163"/>
    </row>
    <row r="660" spans="1:18" s="192" customFormat="1" ht="15.75" x14ac:dyDescent="0.25">
      <c r="A660" s="42">
        <v>3102</v>
      </c>
      <c r="B660" s="43"/>
      <c r="C660" s="43"/>
      <c r="D660" s="43"/>
      <c r="E660" s="43"/>
      <c r="F660" s="43"/>
      <c r="G660" s="43"/>
      <c r="H660" s="43"/>
      <c r="I660" s="43"/>
      <c r="J660" s="43"/>
      <c r="K660" s="87"/>
      <c r="L660" s="153"/>
      <c r="M660" s="68"/>
      <c r="N660" s="155"/>
      <c r="O660" s="68"/>
      <c r="P660" s="155"/>
      <c r="Q660" s="165"/>
      <c r="R660" s="163"/>
    </row>
    <row r="661" spans="1:18" s="192" customFormat="1" ht="15.75" x14ac:dyDescent="0.25">
      <c r="A661" s="42">
        <v>3201</v>
      </c>
      <c r="B661" s="43"/>
      <c r="C661" s="43"/>
      <c r="D661" s="43"/>
      <c r="E661" s="43"/>
      <c r="F661" s="43"/>
      <c r="G661" s="43"/>
      <c r="H661" s="43"/>
      <c r="I661" s="43"/>
      <c r="J661" s="43"/>
      <c r="K661" s="87"/>
      <c r="L661" s="153"/>
      <c r="M661" s="68"/>
      <c r="N661" s="155"/>
      <c r="O661" s="178" t="s">
        <v>64</v>
      </c>
      <c r="P661" s="179"/>
      <c r="Q661" s="138">
        <f>SUM(K655:K658)</f>
        <v>0</v>
      </c>
      <c r="R661" s="180" t="s">
        <v>10</v>
      </c>
    </row>
    <row r="662" spans="1:18" s="192" customFormat="1" ht="15.75" x14ac:dyDescent="0.25">
      <c r="A662" s="42">
        <v>3202</v>
      </c>
      <c r="B662" s="43"/>
      <c r="C662" s="43"/>
      <c r="D662" s="43"/>
      <c r="E662" s="43"/>
      <c r="F662" s="43"/>
      <c r="G662" s="43"/>
      <c r="H662" s="43"/>
      <c r="I662" s="43"/>
      <c r="J662" s="43"/>
      <c r="K662" s="87"/>
      <c r="L662" s="153"/>
      <c r="M662" s="68"/>
      <c r="N662" s="155"/>
      <c r="O662" s="181" t="s">
        <v>66</v>
      </c>
      <c r="P662" s="55" t="str">
        <f>IF(P661/B648=0,"",P661/B648)</f>
        <v/>
      </c>
      <c r="Q662" s="182" t="e">
        <f>IF(P661/Q661=0,"",P661/Q661)</f>
        <v>#DIV/0!</v>
      </c>
      <c r="R662" s="183" t="s">
        <v>67</v>
      </c>
    </row>
    <row r="663" spans="1:18" s="192" customFormat="1" ht="15.75" x14ac:dyDescent="0.25">
      <c r="A663" s="42">
        <v>3301</v>
      </c>
      <c r="B663" s="127"/>
      <c r="C663" s="127"/>
      <c r="D663" s="127"/>
      <c r="E663" s="127"/>
      <c r="F663" s="127"/>
      <c r="G663" s="127"/>
      <c r="H663" s="127"/>
      <c r="I663" s="127"/>
      <c r="J663" s="127"/>
      <c r="K663" s="87"/>
      <c r="L663" s="156"/>
      <c r="M663" s="157"/>
      <c r="N663" s="158"/>
      <c r="O663" s="96"/>
      <c r="P663" s="184"/>
      <c r="Q663" s="184"/>
      <c r="R663" s="185"/>
    </row>
    <row r="664" spans="1:18" s="192" customFormat="1" ht="18" customHeight="1" x14ac:dyDescent="0.25">
      <c r="A664" s="28"/>
      <c r="B664" s="198" t="s">
        <v>89</v>
      </c>
      <c r="C664" s="198"/>
      <c r="D664" s="198"/>
      <c r="E664" s="198"/>
      <c r="F664" s="198"/>
      <c r="G664" s="198"/>
      <c r="H664" s="198"/>
      <c r="I664" s="198"/>
      <c r="J664" s="198"/>
      <c r="K664" s="149">
        <f>SUM(K648:K660)</f>
        <v>0</v>
      </c>
      <c r="L664" s="62" t="str">
        <f>IF(K656=0,"",K656/B648)</f>
        <v/>
      </c>
      <c r="M664" s="62" t="str">
        <f>IF(K664=0,"",K664/B648)</f>
        <v/>
      </c>
      <c r="N664" s="62" t="str">
        <f>IF(K656=0,"",M664-L664)</f>
        <v/>
      </c>
      <c r="O664" s="2"/>
      <c r="P664" s="193"/>
      <c r="Q664" s="25"/>
      <c r="R664" s="2"/>
    </row>
    <row r="665" spans="1:18" ht="12.75" customHeight="1" x14ac:dyDescent="0.2">
      <c r="L665" s="2"/>
      <c r="M665" s="2"/>
      <c r="O665" s="2"/>
    </row>
    <row r="666" spans="1:18" ht="12.75" customHeight="1" x14ac:dyDescent="0.2">
      <c r="L666" s="2"/>
      <c r="M666" s="2"/>
      <c r="O666" s="2"/>
    </row>
    <row r="667" spans="1:18" ht="12.75" customHeight="1" x14ac:dyDescent="0.2">
      <c r="L667" s="2"/>
      <c r="M667" s="2"/>
      <c r="O667" s="2"/>
    </row>
    <row r="668" spans="1:18" ht="12.75" customHeight="1" x14ac:dyDescent="0.2">
      <c r="L668" s="2"/>
      <c r="M668" s="2"/>
      <c r="O668" s="2"/>
    </row>
    <row r="669" spans="1:18" ht="12.75" customHeight="1" x14ac:dyDescent="0.2">
      <c r="L669" s="2"/>
      <c r="M669" s="2"/>
      <c r="O669" s="2"/>
    </row>
    <row r="670" spans="1:18" ht="12.75" customHeight="1" x14ac:dyDescent="0.2">
      <c r="L670" s="2"/>
      <c r="M670" s="2"/>
      <c r="O670" s="2"/>
    </row>
    <row r="671" spans="1:18" ht="12.75" customHeight="1" x14ac:dyDescent="0.2">
      <c r="L671" s="2"/>
      <c r="M671" s="2"/>
      <c r="O671" s="2"/>
    </row>
    <row r="672" spans="1:18" ht="12.75" customHeight="1" x14ac:dyDescent="0.2">
      <c r="L672" s="2"/>
      <c r="M672" s="2"/>
      <c r="O672" s="2"/>
    </row>
    <row r="673" spans="12:15" ht="12.75" customHeight="1" x14ac:dyDescent="0.2">
      <c r="L673" s="2"/>
      <c r="M673" s="2"/>
      <c r="O673" s="2"/>
    </row>
    <row r="674" spans="12:15" ht="12.75" customHeight="1" x14ac:dyDescent="0.2">
      <c r="L674" s="2"/>
      <c r="M674" s="2"/>
      <c r="O674" s="2"/>
    </row>
    <row r="675" spans="12:15" ht="12.75" customHeight="1" x14ac:dyDescent="0.2">
      <c r="L675" s="2"/>
      <c r="M675" s="2"/>
      <c r="O675" s="2"/>
    </row>
    <row r="676" spans="12:15" ht="12.75" customHeight="1" x14ac:dyDescent="0.2">
      <c r="L676" s="2"/>
      <c r="M676" s="2"/>
      <c r="O676" s="2"/>
    </row>
    <row r="677" spans="12:15" ht="12.75" customHeight="1" x14ac:dyDescent="0.2">
      <c r="L677" s="2"/>
      <c r="M677" s="2"/>
      <c r="O677" s="2"/>
    </row>
    <row r="678" spans="12:15" ht="12.75" customHeight="1" x14ac:dyDescent="0.2">
      <c r="L678" s="2"/>
      <c r="M678" s="2"/>
      <c r="O678" s="2"/>
    </row>
    <row r="679" spans="12:15" ht="12.75" customHeight="1" x14ac:dyDescent="0.2">
      <c r="L679" s="2"/>
      <c r="M679" s="2"/>
      <c r="O679" s="2"/>
    </row>
    <row r="680" spans="12:15" ht="12.75" customHeight="1" x14ac:dyDescent="0.2">
      <c r="L680" s="2"/>
      <c r="M680" s="2"/>
      <c r="O680" s="2"/>
    </row>
    <row r="681" spans="12:15" ht="12.75" customHeight="1" x14ac:dyDescent="0.2">
      <c r="L681" s="2"/>
      <c r="M681" s="2"/>
      <c r="O681" s="2"/>
    </row>
    <row r="682" spans="12:15" ht="12.75" customHeight="1" x14ac:dyDescent="0.2">
      <c r="L682" s="2"/>
      <c r="M682" s="2"/>
      <c r="O682" s="2"/>
    </row>
    <row r="683" spans="12:15" ht="12.75" customHeight="1" x14ac:dyDescent="0.2">
      <c r="L683" s="2"/>
      <c r="M683" s="2"/>
      <c r="O683" s="2"/>
    </row>
    <row r="684" spans="12:15" ht="12.75" customHeight="1" x14ac:dyDescent="0.2">
      <c r="L684" s="2"/>
      <c r="M684" s="2"/>
      <c r="O684" s="2"/>
    </row>
    <row r="685" spans="12:15" ht="12.75" customHeight="1" x14ac:dyDescent="0.2">
      <c r="L685" s="2"/>
      <c r="M685" s="2"/>
      <c r="O685" s="2"/>
    </row>
    <row r="686" spans="12:15" ht="12.75" customHeight="1" x14ac:dyDescent="0.2">
      <c r="L686" s="2"/>
      <c r="M686" s="2"/>
      <c r="O686" s="2"/>
    </row>
    <row r="687" spans="12:15" ht="12.75" customHeight="1" x14ac:dyDescent="0.2">
      <c r="L687" s="2"/>
      <c r="M687" s="2"/>
      <c r="O687" s="2"/>
    </row>
    <row r="688" spans="12:15" ht="12.75" customHeight="1" x14ac:dyDescent="0.2">
      <c r="L688" s="2"/>
      <c r="M688" s="2"/>
      <c r="O688" s="2"/>
    </row>
    <row r="689" spans="12:15" ht="12.75" customHeight="1" x14ac:dyDescent="0.2">
      <c r="L689" s="2"/>
      <c r="M689" s="2"/>
      <c r="O689" s="2"/>
    </row>
    <row r="690" spans="12:15" ht="12.75" customHeight="1" x14ac:dyDescent="0.2">
      <c r="L690" s="2"/>
      <c r="M690" s="2"/>
      <c r="O690" s="2"/>
    </row>
    <row r="691" spans="12:15" ht="12.75" customHeight="1" x14ac:dyDescent="0.2">
      <c r="L691" s="2"/>
      <c r="M691" s="2"/>
      <c r="O691" s="2"/>
    </row>
    <row r="692" spans="12:15" ht="12.75" customHeight="1" x14ac:dyDescent="0.2">
      <c r="L692" s="2"/>
      <c r="M692" s="2"/>
      <c r="O692" s="2"/>
    </row>
    <row r="693" spans="12:15" ht="12.75" customHeight="1" x14ac:dyDescent="0.2">
      <c r="L693" s="2"/>
      <c r="M693" s="2"/>
      <c r="O693" s="2"/>
    </row>
    <row r="694" spans="12:15" ht="12.75" customHeight="1" x14ac:dyDescent="0.2">
      <c r="L694" s="2"/>
      <c r="M694" s="2"/>
      <c r="O694" s="2"/>
    </row>
    <row r="695" spans="12:15" ht="12.75" customHeight="1" x14ac:dyDescent="0.2">
      <c r="L695" s="2"/>
      <c r="M695" s="2"/>
      <c r="O695" s="2"/>
    </row>
    <row r="696" spans="12:15" ht="12.75" customHeight="1" x14ac:dyDescent="0.2">
      <c r="L696" s="2"/>
      <c r="M696" s="2"/>
      <c r="O696" s="2"/>
    </row>
    <row r="697" spans="12:15" ht="12.75" customHeight="1" x14ac:dyDescent="0.2">
      <c r="L697" s="2"/>
      <c r="M697" s="2"/>
      <c r="O697" s="2"/>
    </row>
    <row r="698" spans="12:15" ht="12.75" customHeight="1" x14ac:dyDescent="0.2">
      <c r="L698" s="2"/>
      <c r="M698" s="2"/>
      <c r="O698" s="2"/>
    </row>
    <row r="699" spans="12:15" ht="12.75" customHeight="1" x14ac:dyDescent="0.2">
      <c r="L699" s="2"/>
      <c r="M699" s="2"/>
      <c r="O699" s="2"/>
    </row>
    <row r="700" spans="12:15" ht="12.75" customHeight="1" x14ac:dyDescent="0.2">
      <c r="L700" s="2"/>
      <c r="M700" s="2"/>
      <c r="O700" s="2"/>
    </row>
    <row r="701" spans="12:15" ht="12.75" customHeight="1" x14ac:dyDescent="0.2">
      <c r="L701" s="2"/>
      <c r="M701" s="2"/>
      <c r="O701" s="2"/>
    </row>
    <row r="702" spans="12:15" ht="12.75" customHeight="1" x14ac:dyDescent="0.2">
      <c r="L702" s="2"/>
      <c r="M702" s="2"/>
      <c r="O702" s="2"/>
    </row>
    <row r="703" spans="12:15" ht="12.75" customHeight="1" x14ac:dyDescent="0.2">
      <c r="L703" s="2"/>
      <c r="M703" s="2"/>
      <c r="O703" s="2"/>
    </row>
    <row r="704" spans="12:15" ht="12.75" customHeight="1" x14ac:dyDescent="0.2">
      <c r="L704" s="2"/>
      <c r="M704" s="2"/>
      <c r="O704" s="2"/>
    </row>
    <row r="705" spans="12:15" ht="12.75" customHeight="1" x14ac:dyDescent="0.2">
      <c r="L705" s="2"/>
      <c r="M705" s="2"/>
      <c r="O705" s="2"/>
    </row>
    <row r="706" spans="12:15" ht="12.75" customHeight="1" x14ac:dyDescent="0.2">
      <c r="L706" s="2"/>
      <c r="M706" s="2"/>
      <c r="O706" s="2"/>
    </row>
    <row r="707" spans="12:15" ht="12.75" customHeight="1" x14ac:dyDescent="0.2">
      <c r="L707" s="2"/>
      <c r="M707" s="2"/>
      <c r="O707" s="2"/>
    </row>
    <row r="708" spans="12:15" ht="12.75" customHeight="1" x14ac:dyDescent="0.2">
      <c r="L708" s="2"/>
      <c r="M708" s="2"/>
      <c r="O708" s="2"/>
    </row>
    <row r="709" spans="12:15" ht="12.75" customHeight="1" x14ac:dyDescent="0.2">
      <c r="L709" s="2"/>
      <c r="M709" s="2"/>
      <c r="O709" s="2"/>
    </row>
    <row r="710" spans="12:15" ht="12.75" customHeight="1" x14ac:dyDescent="0.2">
      <c r="L710" s="2"/>
      <c r="M710" s="2"/>
      <c r="O710" s="2"/>
    </row>
    <row r="711" spans="12:15" ht="12.75" customHeight="1" x14ac:dyDescent="0.2">
      <c r="L711" s="2"/>
      <c r="M711" s="2"/>
      <c r="O711" s="2"/>
    </row>
    <row r="712" spans="12:15" ht="12.75" customHeight="1" x14ac:dyDescent="0.2">
      <c r="L712" s="2"/>
      <c r="M712" s="2"/>
      <c r="O712" s="2"/>
    </row>
    <row r="713" spans="12:15" ht="12.75" customHeight="1" x14ac:dyDescent="0.2">
      <c r="L713" s="2"/>
      <c r="M713" s="2"/>
      <c r="O713" s="2"/>
    </row>
    <row r="714" spans="12:15" ht="12.75" customHeight="1" x14ac:dyDescent="0.2">
      <c r="L714" s="2"/>
      <c r="M714" s="2"/>
      <c r="O714" s="2"/>
    </row>
    <row r="715" spans="12:15" ht="12.75" customHeight="1" x14ac:dyDescent="0.2">
      <c r="L715" s="2"/>
      <c r="M715" s="2"/>
      <c r="O715" s="2"/>
    </row>
    <row r="716" spans="12:15" ht="12.75" customHeight="1" x14ac:dyDescent="0.2">
      <c r="L716" s="2"/>
      <c r="M716" s="2"/>
      <c r="O716" s="2"/>
    </row>
    <row r="717" spans="12:15" ht="12.75" customHeight="1" x14ac:dyDescent="0.2">
      <c r="L717" s="2"/>
      <c r="M717" s="2"/>
      <c r="O717" s="2"/>
    </row>
    <row r="718" spans="12:15" ht="12.75" customHeight="1" x14ac:dyDescent="0.2">
      <c r="L718" s="2"/>
      <c r="M718" s="2"/>
      <c r="O718" s="2"/>
    </row>
    <row r="719" spans="12:15" ht="12.75" customHeight="1" x14ac:dyDescent="0.2">
      <c r="L719" s="2"/>
      <c r="M719" s="2"/>
      <c r="O719" s="2"/>
    </row>
    <row r="720" spans="12:15" ht="12.75" customHeight="1" x14ac:dyDescent="0.2">
      <c r="L720" s="2"/>
      <c r="M720" s="2"/>
      <c r="O720" s="2"/>
    </row>
    <row r="721" spans="12:15" ht="12.75" customHeight="1" x14ac:dyDescent="0.2">
      <c r="L721" s="2"/>
      <c r="M721" s="2"/>
      <c r="O721" s="2"/>
    </row>
    <row r="722" spans="12:15" ht="12.75" customHeight="1" x14ac:dyDescent="0.2">
      <c r="L722" s="2"/>
      <c r="M722" s="2"/>
      <c r="O722" s="2"/>
    </row>
    <row r="723" spans="12:15" ht="12.75" customHeight="1" x14ac:dyDescent="0.2">
      <c r="L723" s="2"/>
      <c r="M723" s="2"/>
      <c r="O723" s="2"/>
    </row>
    <row r="724" spans="12:15" ht="12.75" customHeight="1" x14ac:dyDescent="0.2">
      <c r="L724" s="2"/>
      <c r="M724" s="2"/>
      <c r="O724" s="2"/>
    </row>
    <row r="725" spans="12:15" ht="12.75" customHeight="1" x14ac:dyDescent="0.2">
      <c r="L725" s="2"/>
      <c r="M725" s="2"/>
      <c r="O725" s="2"/>
    </row>
    <row r="726" spans="12:15" ht="12.75" customHeight="1" x14ac:dyDescent="0.2">
      <c r="L726" s="2"/>
      <c r="M726" s="2"/>
      <c r="O726" s="2"/>
    </row>
    <row r="727" spans="12:15" ht="12.75" customHeight="1" x14ac:dyDescent="0.2">
      <c r="L727" s="2"/>
      <c r="M727" s="2"/>
      <c r="O727" s="2"/>
    </row>
    <row r="728" spans="12:15" ht="12.75" customHeight="1" x14ac:dyDescent="0.2">
      <c r="L728" s="2"/>
      <c r="M728" s="2"/>
      <c r="O728" s="2"/>
    </row>
    <row r="729" spans="12:15" ht="12.75" customHeight="1" x14ac:dyDescent="0.2">
      <c r="L729" s="2"/>
      <c r="M729" s="2"/>
      <c r="O729" s="2"/>
    </row>
    <row r="730" spans="12:15" ht="12.75" customHeight="1" x14ac:dyDescent="0.2">
      <c r="L730" s="2"/>
      <c r="M730" s="2"/>
      <c r="O730" s="2"/>
    </row>
    <row r="731" spans="12:15" ht="12.75" customHeight="1" x14ac:dyDescent="0.2">
      <c r="L731" s="2"/>
      <c r="M731" s="2"/>
      <c r="O731" s="2"/>
    </row>
    <row r="732" spans="12:15" ht="12.75" customHeight="1" x14ac:dyDescent="0.2">
      <c r="L732" s="2"/>
      <c r="M732" s="2"/>
      <c r="O732" s="2"/>
    </row>
    <row r="733" spans="12:15" ht="12.75" customHeight="1" x14ac:dyDescent="0.2">
      <c r="L733" s="2"/>
      <c r="M733" s="2"/>
      <c r="O733" s="2"/>
    </row>
    <row r="734" spans="12:15" ht="12.75" customHeight="1" x14ac:dyDescent="0.2">
      <c r="L734" s="2"/>
      <c r="M734" s="2"/>
      <c r="O734" s="2"/>
    </row>
    <row r="735" spans="12:15" ht="12.75" customHeight="1" x14ac:dyDescent="0.2">
      <c r="L735" s="2"/>
      <c r="M735" s="2"/>
      <c r="O735" s="2"/>
    </row>
    <row r="736" spans="12:15" ht="12.75" customHeight="1" x14ac:dyDescent="0.2">
      <c r="L736" s="2"/>
      <c r="M736" s="2"/>
      <c r="O736" s="2"/>
    </row>
    <row r="737" spans="12:15" ht="12.75" customHeight="1" x14ac:dyDescent="0.2">
      <c r="L737" s="2"/>
      <c r="M737" s="2"/>
      <c r="O737" s="2"/>
    </row>
    <row r="738" spans="12:15" ht="12.75" customHeight="1" x14ac:dyDescent="0.2">
      <c r="L738" s="2"/>
      <c r="M738" s="2"/>
      <c r="O738" s="2"/>
    </row>
    <row r="739" spans="12:15" ht="12.75" customHeight="1" x14ac:dyDescent="0.2">
      <c r="L739" s="2"/>
      <c r="M739" s="2"/>
      <c r="O739" s="2"/>
    </row>
    <row r="740" spans="12:15" ht="12.75" customHeight="1" x14ac:dyDescent="0.2">
      <c r="L740" s="2"/>
      <c r="M740" s="2"/>
      <c r="O740" s="2"/>
    </row>
    <row r="741" spans="12:15" ht="12.75" customHeight="1" x14ac:dyDescent="0.2">
      <c r="L741" s="2"/>
      <c r="M741" s="2"/>
      <c r="O741" s="2"/>
    </row>
    <row r="742" spans="12:15" ht="12.75" customHeight="1" x14ac:dyDescent="0.2">
      <c r="L742" s="2"/>
      <c r="M742" s="2"/>
      <c r="O742" s="2"/>
    </row>
    <row r="743" spans="12:15" ht="12.75" customHeight="1" x14ac:dyDescent="0.2">
      <c r="L743" s="2"/>
      <c r="M743" s="2"/>
      <c r="O743" s="2"/>
    </row>
    <row r="744" spans="12:15" ht="12.75" customHeight="1" x14ac:dyDescent="0.2">
      <c r="L744" s="2"/>
      <c r="M744" s="2"/>
      <c r="O744" s="2"/>
    </row>
    <row r="745" spans="12:15" ht="12.75" customHeight="1" x14ac:dyDescent="0.2">
      <c r="L745" s="2"/>
      <c r="M745" s="2"/>
      <c r="O745" s="2"/>
    </row>
    <row r="746" spans="12:15" ht="12.75" customHeight="1" x14ac:dyDescent="0.2">
      <c r="L746" s="2"/>
      <c r="M746" s="2"/>
      <c r="O746" s="2"/>
    </row>
    <row r="747" spans="12:15" ht="12.75" customHeight="1" x14ac:dyDescent="0.2">
      <c r="L747" s="2"/>
      <c r="M747" s="2"/>
      <c r="O747" s="2"/>
    </row>
    <row r="748" spans="12:15" ht="12.75" customHeight="1" x14ac:dyDescent="0.2">
      <c r="L748" s="2"/>
      <c r="M748" s="2"/>
      <c r="O748" s="2"/>
    </row>
    <row r="749" spans="12:15" ht="12.75" customHeight="1" x14ac:dyDescent="0.2">
      <c r="L749" s="2"/>
      <c r="M749" s="2"/>
      <c r="O749" s="2"/>
    </row>
    <row r="750" spans="12:15" ht="12.75" customHeight="1" x14ac:dyDescent="0.2">
      <c r="L750" s="2"/>
      <c r="M750" s="2"/>
      <c r="O750" s="2"/>
    </row>
    <row r="751" spans="12:15" ht="12.75" customHeight="1" x14ac:dyDescent="0.2">
      <c r="L751" s="2"/>
      <c r="M751" s="2"/>
      <c r="O751" s="2"/>
    </row>
    <row r="752" spans="12:15" ht="12.75" customHeight="1" x14ac:dyDescent="0.2">
      <c r="L752" s="2"/>
      <c r="M752" s="2"/>
      <c r="O752" s="2"/>
    </row>
    <row r="753" spans="12:15" ht="12.75" customHeight="1" x14ac:dyDescent="0.2">
      <c r="L753" s="2"/>
      <c r="M753" s="2"/>
      <c r="O753" s="2"/>
    </row>
    <row r="754" spans="12:15" ht="12.75" customHeight="1" x14ac:dyDescent="0.2">
      <c r="L754" s="2"/>
      <c r="M754" s="2"/>
      <c r="O754" s="2"/>
    </row>
    <row r="755" spans="12:15" ht="12.75" customHeight="1" x14ac:dyDescent="0.2">
      <c r="L755" s="2"/>
      <c r="M755" s="2"/>
      <c r="O755" s="2"/>
    </row>
    <row r="756" spans="12:15" ht="12.75" customHeight="1" x14ac:dyDescent="0.2">
      <c r="L756" s="2"/>
      <c r="M756" s="2"/>
      <c r="O756" s="2"/>
    </row>
    <row r="757" spans="12:15" ht="12.75" customHeight="1" x14ac:dyDescent="0.2">
      <c r="L757" s="2"/>
      <c r="M757" s="2"/>
      <c r="O757" s="2"/>
    </row>
    <row r="758" spans="12:15" ht="12.75" customHeight="1" x14ac:dyDescent="0.2">
      <c r="L758" s="2"/>
      <c r="M758" s="2"/>
      <c r="O758" s="2"/>
    </row>
    <row r="759" spans="12:15" ht="12.75" customHeight="1" x14ac:dyDescent="0.2">
      <c r="L759" s="2"/>
      <c r="M759" s="2"/>
      <c r="O759" s="2"/>
    </row>
    <row r="760" spans="12:15" ht="12.75" customHeight="1" x14ac:dyDescent="0.2">
      <c r="L760" s="2"/>
      <c r="M760" s="2"/>
      <c r="O760" s="2"/>
    </row>
    <row r="761" spans="12:15" ht="12.75" customHeight="1" x14ac:dyDescent="0.2">
      <c r="L761" s="2"/>
      <c r="M761" s="2"/>
      <c r="O761" s="2"/>
    </row>
    <row r="762" spans="12:15" ht="12.75" customHeight="1" x14ac:dyDescent="0.2">
      <c r="L762" s="2"/>
      <c r="M762" s="2"/>
      <c r="O762" s="2"/>
    </row>
    <row r="763" spans="12:15" ht="12.75" customHeight="1" x14ac:dyDescent="0.2">
      <c r="L763" s="2"/>
      <c r="M763" s="2"/>
      <c r="O763" s="2"/>
    </row>
    <row r="764" spans="12:15" ht="12.75" customHeight="1" x14ac:dyDescent="0.2">
      <c r="L764" s="2"/>
      <c r="M764" s="2"/>
      <c r="O764" s="2"/>
    </row>
    <row r="765" spans="12:15" ht="12.75" customHeight="1" x14ac:dyDescent="0.2">
      <c r="L765" s="2"/>
      <c r="M765" s="2"/>
      <c r="O765" s="2"/>
    </row>
    <row r="766" spans="12:15" ht="12.75" customHeight="1" x14ac:dyDescent="0.2">
      <c r="L766" s="2"/>
      <c r="M766" s="2"/>
      <c r="O766" s="2"/>
    </row>
    <row r="767" spans="12:15" ht="12.75" customHeight="1" x14ac:dyDescent="0.2">
      <c r="L767" s="2"/>
      <c r="M767" s="2"/>
      <c r="O767" s="2"/>
    </row>
    <row r="768" spans="12:15" ht="12.75" customHeight="1" x14ac:dyDescent="0.2">
      <c r="L768" s="2"/>
      <c r="M768" s="2"/>
      <c r="O768" s="2"/>
    </row>
    <row r="769" spans="12:15" ht="12.75" customHeight="1" x14ac:dyDescent="0.2">
      <c r="L769" s="2"/>
      <c r="M769" s="2"/>
      <c r="O769" s="2"/>
    </row>
    <row r="770" spans="12:15" ht="12.75" customHeight="1" x14ac:dyDescent="0.2">
      <c r="L770" s="2"/>
      <c r="M770" s="2"/>
      <c r="O770" s="2"/>
    </row>
    <row r="771" spans="12:15" ht="12.75" customHeight="1" x14ac:dyDescent="0.2">
      <c r="L771" s="2"/>
      <c r="M771" s="2"/>
      <c r="O771" s="2"/>
    </row>
    <row r="772" spans="12:15" ht="12.75" customHeight="1" x14ac:dyDescent="0.2">
      <c r="L772" s="2"/>
      <c r="M772" s="2"/>
      <c r="O772" s="2"/>
    </row>
    <row r="773" spans="12:15" ht="12.75" customHeight="1" x14ac:dyDescent="0.2">
      <c r="L773" s="2"/>
      <c r="M773" s="2"/>
      <c r="O773" s="2"/>
    </row>
    <row r="774" spans="12:15" ht="12.75" customHeight="1" x14ac:dyDescent="0.2">
      <c r="L774" s="2"/>
      <c r="M774" s="2"/>
      <c r="O774" s="2"/>
    </row>
    <row r="775" spans="12:15" ht="12.75" customHeight="1" x14ac:dyDescent="0.2">
      <c r="L775" s="2"/>
      <c r="M775" s="2"/>
      <c r="O775" s="2"/>
    </row>
    <row r="776" spans="12:15" ht="12.75" customHeight="1" x14ac:dyDescent="0.2">
      <c r="L776" s="2"/>
      <c r="M776" s="2"/>
      <c r="O776" s="2"/>
    </row>
    <row r="777" spans="12:15" ht="12.75" customHeight="1" x14ac:dyDescent="0.2">
      <c r="L777" s="2"/>
      <c r="M777" s="2"/>
      <c r="O777" s="2"/>
    </row>
    <row r="778" spans="12:15" ht="12.75" customHeight="1" x14ac:dyDescent="0.2">
      <c r="L778" s="2"/>
      <c r="M778" s="2"/>
      <c r="O778" s="2"/>
    </row>
    <row r="779" spans="12:15" ht="12.75" customHeight="1" x14ac:dyDescent="0.2">
      <c r="L779" s="2"/>
      <c r="M779" s="2"/>
      <c r="O779" s="2"/>
    </row>
    <row r="780" spans="12:15" ht="12.75" customHeight="1" x14ac:dyDescent="0.2">
      <c r="L780" s="2"/>
      <c r="M780" s="2"/>
      <c r="O780" s="2"/>
    </row>
    <row r="781" spans="12:15" ht="12.75" customHeight="1" x14ac:dyDescent="0.2">
      <c r="L781" s="2"/>
      <c r="M781" s="2"/>
      <c r="O781" s="2"/>
    </row>
    <row r="782" spans="12:15" ht="12.75" customHeight="1" x14ac:dyDescent="0.2">
      <c r="L782" s="2"/>
      <c r="M782" s="2"/>
      <c r="O782" s="2"/>
    </row>
    <row r="783" spans="12:15" ht="12.75" customHeight="1" x14ac:dyDescent="0.2">
      <c r="L783" s="2"/>
      <c r="M783" s="2"/>
      <c r="O783" s="2"/>
    </row>
    <row r="784" spans="12:15" ht="12.75" customHeight="1" x14ac:dyDescent="0.2">
      <c r="L784" s="2"/>
      <c r="M784" s="2"/>
      <c r="O784" s="2"/>
    </row>
    <row r="785" spans="12:15" ht="12.75" customHeight="1" x14ac:dyDescent="0.2">
      <c r="L785" s="2"/>
      <c r="M785" s="2"/>
      <c r="O785" s="2"/>
    </row>
    <row r="786" spans="12:15" ht="12.75" customHeight="1" x14ac:dyDescent="0.2">
      <c r="L786" s="2"/>
      <c r="M786" s="2"/>
      <c r="O786" s="2"/>
    </row>
    <row r="787" spans="12:15" ht="12.75" customHeight="1" x14ac:dyDescent="0.2">
      <c r="L787" s="2"/>
      <c r="M787" s="2"/>
      <c r="O787" s="2"/>
    </row>
    <row r="788" spans="12:15" ht="12.75" customHeight="1" x14ac:dyDescent="0.2">
      <c r="L788" s="2"/>
      <c r="M788" s="2"/>
      <c r="O788" s="2"/>
    </row>
    <row r="789" spans="12:15" ht="12.75" customHeight="1" x14ac:dyDescent="0.2">
      <c r="L789" s="2"/>
      <c r="M789" s="2"/>
      <c r="O789" s="2"/>
    </row>
    <row r="790" spans="12:15" ht="12.75" customHeight="1" x14ac:dyDescent="0.2">
      <c r="L790" s="2"/>
      <c r="M790" s="2"/>
      <c r="O790" s="2"/>
    </row>
    <row r="791" spans="12:15" ht="12.75" customHeight="1" x14ac:dyDescent="0.2">
      <c r="L791" s="2"/>
      <c r="M791" s="2"/>
      <c r="O791" s="2"/>
    </row>
    <row r="792" spans="12:15" ht="12.75" customHeight="1" x14ac:dyDescent="0.2">
      <c r="L792" s="2"/>
      <c r="M792" s="2"/>
      <c r="O792" s="2"/>
    </row>
    <row r="793" spans="12:15" ht="12.75" customHeight="1" x14ac:dyDescent="0.2">
      <c r="L793" s="2"/>
      <c r="M793" s="2"/>
      <c r="O793" s="2"/>
    </row>
    <row r="794" spans="12:15" ht="12.75" customHeight="1" x14ac:dyDescent="0.2">
      <c r="L794" s="2"/>
      <c r="M794" s="2"/>
      <c r="O794" s="2"/>
    </row>
    <row r="795" spans="12:15" ht="12.75" customHeight="1" x14ac:dyDescent="0.2">
      <c r="L795" s="2"/>
      <c r="M795" s="2"/>
      <c r="O795" s="2"/>
    </row>
    <row r="796" spans="12:15" ht="12.75" customHeight="1" x14ac:dyDescent="0.2">
      <c r="L796" s="2"/>
      <c r="M796" s="2"/>
      <c r="O796" s="2"/>
    </row>
    <row r="797" spans="12:15" ht="12.75" customHeight="1" x14ac:dyDescent="0.2">
      <c r="L797" s="2"/>
      <c r="M797" s="2"/>
      <c r="O797" s="2"/>
    </row>
    <row r="798" spans="12:15" ht="12.75" customHeight="1" x14ac:dyDescent="0.2">
      <c r="L798" s="2"/>
      <c r="M798" s="2"/>
      <c r="O798" s="2"/>
    </row>
    <row r="799" spans="12:15" ht="12.75" customHeight="1" x14ac:dyDescent="0.2">
      <c r="L799" s="2"/>
      <c r="M799" s="2"/>
      <c r="O799" s="2"/>
    </row>
    <row r="800" spans="12:15" ht="12.75" customHeight="1" x14ac:dyDescent="0.2">
      <c r="L800" s="2"/>
      <c r="M800" s="2"/>
      <c r="O800" s="2"/>
    </row>
    <row r="801" spans="12:15" ht="12.75" customHeight="1" x14ac:dyDescent="0.2">
      <c r="L801" s="2"/>
      <c r="M801" s="2"/>
      <c r="O801" s="2"/>
    </row>
    <row r="802" spans="12:15" ht="12.75" customHeight="1" x14ac:dyDescent="0.2">
      <c r="L802" s="2"/>
      <c r="M802" s="2"/>
      <c r="O802" s="2"/>
    </row>
    <row r="803" spans="12:15" ht="12.75" customHeight="1" x14ac:dyDescent="0.2">
      <c r="L803" s="2"/>
      <c r="M803" s="2"/>
      <c r="O803" s="2"/>
    </row>
    <row r="804" spans="12:15" ht="12.75" customHeight="1" x14ac:dyDescent="0.2">
      <c r="L804" s="2"/>
      <c r="M804" s="2"/>
      <c r="O804" s="2"/>
    </row>
    <row r="805" spans="12:15" ht="12.75" customHeight="1" x14ac:dyDescent="0.2">
      <c r="L805" s="2"/>
      <c r="M805" s="2"/>
      <c r="O805" s="2"/>
    </row>
    <row r="806" spans="12:15" ht="12.75" customHeight="1" x14ac:dyDescent="0.2">
      <c r="L806" s="2"/>
      <c r="M806" s="2"/>
      <c r="O806" s="2"/>
    </row>
    <row r="807" spans="12:15" ht="12.75" customHeight="1" x14ac:dyDescent="0.2">
      <c r="L807" s="2"/>
      <c r="M807" s="2"/>
      <c r="O807" s="2"/>
    </row>
    <row r="808" spans="12:15" ht="12.75" customHeight="1" x14ac:dyDescent="0.2">
      <c r="L808" s="2"/>
      <c r="M808" s="2"/>
      <c r="O808" s="2"/>
    </row>
    <row r="809" spans="12:15" ht="12.75" customHeight="1" x14ac:dyDescent="0.2">
      <c r="L809" s="2"/>
      <c r="M809" s="2"/>
      <c r="O809" s="2"/>
    </row>
    <row r="810" spans="12:15" ht="12.75" customHeight="1" x14ac:dyDescent="0.2">
      <c r="L810" s="2"/>
      <c r="M810" s="2"/>
      <c r="O810" s="2"/>
    </row>
    <row r="811" spans="12:15" ht="12.75" customHeight="1" x14ac:dyDescent="0.2">
      <c r="L811" s="2"/>
      <c r="M811" s="2"/>
      <c r="O811" s="2"/>
    </row>
    <row r="812" spans="12:15" ht="12.75" customHeight="1" x14ac:dyDescent="0.2">
      <c r="L812" s="2"/>
      <c r="M812" s="2"/>
      <c r="O812" s="2"/>
    </row>
    <row r="813" spans="12:15" ht="12.75" customHeight="1" x14ac:dyDescent="0.2">
      <c r="L813" s="2"/>
      <c r="M813" s="2"/>
      <c r="O813" s="2"/>
    </row>
    <row r="814" spans="12:15" ht="12.75" customHeight="1" x14ac:dyDescent="0.2">
      <c r="L814" s="2"/>
      <c r="M814" s="2"/>
      <c r="O814" s="2"/>
    </row>
    <row r="815" spans="12:15" ht="12.75" customHeight="1" x14ac:dyDescent="0.2">
      <c r="L815" s="2"/>
      <c r="M815" s="2"/>
      <c r="O815" s="2"/>
    </row>
    <row r="816" spans="12:15" ht="12.75" customHeight="1" x14ac:dyDescent="0.2">
      <c r="L816" s="2"/>
      <c r="M816" s="2"/>
      <c r="O816" s="2"/>
    </row>
    <row r="817" spans="12:15" ht="12.75" customHeight="1" x14ac:dyDescent="0.2">
      <c r="L817" s="2"/>
      <c r="M817" s="2"/>
      <c r="O817" s="2"/>
    </row>
    <row r="818" spans="12:15" ht="12.75" customHeight="1" x14ac:dyDescent="0.2">
      <c r="L818" s="2"/>
      <c r="M818" s="2"/>
      <c r="O818" s="2"/>
    </row>
    <row r="819" spans="12:15" ht="12.75" customHeight="1" x14ac:dyDescent="0.2">
      <c r="L819" s="2"/>
      <c r="M819" s="2"/>
      <c r="O819" s="2"/>
    </row>
    <row r="820" spans="12:15" ht="12.75" customHeight="1" x14ac:dyDescent="0.2">
      <c r="L820" s="2"/>
      <c r="M820" s="2"/>
      <c r="O820" s="2"/>
    </row>
    <row r="821" spans="12:15" ht="12.75" customHeight="1" x14ac:dyDescent="0.2">
      <c r="L821" s="2"/>
      <c r="M821" s="2"/>
      <c r="O821" s="2"/>
    </row>
    <row r="822" spans="12:15" ht="12.75" customHeight="1" x14ac:dyDescent="0.2">
      <c r="L822" s="2"/>
      <c r="M822" s="2"/>
      <c r="O822" s="2"/>
    </row>
    <row r="823" spans="12:15" ht="12.75" customHeight="1" x14ac:dyDescent="0.2">
      <c r="L823" s="2"/>
      <c r="M823" s="2"/>
      <c r="O823" s="2"/>
    </row>
    <row r="824" spans="12:15" ht="12.75" customHeight="1" x14ac:dyDescent="0.2">
      <c r="L824" s="2"/>
      <c r="M824" s="2"/>
      <c r="O824" s="2"/>
    </row>
    <row r="825" spans="12:15" ht="12.75" customHeight="1" x14ac:dyDescent="0.2">
      <c r="L825" s="2"/>
      <c r="M825" s="2"/>
      <c r="O825" s="2"/>
    </row>
    <row r="826" spans="12:15" ht="12.75" customHeight="1" x14ac:dyDescent="0.2">
      <c r="L826" s="2"/>
      <c r="M826" s="2"/>
      <c r="O826" s="2"/>
    </row>
    <row r="827" spans="12:15" ht="12.75" customHeight="1" x14ac:dyDescent="0.2">
      <c r="L827" s="2"/>
      <c r="M827" s="2"/>
      <c r="O827" s="2"/>
    </row>
    <row r="828" spans="12:15" ht="12.75" customHeight="1" x14ac:dyDescent="0.2">
      <c r="L828" s="2"/>
      <c r="M828" s="2"/>
      <c r="O828" s="2"/>
    </row>
    <row r="829" spans="12:15" ht="12.75" customHeight="1" x14ac:dyDescent="0.2">
      <c r="L829" s="2"/>
      <c r="M829" s="2"/>
      <c r="O829" s="2"/>
    </row>
    <row r="830" spans="12:15" ht="12.75" customHeight="1" x14ac:dyDescent="0.2">
      <c r="L830" s="2"/>
      <c r="M830" s="2"/>
      <c r="O830" s="2"/>
    </row>
    <row r="831" spans="12:15" ht="12.75" customHeight="1" x14ac:dyDescent="0.2">
      <c r="L831" s="2"/>
      <c r="M831" s="2"/>
      <c r="O831" s="2"/>
    </row>
    <row r="832" spans="12:15" ht="12.75" customHeight="1" x14ac:dyDescent="0.2">
      <c r="L832" s="2"/>
      <c r="M832" s="2"/>
      <c r="O832" s="2"/>
    </row>
    <row r="833" spans="12:15" ht="12.75" customHeight="1" x14ac:dyDescent="0.2">
      <c r="L833" s="2"/>
      <c r="M833" s="2"/>
      <c r="O833" s="2"/>
    </row>
    <row r="834" spans="12:15" ht="12.75" customHeight="1" x14ac:dyDescent="0.2">
      <c r="L834" s="2"/>
      <c r="M834" s="2"/>
      <c r="O834" s="2"/>
    </row>
    <row r="835" spans="12:15" ht="12.75" customHeight="1" x14ac:dyDescent="0.2">
      <c r="L835" s="2"/>
      <c r="M835" s="2"/>
      <c r="O835" s="2"/>
    </row>
    <row r="836" spans="12:15" ht="12.75" customHeight="1" x14ac:dyDescent="0.2">
      <c r="L836" s="2"/>
      <c r="M836" s="2"/>
      <c r="O836" s="2"/>
    </row>
    <row r="837" spans="12:15" ht="12.75" customHeight="1" x14ac:dyDescent="0.2">
      <c r="L837" s="2"/>
      <c r="M837" s="2"/>
      <c r="O837" s="2"/>
    </row>
    <row r="838" spans="12:15" ht="12.75" customHeight="1" x14ac:dyDescent="0.2">
      <c r="L838" s="2"/>
      <c r="M838" s="2"/>
      <c r="O838" s="2"/>
    </row>
    <row r="839" spans="12:15" ht="12.75" customHeight="1" x14ac:dyDescent="0.2">
      <c r="L839" s="2"/>
      <c r="M839" s="2"/>
      <c r="O839" s="2"/>
    </row>
    <row r="840" spans="12:15" ht="12.75" customHeight="1" x14ac:dyDescent="0.2">
      <c r="L840" s="2"/>
      <c r="M840" s="2"/>
      <c r="O840" s="2"/>
    </row>
    <row r="841" spans="12:15" ht="12.75" customHeight="1" x14ac:dyDescent="0.2">
      <c r="L841" s="2"/>
      <c r="M841" s="2"/>
      <c r="O841" s="2"/>
    </row>
    <row r="842" spans="12:15" ht="12.75" customHeight="1" x14ac:dyDescent="0.2">
      <c r="L842" s="2"/>
      <c r="M842" s="2"/>
      <c r="O842" s="2"/>
    </row>
    <row r="843" spans="12:15" ht="12.75" customHeight="1" x14ac:dyDescent="0.2">
      <c r="L843" s="2"/>
      <c r="M843" s="2"/>
      <c r="O843" s="2"/>
    </row>
    <row r="844" spans="12:15" ht="12.75" customHeight="1" x14ac:dyDescent="0.2">
      <c r="L844" s="2"/>
      <c r="M844" s="2"/>
      <c r="O844" s="2"/>
    </row>
    <row r="845" spans="12:15" ht="12.75" customHeight="1" x14ac:dyDescent="0.2">
      <c r="L845" s="2"/>
      <c r="M845" s="2"/>
      <c r="O845" s="2"/>
    </row>
    <row r="846" spans="12:15" ht="12.75" customHeight="1" x14ac:dyDescent="0.2">
      <c r="L846" s="2"/>
      <c r="M846" s="2"/>
      <c r="O846" s="2"/>
    </row>
    <row r="847" spans="12:15" ht="12.75" customHeight="1" x14ac:dyDescent="0.2">
      <c r="L847" s="2"/>
      <c r="M847" s="2"/>
      <c r="O847" s="2"/>
    </row>
    <row r="848" spans="12:15" ht="12.75" customHeight="1" x14ac:dyDescent="0.2">
      <c r="L848" s="2"/>
      <c r="M848" s="2"/>
      <c r="O848" s="2"/>
    </row>
    <row r="849" spans="12:15" ht="12.75" customHeight="1" x14ac:dyDescent="0.2">
      <c r="L849" s="2"/>
      <c r="M849" s="2"/>
      <c r="O849" s="2"/>
    </row>
    <row r="850" spans="12:15" ht="12.75" customHeight="1" x14ac:dyDescent="0.2">
      <c r="L850" s="2"/>
      <c r="M850" s="2"/>
      <c r="O850" s="2"/>
    </row>
    <row r="851" spans="12:15" ht="12.75" customHeight="1" x14ac:dyDescent="0.2">
      <c r="L851" s="2"/>
      <c r="M851" s="2"/>
      <c r="O851" s="2"/>
    </row>
    <row r="852" spans="12:15" ht="12.75" customHeight="1" x14ac:dyDescent="0.2">
      <c r="L852" s="2"/>
      <c r="M852" s="2"/>
      <c r="O852" s="2"/>
    </row>
    <row r="853" spans="12:15" ht="12.75" customHeight="1" x14ac:dyDescent="0.2">
      <c r="L853" s="2"/>
      <c r="M853" s="2"/>
      <c r="O853" s="2"/>
    </row>
    <row r="854" spans="12:15" ht="12.75" customHeight="1" x14ac:dyDescent="0.2">
      <c r="L854" s="2"/>
      <c r="M854" s="2"/>
      <c r="O854" s="2"/>
    </row>
    <row r="855" spans="12:15" ht="12.75" customHeight="1" x14ac:dyDescent="0.2">
      <c r="L855" s="2"/>
      <c r="M855" s="2"/>
      <c r="O855" s="2"/>
    </row>
    <row r="856" spans="12:15" ht="12.75" customHeight="1" x14ac:dyDescent="0.2">
      <c r="L856" s="2"/>
      <c r="M856" s="2"/>
      <c r="O856" s="2"/>
    </row>
    <row r="857" spans="12:15" ht="12.75" customHeight="1" x14ac:dyDescent="0.2">
      <c r="L857" s="2"/>
      <c r="M857" s="2"/>
      <c r="O857" s="2"/>
    </row>
    <row r="858" spans="12:15" ht="12.75" customHeight="1" x14ac:dyDescent="0.2">
      <c r="L858" s="2"/>
      <c r="M858" s="2"/>
      <c r="O858" s="2"/>
    </row>
    <row r="859" spans="12:15" ht="12.75" customHeight="1" x14ac:dyDescent="0.2">
      <c r="L859" s="2"/>
      <c r="M859" s="2"/>
      <c r="O859" s="2"/>
    </row>
    <row r="860" spans="12:15" ht="12.75" customHeight="1" x14ac:dyDescent="0.2">
      <c r="L860" s="2"/>
      <c r="M860" s="2"/>
      <c r="O860" s="2"/>
    </row>
    <row r="861" spans="12:15" ht="12.75" customHeight="1" x14ac:dyDescent="0.2">
      <c r="L861" s="2"/>
      <c r="M861" s="2"/>
      <c r="O861" s="2"/>
    </row>
    <row r="862" spans="12:15" ht="12.75" customHeight="1" x14ac:dyDescent="0.2">
      <c r="L862" s="2"/>
      <c r="M862" s="2"/>
      <c r="O862" s="2"/>
    </row>
    <row r="863" spans="12:15" ht="12.75" customHeight="1" x14ac:dyDescent="0.2">
      <c r="L863" s="2"/>
      <c r="M863" s="2"/>
      <c r="O863" s="2"/>
    </row>
    <row r="864" spans="12:15" ht="12.75" customHeight="1" x14ac:dyDescent="0.2">
      <c r="L864" s="2"/>
      <c r="M864" s="2"/>
      <c r="O864" s="2"/>
    </row>
    <row r="865" spans="12:15" ht="12.75" customHeight="1" x14ac:dyDescent="0.2">
      <c r="L865" s="2"/>
      <c r="M865" s="2"/>
      <c r="O865" s="2"/>
    </row>
    <row r="866" spans="12:15" ht="12.75" customHeight="1" x14ac:dyDescent="0.2">
      <c r="L866" s="2"/>
      <c r="M866" s="2"/>
      <c r="O866" s="2"/>
    </row>
    <row r="867" spans="12:15" ht="12.75" customHeight="1" x14ac:dyDescent="0.2">
      <c r="L867" s="2"/>
      <c r="M867" s="2"/>
      <c r="O867" s="2"/>
    </row>
    <row r="868" spans="12:15" ht="12.75" customHeight="1" x14ac:dyDescent="0.2">
      <c r="L868" s="2"/>
      <c r="M868" s="2"/>
      <c r="O868" s="2"/>
    </row>
    <row r="869" spans="12:15" ht="12.75" customHeight="1" x14ac:dyDescent="0.2">
      <c r="L869" s="2"/>
      <c r="M869" s="2"/>
      <c r="O869" s="2"/>
    </row>
    <row r="870" spans="12:15" ht="12.75" customHeight="1" x14ac:dyDescent="0.2">
      <c r="L870" s="2"/>
      <c r="M870" s="2"/>
      <c r="O870" s="2"/>
    </row>
    <row r="871" spans="12:15" ht="12.75" customHeight="1" x14ac:dyDescent="0.2">
      <c r="L871" s="2"/>
      <c r="M871" s="2"/>
      <c r="O871" s="2"/>
    </row>
    <row r="872" spans="12:15" ht="12.75" customHeight="1" x14ac:dyDescent="0.2">
      <c r="L872" s="2"/>
      <c r="M872" s="2"/>
      <c r="O872" s="2"/>
    </row>
    <row r="873" spans="12:15" ht="12.75" customHeight="1" x14ac:dyDescent="0.2">
      <c r="L873" s="2"/>
      <c r="M873" s="2"/>
      <c r="O873" s="2"/>
    </row>
    <row r="874" spans="12:15" ht="12.75" customHeight="1" x14ac:dyDescent="0.2">
      <c r="L874" s="2"/>
      <c r="M874" s="2"/>
      <c r="O874" s="2"/>
    </row>
    <row r="875" spans="12:15" ht="12.75" customHeight="1" x14ac:dyDescent="0.2">
      <c r="L875" s="2"/>
      <c r="M875" s="2"/>
      <c r="O875" s="2"/>
    </row>
    <row r="876" spans="12:15" ht="12.75" customHeight="1" x14ac:dyDescent="0.2">
      <c r="L876" s="2"/>
      <c r="M876" s="2"/>
      <c r="O876" s="2"/>
    </row>
    <row r="877" spans="12:15" ht="12.75" customHeight="1" x14ac:dyDescent="0.2">
      <c r="L877" s="2"/>
      <c r="M877" s="2"/>
      <c r="O877" s="2"/>
    </row>
    <row r="878" spans="12:15" ht="12.75" customHeight="1" x14ac:dyDescent="0.2">
      <c r="L878" s="2"/>
      <c r="M878" s="2"/>
      <c r="O878" s="2"/>
    </row>
    <row r="879" spans="12:15" ht="12.75" customHeight="1" x14ac:dyDescent="0.2">
      <c r="L879" s="2"/>
      <c r="M879" s="2"/>
      <c r="O879" s="2"/>
    </row>
    <row r="880" spans="12:15" ht="12.75" customHeight="1" x14ac:dyDescent="0.2">
      <c r="L880" s="2"/>
      <c r="M880" s="2"/>
      <c r="O880" s="2"/>
    </row>
    <row r="881" spans="12:15" ht="12.75" customHeight="1" x14ac:dyDescent="0.2">
      <c r="L881" s="2"/>
      <c r="M881" s="2"/>
      <c r="O881" s="2"/>
    </row>
    <row r="882" spans="12:15" ht="12.75" customHeight="1" x14ac:dyDescent="0.2">
      <c r="L882" s="2"/>
      <c r="M882" s="2"/>
      <c r="O882" s="2"/>
    </row>
    <row r="883" spans="12:15" ht="12.75" customHeight="1" x14ac:dyDescent="0.2">
      <c r="L883" s="2"/>
      <c r="M883" s="2"/>
      <c r="O883" s="2"/>
    </row>
    <row r="884" spans="12:15" ht="12.75" customHeight="1" x14ac:dyDescent="0.2">
      <c r="L884" s="2"/>
      <c r="M884" s="2"/>
      <c r="O884" s="2"/>
    </row>
    <row r="885" spans="12:15" ht="12.75" customHeight="1" x14ac:dyDescent="0.2">
      <c r="L885" s="2"/>
      <c r="M885" s="2"/>
      <c r="O885" s="2"/>
    </row>
    <row r="886" spans="12:15" ht="12.75" customHeight="1" x14ac:dyDescent="0.2">
      <c r="L886" s="2"/>
      <c r="M886" s="2"/>
      <c r="O886" s="2"/>
    </row>
    <row r="887" spans="12:15" ht="12.75" customHeight="1" x14ac:dyDescent="0.2">
      <c r="L887" s="2"/>
      <c r="M887" s="2"/>
      <c r="O887" s="2"/>
    </row>
    <row r="888" spans="12:15" ht="12.75" customHeight="1" x14ac:dyDescent="0.2">
      <c r="L888" s="2"/>
      <c r="M888" s="2"/>
      <c r="O888" s="2"/>
    </row>
    <row r="889" spans="12:15" ht="12.75" customHeight="1" x14ac:dyDescent="0.2">
      <c r="L889" s="2"/>
      <c r="M889" s="2"/>
      <c r="O889" s="2"/>
    </row>
    <row r="890" spans="12:15" ht="12.75" customHeight="1" x14ac:dyDescent="0.2">
      <c r="L890" s="2"/>
      <c r="M890" s="2"/>
      <c r="O890" s="2"/>
    </row>
    <row r="891" spans="12:15" ht="12.75" customHeight="1" x14ac:dyDescent="0.2">
      <c r="L891" s="2"/>
      <c r="M891" s="2"/>
      <c r="O891" s="2"/>
    </row>
    <row r="892" spans="12:15" ht="12.75" customHeight="1" x14ac:dyDescent="0.2">
      <c r="L892" s="2"/>
      <c r="M892" s="2"/>
      <c r="O892" s="2"/>
    </row>
    <row r="893" spans="12:15" ht="12.75" customHeight="1" x14ac:dyDescent="0.2">
      <c r="L893" s="2"/>
      <c r="M893" s="2"/>
      <c r="O893" s="2"/>
    </row>
    <row r="894" spans="12:15" ht="12.75" customHeight="1" x14ac:dyDescent="0.2">
      <c r="L894" s="2"/>
      <c r="M894" s="2"/>
      <c r="O894" s="2"/>
    </row>
    <row r="895" spans="12:15" ht="12.75" customHeight="1" x14ac:dyDescent="0.2">
      <c r="L895" s="2"/>
      <c r="M895" s="2"/>
      <c r="O895" s="2"/>
    </row>
    <row r="896" spans="12:15" ht="12.75" customHeight="1" x14ac:dyDescent="0.2">
      <c r="L896" s="2"/>
      <c r="M896" s="2"/>
      <c r="O896" s="2"/>
    </row>
    <row r="897" spans="12:15" ht="12.75" customHeight="1" x14ac:dyDescent="0.2">
      <c r="L897" s="2"/>
      <c r="M897" s="2"/>
      <c r="O897" s="2"/>
    </row>
    <row r="898" spans="12:15" ht="12.75" customHeight="1" x14ac:dyDescent="0.2">
      <c r="L898" s="2"/>
      <c r="M898" s="2"/>
      <c r="O898" s="2"/>
    </row>
    <row r="899" spans="12:15" ht="12.75" customHeight="1" x14ac:dyDescent="0.2">
      <c r="L899" s="2"/>
      <c r="M899" s="2"/>
      <c r="O899" s="2"/>
    </row>
    <row r="900" spans="12:15" ht="12.75" customHeight="1" x14ac:dyDescent="0.2">
      <c r="L900" s="2"/>
      <c r="M900" s="2"/>
      <c r="O900" s="2"/>
    </row>
    <row r="901" spans="12:15" ht="12.75" customHeight="1" x14ac:dyDescent="0.2">
      <c r="L901" s="2"/>
      <c r="M901" s="2"/>
      <c r="O901" s="2"/>
    </row>
    <row r="902" spans="12:15" ht="12.75" customHeight="1" x14ac:dyDescent="0.2">
      <c r="L902" s="2"/>
      <c r="M902" s="2"/>
      <c r="O902" s="2"/>
    </row>
    <row r="903" spans="12:15" ht="12.75" customHeight="1" x14ac:dyDescent="0.2">
      <c r="L903" s="2"/>
      <c r="M903" s="2"/>
      <c r="O903" s="2"/>
    </row>
    <row r="904" spans="12:15" ht="12.75" customHeight="1" x14ac:dyDescent="0.2">
      <c r="L904" s="2"/>
      <c r="M904" s="2"/>
      <c r="O904" s="2"/>
    </row>
    <row r="905" spans="12:15" ht="12.75" customHeight="1" x14ac:dyDescent="0.2">
      <c r="L905" s="2"/>
      <c r="M905" s="2"/>
      <c r="O905" s="2"/>
    </row>
    <row r="906" spans="12:15" ht="12.75" customHeight="1" x14ac:dyDescent="0.2">
      <c r="L906" s="2"/>
      <c r="M906" s="2"/>
      <c r="O906" s="2"/>
    </row>
    <row r="907" spans="12:15" ht="12.75" customHeight="1" x14ac:dyDescent="0.2">
      <c r="L907" s="2"/>
      <c r="M907" s="2"/>
      <c r="O907" s="2"/>
    </row>
    <row r="908" spans="12:15" ht="12.75" customHeight="1" x14ac:dyDescent="0.2">
      <c r="L908" s="2"/>
      <c r="M908" s="2"/>
      <c r="O908" s="2"/>
    </row>
    <row r="909" spans="12:15" ht="12.75" customHeight="1" x14ac:dyDescent="0.2">
      <c r="L909" s="2"/>
      <c r="M909" s="2"/>
      <c r="O909" s="2"/>
    </row>
    <row r="910" spans="12:15" ht="12.75" customHeight="1" x14ac:dyDescent="0.2">
      <c r="L910" s="2"/>
      <c r="M910" s="2"/>
      <c r="O910" s="2"/>
    </row>
    <row r="911" spans="12:15" ht="12.75" customHeight="1" x14ac:dyDescent="0.2">
      <c r="L911" s="2"/>
      <c r="M911" s="2"/>
      <c r="O911" s="2"/>
    </row>
    <row r="912" spans="12:15" ht="12.75" customHeight="1" x14ac:dyDescent="0.2">
      <c r="L912" s="2"/>
      <c r="M912" s="2"/>
      <c r="O912" s="2"/>
    </row>
    <row r="913" spans="12:15" ht="12.75" customHeight="1" x14ac:dyDescent="0.2">
      <c r="L913" s="2"/>
      <c r="M913" s="2"/>
      <c r="O913" s="2"/>
    </row>
    <row r="914" spans="12:15" ht="12.75" customHeight="1" x14ac:dyDescent="0.2">
      <c r="L914" s="2"/>
      <c r="M914" s="2"/>
      <c r="O914" s="2"/>
    </row>
    <row r="915" spans="12:15" ht="12.75" customHeight="1" x14ac:dyDescent="0.2">
      <c r="L915" s="2"/>
      <c r="M915" s="2"/>
      <c r="O915" s="2"/>
    </row>
    <row r="916" spans="12:15" ht="12.75" customHeight="1" x14ac:dyDescent="0.2">
      <c r="L916" s="2"/>
      <c r="M916" s="2"/>
      <c r="O916" s="2"/>
    </row>
    <row r="917" spans="12:15" ht="12.75" customHeight="1" x14ac:dyDescent="0.2">
      <c r="L917" s="2"/>
      <c r="M917" s="2"/>
      <c r="O917" s="2"/>
    </row>
    <row r="918" spans="12:15" ht="12.75" customHeight="1" x14ac:dyDescent="0.2">
      <c r="L918" s="2"/>
      <c r="M918" s="2"/>
      <c r="O918" s="2"/>
    </row>
    <row r="919" spans="12:15" ht="12.75" customHeight="1" x14ac:dyDescent="0.2">
      <c r="L919" s="2"/>
      <c r="M919" s="2"/>
      <c r="O919" s="2"/>
    </row>
    <row r="920" spans="12:15" ht="12.75" customHeight="1" x14ac:dyDescent="0.2">
      <c r="L920" s="2"/>
      <c r="M920" s="2"/>
      <c r="O920" s="2"/>
    </row>
    <row r="921" spans="12:15" ht="12.75" customHeight="1" x14ac:dyDescent="0.2">
      <c r="L921" s="2"/>
      <c r="M921" s="2"/>
      <c r="O921" s="2"/>
    </row>
    <row r="922" spans="12:15" ht="12.75" customHeight="1" x14ac:dyDescent="0.2">
      <c r="L922" s="2"/>
      <c r="M922" s="2"/>
      <c r="O922" s="2"/>
    </row>
    <row r="923" spans="12:15" ht="12.75" customHeight="1" x14ac:dyDescent="0.2">
      <c r="L923" s="2"/>
      <c r="M923" s="2"/>
      <c r="O923" s="2"/>
    </row>
    <row r="924" spans="12:15" ht="12.75" customHeight="1" x14ac:dyDescent="0.2">
      <c r="L924" s="2"/>
      <c r="M924" s="2"/>
      <c r="O924" s="2"/>
    </row>
    <row r="925" spans="12:15" ht="12.75" customHeight="1" x14ac:dyDescent="0.2">
      <c r="L925" s="2"/>
      <c r="M925" s="2"/>
      <c r="O925" s="2"/>
    </row>
    <row r="926" spans="12:15" ht="12.75" customHeight="1" x14ac:dyDescent="0.2">
      <c r="L926" s="2"/>
      <c r="M926" s="2"/>
      <c r="O926" s="2"/>
    </row>
    <row r="927" spans="12:15" ht="12.75" customHeight="1" x14ac:dyDescent="0.2">
      <c r="L927" s="2"/>
      <c r="M927" s="2"/>
      <c r="O927" s="2"/>
    </row>
    <row r="928" spans="12:15" ht="12.75" customHeight="1" x14ac:dyDescent="0.2">
      <c r="L928" s="2"/>
      <c r="M928" s="2"/>
      <c r="O928" s="2"/>
    </row>
    <row r="929" spans="12:15" ht="12.75" customHeight="1" x14ac:dyDescent="0.2">
      <c r="L929" s="2"/>
      <c r="M929" s="2"/>
      <c r="O929" s="2"/>
    </row>
    <row r="930" spans="12:15" ht="12.75" customHeight="1" x14ac:dyDescent="0.2">
      <c r="L930" s="2"/>
      <c r="M930" s="2"/>
      <c r="O930" s="2"/>
    </row>
    <row r="931" spans="12:15" ht="12.75" customHeight="1" x14ac:dyDescent="0.2">
      <c r="L931" s="2"/>
      <c r="M931" s="2"/>
      <c r="O931" s="2"/>
    </row>
    <row r="932" spans="12:15" ht="12.75" customHeight="1" x14ac:dyDescent="0.2">
      <c r="L932" s="2"/>
      <c r="M932" s="2"/>
      <c r="O932" s="2"/>
    </row>
    <row r="933" spans="12:15" ht="12.75" customHeight="1" x14ac:dyDescent="0.2">
      <c r="L933" s="2"/>
      <c r="M933" s="2"/>
      <c r="O933" s="2"/>
    </row>
    <row r="934" spans="12:15" ht="12.75" customHeight="1" x14ac:dyDescent="0.2">
      <c r="L934" s="2"/>
      <c r="M934" s="2"/>
      <c r="O934" s="2"/>
    </row>
    <row r="935" spans="12:15" ht="12.75" customHeight="1" x14ac:dyDescent="0.2">
      <c r="L935" s="2"/>
      <c r="M935" s="2"/>
      <c r="O935" s="2"/>
    </row>
    <row r="936" spans="12:15" ht="12.75" customHeight="1" x14ac:dyDescent="0.2">
      <c r="L936" s="2"/>
      <c r="M936" s="2"/>
      <c r="O936" s="2"/>
    </row>
    <row r="937" spans="12:15" ht="12.75" customHeight="1" x14ac:dyDescent="0.2">
      <c r="L937" s="2"/>
      <c r="M937" s="2"/>
      <c r="O937" s="2"/>
    </row>
    <row r="938" spans="12:15" ht="12.75" customHeight="1" x14ac:dyDescent="0.2">
      <c r="L938" s="2"/>
      <c r="M938" s="2"/>
      <c r="O938" s="2"/>
    </row>
    <row r="939" spans="12:15" ht="12.75" customHeight="1" x14ac:dyDescent="0.2">
      <c r="L939" s="2"/>
      <c r="M939" s="2"/>
      <c r="O939" s="2"/>
    </row>
    <row r="940" spans="12:15" ht="12.75" customHeight="1" x14ac:dyDescent="0.2">
      <c r="L940" s="2"/>
      <c r="M940" s="2"/>
      <c r="O940" s="2"/>
    </row>
    <row r="941" spans="12:15" ht="12.75" customHeight="1" x14ac:dyDescent="0.2">
      <c r="L941" s="2"/>
      <c r="M941" s="2"/>
      <c r="O941" s="2"/>
    </row>
    <row r="942" spans="12:15" ht="12.75" customHeight="1" x14ac:dyDescent="0.2">
      <c r="L942" s="2"/>
      <c r="M942" s="2"/>
      <c r="O942" s="2"/>
    </row>
    <row r="943" spans="12:15" ht="12.75" customHeight="1" x14ac:dyDescent="0.2">
      <c r="L943" s="2"/>
      <c r="M943" s="2"/>
      <c r="O943" s="2"/>
    </row>
    <row r="944" spans="12:15" ht="12.75" customHeight="1" x14ac:dyDescent="0.2">
      <c r="L944" s="2"/>
      <c r="M944" s="2"/>
      <c r="O944" s="2"/>
    </row>
    <row r="945" spans="12:15" ht="12.75" customHeight="1" x14ac:dyDescent="0.2">
      <c r="L945" s="2"/>
      <c r="M945" s="2"/>
      <c r="O945" s="2"/>
    </row>
    <row r="946" spans="12:15" ht="12.75" customHeight="1" x14ac:dyDescent="0.2">
      <c r="L946" s="2"/>
      <c r="M946" s="2"/>
      <c r="O946" s="2"/>
    </row>
    <row r="947" spans="12:15" ht="12.75" customHeight="1" x14ac:dyDescent="0.2">
      <c r="L947" s="2"/>
      <c r="M947" s="2"/>
      <c r="O947" s="2"/>
    </row>
    <row r="948" spans="12:15" ht="12.75" customHeight="1" x14ac:dyDescent="0.2">
      <c r="L948" s="2"/>
      <c r="M948" s="2"/>
      <c r="O948" s="2"/>
    </row>
    <row r="949" spans="12:15" ht="12.75" customHeight="1" x14ac:dyDescent="0.2">
      <c r="L949" s="2"/>
      <c r="M949" s="2"/>
      <c r="O949" s="2"/>
    </row>
    <row r="950" spans="12:15" ht="12.75" customHeight="1" x14ac:dyDescent="0.2">
      <c r="L950" s="2"/>
      <c r="M950" s="2"/>
      <c r="O950" s="2"/>
    </row>
    <row r="951" spans="12:15" ht="12.75" customHeight="1" x14ac:dyDescent="0.2">
      <c r="L951" s="2"/>
      <c r="M951" s="2"/>
      <c r="O951" s="2"/>
    </row>
    <row r="952" spans="12:15" ht="12.75" customHeight="1" x14ac:dyDescent="0.2">
      <c r="L952" s="2"/>
      <c r="M952" s="2"/>
      <c r="O952" s="2"/>
    </row>
    <row r="953" spans="12:15" ht="12.75" customHeight="1" x14ac:dyDescent="0.2">
      <c r="L953" s="2"/>
      <c r="M953" s="2"/>
      <c r="O953" s="2"/>
    </row>
    <row r="954" spans="12:15" ht="12.75" customHeight="1" x14ac:dyDescent="0.2">
      <c r="L954" s="2"/>
      <c r="M954" s="2"/>
      <c r="O954" s="2"/>
    </row>
    <row r="955" spans="12:15" ht="12.75" customHeight="1" x14ac:dyDescent="0.2">
      <c r="L955" s="2"/>
      <c r="M955" s="2"/>
      <c r="O955" s="2"/>
    </row>
    <row r="956" spans="12:15" ht="12.75" customHeight="1" x14ac:dyDescent="0.2">
      <c r="L956" s="2"/>
      <c r="M956" s="2"/>
      <c r="O956" s="2"/>
    </row>
    <row r="957" spans="12:15" ht="12.75" customHeight="1" x14ac:dyDescent="0.2">
      <c r="L957" s="2"/>
      <c r="M957" s="2"/>
      <c r="O957" s="2"/>
    </row>
    <row r="958" spans="12:15" ht="12.75" customHeight="1" x14ac:dyDescent="0.2">
      <c r="L958" s="2"/>
      <c r="M958" s="2"/>
      <c r="O958" s="2"/>
    </row>
    <row r="959" spans="12:15" ht="12.75" customHeight="1" x14ac:dyDescent="0.2">
      <c r="L959" s="2"/>
      <c r="M959" s="2"/>
      <c r="O959" s="2"/>
    </row>
    <row r="960" spans="12:15" ht="12.75" customHeight="1" x14ac:dyDescent="0.2">
      <c r="L960" s="2"/>
      <c r="M960" s="2"/>
      <c r="O960" s="2"/>
    </row>
    <row r="961" spans="12:15" ht="12.75" customHeight="1" x14ac:dyDescent="0.2">
      <c r="L961" s="2"/>
      <c r="M961" s="2"/>
      <c r="O961" s="2"/>
    </row>
    <row r="962" spans="12:15" ht="12.75" customHeight="1" x14ac:dyDescent="0.2">
      <c r="L962" s="2"/>
      <c r="M962" s="2"/>
      <c r="O962" s="2"/>
    </row>
    <row r="963" spans="12:15" ht="12.75" customHeight="1" x14ac:dyDescent="0.2">
      <c r="L963" s="2"/>
      <c r="M963" s="2"/>
      <c r="O963" s="2"/>
    </row>
    <row r="964" spans="12:15" ht="12.75" customHeight="1" x14ac:dyDescent="0.2">
      <c r="L964" s="2"/>
      <c r="M964" s="2"/>
      <c r="O964" s="2"/>
    </row>
    <row r="965" spans="12:15" ht="12.75" customHeight="1" x14ac:dyDescent="0.2">
      <c r="L965" s="2"/>
      <c r="M965" s="2"/>
      <c r="O965" s="2"/>
    </row>
    <row r="966" spans="12:15" ht="12.75" customHeight="1" x14ac:dyDescent="0.2">
      <c r="L966" s="2"/>
      <c r="M966" s="2"/>
      <c r="O966" s="2"/>
    </row>
    <row r="967" spans="12:15" ht="12.75" customHeight="1" x14ac:dyDescent="0.2">
      <c r="L967" s="2"/>
      <c r="M967" s="2"/>
      <c r="O967" s="2"/>
    </row>
    <row r="968" spans="12:15" ht="12.75" customHeight="1" x14ac:dyDescent="0.2">
      <c r="L968" s="2"/>
      <c r="M968" s="2"/>
      <c r="O968" s="2"/>
    </row>
    <row r="969" spans="12:15" ht="12.75" customHeight="1" x14ac:dyDescent="0.2">
      <c r="L969" s="2"/>
      <c r="M969" s="2"/>
      <c r="O969" s="2"/>
    </row>
    <row r="970" spans="12:15" ht="12.75" customHeight="1" x14ac:dyDescent="0.2">
      <c r="L970" s="2"/>
      <c r="M970" s="2"/>
      <c r="O970" s="2"/>
    </row>
    <row r="971" spans="12:15" ht="12.75" customHeight="1" x14ac:dyDescent="0.2">
      <c r="L971" s="2"/>
      <c r="M971" s="2"/>
      <c r="O971" s="2"/>
    </row>
    <row r="972" spans="12:15" ht="12.75" customHeight="1" x14ac:dyDescent="0.2">
      <c r="L972" s="2"/>
      <c r="M972" s="2"/>
      <c r="O972" s="2"/>
    </row>
    <row r="973" spans="12:15" ht="12.75" customHeight="1" x14ac:dyDescent="0.2">
      <c r="L973" s="2"/>
      <c r="M973" s="2"/>
      <c r="O973" s="2"/>
    </row>
    <row r="974" spans="12:15" ht="12.75" customHeight="1" x14ac:dyDescent="0.2">
      <c r="L974" s="2"/>
      <c r="M974" s="2"/>
      <c r="O974" s="2"/>
    </row>
    <row r="975" spans="12:15" ht="12.75" customHeight="1" x14ac:dyDescent="0.2">
      <c r="L975" s="2"/>
      <c r="M975" s="2"/>
      <c r="O975" s="2"/>
    </row>
    <row r="976" spans="12:15" ht="12.75" customHeight="1" x14ac:dyDescent="0.2">
      <c r="L976" s="2"/>
      <c r="M976" s="2"/>
      <c r="O976" s="2"/>
    </row>
    <row r="977" spans="12:15" ht="12.75" customHeight="1" x14ac:dyDescent="0.2">
      <c r="L977" s="2"/>
      <c r="M977" s="2"/>
      <c r="O977" s="2"/>
    </row>
    <row r="978" spans="12:15" ht="12.75" customHeight="1" x14ac:dyDescent="0.2">
      <c r="L978" s="2"/>
      <c r="M978" s="2"/>
      <c r="O978" s="2"/>
    </row>
    <row r="979" spans="12:15" ht="12.75" customHeight="1" x14ac:dyDescent="0.2">
      <c r="L979" s="2"/>
      <c r="M979" s="2"/>
      <c r="O979" s="2"/>
    </row>
    <row r="980" spans="12:15" ht="12.75" customHeight="1" x14ac:dyDescent="0.2">
      <c r="L980" s="2"/>
      <c r="M980" s="2"/>
      <c r="O980" s="2"/>
    </row>
    <row r="981" spans="12:15" ht="12.75" customHeight="1" x14ac:dyDescent="0.2">
      <c r="L981" s="2"/>
      <c r="M981" s="2"/>
      <c r="O981" s="2"/>
    </row>
    <row r="982" spans="12:15" ht="12.75" customHeight="1" x14ac:dyDescent="0.2">
      <c r="L982" s="2"/>
      <c r="M982" s="2"/>
      <c r="O982" s="2"/>
    </row>
    <row r="983" spans="12:15" ht="12.75" customHeight="1" x14ac:dyDescent="0.2">
      <c r="L983" s="2"/>
      <c r="M983" s="2"/>
      <c r="O983" s="2"/>
    </row>
    <row r="984" spans="12:15" ht="12.75" customHeight="1" x14ac:dyDescent="0.2">
      <c r="L984" s="2"/>
      <c r="M984" s="2"/>
      <c r="O984" s="2"/>
    </row>
    <row r="985" spans="12:15" ht="12.75" customHeight="1" x14ac:dyDescent="0.2">
      <c r="L985" s="2"/>
      <c r="M985" s="2"/>
      <c r="O985" s="2"/>
    </row>
    <row r="986" spans="12:15" ht="12.75" customHeight="1" x14ac:dyDescent="0.2">
      <c r="L986" s="2"/>
      <c r="M986" s="2"/>
      <c r="O986" s="2"/>
    </row>
    <row r="987" spans="12:15" ht="12.75" customHeight="1" x14ac:dyDescent="0.2">
      <c r="L987" s="2"/>
      <c r="M987" s="2"/>
      <c r="O987" s="2"/>
    </row>
    <row r="988" spans="12:15" ht="12.75" customHeight="1" x14ac:dyDescent="0.2">
      <c r="L988" s="2"/>
      <c r="M988" s="2"/>
      <c r="O988" s="2"/>
    </row>
    <row r="989" spans="12:15" ht="12.75" customHeight="1" x14ac:dyDescent="0.2">
      <c r="L989" s="2"/>
      <c r="M989" s="2"/>
      <c r="O989" s="2"/>
    </row>
    <row r="990" spans="12:15" ht="12.75" customHeight="1" x14ac:dyDescent="0.2">
      <c r="L990" s="2"/>
      <c r="M990" s="2"/>
      <c r="O990" s="2"/>
    </row>
    <row r="991" spans="12:15" ht="12.75" customHeight="1" x14ac:dyDescent="0.2">
      <c r="L991" s="2"/>
      <c r="M991" s="2"/>
      <c r="O991" s="2"/>
    </row>
    <row r="992" spans="12:15" ht="12.75" customHeight="1" x14ac:dyDescent="0.2">
      <c r="L992" s="2"/>
      <c r="M992" s="2"/>
      <c r="O992" s="2"/>
    </row>
    <row r="993" spans="12:15" ht="12.75" customHeight="1" x14ac:dyDescent="0.2">
      <c r="L993" s="2"/>
      <c r="M993" s="2"/>
      <c r="O993" s="2"/>
    </row>
    <row r="994" spans="12:15" ht="12.75" customHeight="1" x14ac:dyDescent="0.2">
      <c r="L994" s="2"/>
      <c r="M994" s="2"/>
      <c r="O994" s="2"/>
    </row>
    <row r="995" spans="12:15" ht="12.75" customHeight="1" x14ac:dyDescent="0.2">
      <c r="L995" s="2"/>
      <c r="M995" s="2"/>
      <c r="O995" s="2"/>
    </row>
    <row r="996" spans="12:15" ht="12.75" customHeight="1" x14ac:dyDescent="0.2">
      <c r="L996" s="2"/>
      <c r="M996" s="2"/>
      <c r="O996" s="2"/>
    </row>
    <row r="997" spans="12:15" ht="12.75" customHeight="1" x14ac:dyDescent="0.2">
      <c r="L997" s="2"/>
      <c r="M997" s="2"/>
      <c r="O997" s="2"/>
    </row>
    <row r="998" spans="12:15" ht="12.75" customHeight="1" x14ac:dyDescent="0.2">
      <c r="L998" s="2"/>
      <c r="M998" s="2"/>
      <c r="O998" s="2"/>
    </row>
    <row r="999" spans="12:15" ht="12.75" customHeight="1" x14ac:dyDescent="0.2">
      <c r="L999" s="2"/>
      <c r="M999" s="2"/>
      <c r="O999" s="2"/>
    </row>
    <row r="1000" spans="12:15" ht="12.75" customHeight="1" x14ac:dyDescent="0.2">
      <c r="L1000" s="2"/>
      <c r="M1000" s="2"/>
      <c r="O1000" s="2"/>
    </row>
    <row r="1001" spans="12:15" ht="12.75" customHeight="1" x14ac:dyDescent="0.2">
      <c r="L1001" s="2"/>
      <c r="M1001" s="2"/>
      <c r="O1001" s="2"/>
    </row>
    <row r="1002" spans="12:15" ht="12.75" customHeight="1" x14ac:dyDescent="0.2">
      <c r="L1002" s="2"/>
      <c r="M1002" s="2"/>
      <c r="O1002" s="2"/>
    </row>
    <row r="1003" spans="12:15" ht="12.75" customHeight="1" x14ac:dyDescent="0.2">
      <c r="L1003" s="2"/>
      <c r="M1003" s="2"/>
      <c r="O1003" s="2"/>
    </row>
    <row r="1004" spans="12:15" ht="12.75" customHeight="1" x14ac:dyDescent="0.2">
      <c r="L1004" s="2"/>
      <c r="M1004" s="2"/>
      <c r="O1004" s="2"/>
    </row>
    <row r="1005" spans="12:15" ht="12.75" customHeight="1" x14ac:dyDescent="0.2">
      <c r="L1005" s="2"/>
      <c r="M1005" s="2"/>
      <c r="O1005" s="2"/>
    </row>
    <row r="1006" spans="12:15" ht="12.75" customHeight="1" x14ac:dyDescent="0.2">
      <c r="L1006" s="2"/>
      <c r="M1006" s="2"/>
      <c r="O1006" s="2"/>
    </row>
    <row r="1007" spans="12:15" ht="12.75" customHeight="1" x14ac:dyDescent="0.2">
      <c r="L1007" s="2"/>
      <c r="M1007" s="2"/>
      <c r="O1007" s="2"/>
    </row>
    <row r="1008" spans="12:15" ht="12.75" customHeight="1" x14ac:dyDescent="0.2">
      <c r="L1008" s="2"/>
      <c r="M1008" s="2"/>
      <c r="O1008" s="2"/>
    </row>
    <row r="1009" spans="12:15" ht="12.75" customHeight="1" x14ac:dyDescent="0.2">
      <c r="L1009" s="2"/>
      <c r="M1009" s="2"/>
      <c r="O1009" s="2"/>
    </row>
  </sheetData>
  <mergeCells count="348">
    <mergeCell ref="B242:J242"/>
    <mergeCell ref="B219:J219"/>
    <mergeCell ref="B196:J196"/>
    <mergeCell ref="B173:J173"/>
    <mergeCell ref="B150:J150"/>
    <mergeCell ref="B127:J127"/>
    <mergeCell ref="B104:J104"/>
    <mergeCell ref="B81:J81"/>
    <mergeCell ref="B58:J58"/>
    <mergeCell ref="B245:J245"/>
    <mergeCell ref="B268:J268"/>
    <mergeCell ref="B642:J642"/>
    <mergeCell ref="B620:J620"/>
    <mergeCell ref="B598:J598"/>
    <mergeCell ref="B576:J576"/>
    <mergeCell ref="B554:J554"/>
    <mergeCell ref="B532:J532"/>
    <mergeCell ref="B510:J510"/>
    <mergeCell ref="B488:J488"/>
    <mergeCell ref="B466:J466"/>
    <mergeCell ref="B444:J444"/>
    <mergeCell ref="B422:J422"/>
    <mergeCell ref="B400:J400"/>
    <mergeCell ref="B378:J378"/>
    <mergeCell ref="B356:J356"/>
    <mergeCell ref="B334:J334"/>
    <mergeCell ref="B311:J311"/>
    <mergeCell ref="B288:J288"/>
    <mergeCell ref="B265:J265"/>
    <mergeCell ref="B291:J291"/>
    <mergeCell ref="Q624:Q625"/>
    <mergeCell ref="R624:R625"/>
    <mergeCell ref="B623:J623"/>
    <mergeCell ref="A624:A625"/>
    <mergeCell ref="B624:J624"/>
    <mergeCell ref="K624:K625"/>
    <mergeCell ref="L624:L625"/>
    <mergeCell ref="M624:M625"/>
    <mergeCell ref="N624:N625"/>
    <mergeCell ref="O624:O625"/>
    <mergeCell ref="P624:P625"/>
    <mergeCell ref="Q580:Q581"/>
    <mergeCell ref="R580:R581"/>
    <mergeCell ref="B579:J579"/>
    <mergeCell ref="A580:A581"/>
    <mergeCell ref="B580:J580"/>
    <mergeCell ref="K580:K581"/>
    <mergeCell ref="L580:L581"/>
    <mergeCell ref="M580:M581"/>
    <mergeCell ref="N580:N581"/>
    <mergeCell ref="O580:O581"/>
    <mergeCell ref="P580:P581"/>
    <mergeCell ref="Q558:Q559"/>
    <mergeCell ref="R558:R559"/>
    <mergeCell ref="B557:J557"/>
    <mergeCell ref="A558:A559"/>
    <mergeCell ref="B558:J558"/>
    <mergeCell ref="K558:K559"/>
    <mergeCell ref="L558:L559"/>
    <mergeCell ref="M558:M559"/>
    <mergeCell ref="N558:N559"/>
    <mergeCell ref="O558:O559"/>
    <mergeCell ref="P558:P559"/>
    <mergeCell ref="N85:N86"/>
    <mergeCell ref="O85:O86"/>
    <mergeCell ref="P85:P86"/>
    <mergeCell ref="Q85:Q86"/>
    <mergeCell ref="R85:R86"/>
    <mergeCell ref="B84:J84"/>
    <mergeCell ref="A85:A86"/>
    <mergeCell ref="B85:J85"/>
    <mergeCell ref="K85:K86"/>
    <mergeCell ref="L85:L86"/>
    <mergeCell ref="M85:M86"/>
    <mergeCell ref="N108:N109"/>
    <mergeCell ref="O108:O109"/>
    <mergeCell ref="P108:P109"/>
    <mergeCell ref="Q108:Q109"/>
    <mergeCell ref="R108:R109"/>
    <mergeCell ref="B107:J107"/>
    <mergeCell ref="A108:A109"/>
    <mergeCell ref="B108:J108"/>
    <mergeCell ref="K108:K109"/>
    <mergeCell ref="L108:L109"/>
    <mergeCell ref="M108:M109"/>
    <mergeCell ref="N131:N132"/>
    <mergeCell ref="O131:O132"/>
    <mergeCell ref="P131:P132"/>
    <mergeCell ref="Q131:Q132"/>
    <mergeCell ref="R131:R132"/>
    <mergeCell ref="B130:J130"/>
    <mergeCell ref="A131:A132"/>
    <mergeCell ref="B131:J131"/>
    <mergeCell ref="K131:K132"/>
    <mergeCell ref="L131:L132"/>
    <mergeCell ref="M131:M132"/>
    <mergeCell ref="N154:N155"/>
    <mergeCell ref="O154:O155"/>
    <mergeCell ref="P154:P155"/>
    <mergeCell ref="Q154:Q155"/>
    <mergeCell ref="R154:R155"/>
    <mergeCell ref="B153:J153"/>
    <mergeCell ref="A154:A155"/>
    <mergeCell ref="B154:J154"/>
    <mergeCell ref="K154:K155"/>
    <mergeCell ref="L154:L155"/>
    <mergeCell ref="M154:M155"/>
    <mergeCell ref="N177:N178"/>
    <mergeCell ref="O177:O178"/>
    <mergeCell ref="P177:P178"/>
    <mergeCell ref="Q177:Q178"/>
    <mergeCell ref="R177:R178"/>
    <mergeCell ref="B176:J176"/>
    <mergeCell ref="A177:A178"/>
    <mergeCell ref="B177:J177"/>
    <mergeCell ref="K177:K178"/>
    <mergeCell ref="L177:L178"/>
    <mergeCell ref="M177:M178"/>
    <mergeCell ref="N200:N201"/>
    <mergeCell ref="O200:O201"/>
    <mergeCell ref="P200:P201"/>
    <mergeCell ref="Q200:Q201"/>
    <mergeCell ref="R200:R201"/>
    <mergeCell ref="B199:J199"/>
    <mergeCell ref="A200:A201"/>
    <mergeCell ref="B200:J200"/>
    <mergeCell ref="K200:K201"/>
    <mergeCell ref="L200:L201"/>
    <mergeCell ref="M200:M201"/>
    <mergeCell ref="M223:M224"/>
    <mergeCell ref="N223:N224"/>
    <mergeCell ref="O223:O224"/>
    <mergeCell ref="P223:P224"/>
    <mergeCell ref="Q223:Q224"/>
    <mergeCell ref="R223:R224"/>
    <mergeCell ref="B222:J222"/>
    <mergeCell ref="A223:A224"/>
    <mergeCell ref="B223:J223"/>
    <mergeCell ref="K223:K224"/>
    <mergeCell ref="L223:L224"/>
    <mergeCell ref="N360:N361"/>
    <mergeCell ref="O360:O361"/>
    <mergeCell ref="P360:P361"/>
    <mergeCell ref="Q360:Q361"/>
    <mergeCell ref="R360:R361"/>
    <mergeCell ref="B359:J359"/>
    <mergeCell ref="A360:A361"/>
    <mergeCell ref="B360:J360"/>
    <mergeCell ref="K360:K361"/>
    <mergeCell ref="L360:L361"/>
    <mergeCell ref="M360:M361"/>
    <mergeCell ref="A246:A247"/>
    <mergeCell ref="A269:A270"/>
    <mergeCell ref="L269:L270"/>
    <mergeCell ref="N292:N293"/>
    <mergeCell ref="O292:O293"/>
    <mergeCell ref="P292:P293"/>
    <mergeCell ref="Q292:Q293"/>
    <mergeCell ref="R292:R293"/>
    <mergeCell ref="N426:N427"/>
    <mergeCell ref="O426:O427"/>
    <mergeCell ref="P426:P427"/>
    <mergeCell ref="Q426:Q427"/>
    <mergeCell ref="R426:R427"/>
    <mergeCell ref="B425:J425"/>
    <mergeCell ref="A426:A427"/>
    <mergeCell ref="B426:J426"/>
    <mergeCell ref="K426:K427"/>
    <mergeCell ref="L426:L427"/>
    <mergeCell ref="M426:M427"/>
    <mergeCell ref="M246:M247"/>
    <mergeCell ref="N246:N247"/>
    <mergeCell ref="O246:O247"/>
    <mergeCell ref="P246:P247"/>
    <mergeCell ref="Q246:Q247"/>
    <mergeCell ref="N448:N449"/>
    <mergeCell ref="O448:O449"/>
    <mergeCell ref="P448:P449"/>
    <mergeCell ref="Q448:Q449"/>
    <mergeCell ref="R448:R449"/>
    <mergeCell ref="B447:J447"/>
    <mergeCell ref="A448:A449"/>
    <mergeCell ref="B448:J448"/>
    <mergeCell ref="K448:K449"/>
    <mergeCell ref="L448:L449"/>
    <mergeCell ref="M448:M449"/>
    <mergeCell ref="N470:N471"/>
    <mergeCell ref="O470:O471"/>
    <mergeCell ref="P470:P471"/>
    <mergeCell ref="Q470:Q471"/>
    <mergeCell ref="R470:R471"/>
    <mergeCell ref="B469:J469"/>
    <mergeCell ref="A470:A471"/>
    <mergeCell ref="B470:J470"/>
    <mergeCell ref="K470:K471"/>
    <mergeCell ref="L470:L471"/>
    <mergeCell ref="M470:M471"/>
    <mergeCell ref="N492:N493"/>
    <mergeCell ref="O492:O493"/>
    <mergeCell ref="P492:P493"/>
    <mergeCell ref="Q492:Q493"/>
    <mergeCell ref="R492:R493"/>
    <mergeCell ref="B491:J491"/>
    <mergeCell ref="A492:A493"/>
    <mergeCell ref="B492:J492"/>
    <mergeCell ref="K492:K493"/>
    <mergeCell ref="L492:L493"/>
    <mergeCell ref="M492:M493"/>
    <mergeCell ref="O16:O17"/>
    <mergeCell ref="P16:P17"/>
    <mergeCell ref="Q16:Q17"/>
    <mergeCell ref="R16:R17"/>
    <mergeCell ref="B15:J15"/>
    <mergeCell ref="A16:A17"/>
    <mergeCell ref="B16:J16"/>
    <mergeCell ref="K16:K17"/>
    <mergeCell ref="L16:L17"/>
    <mergeCell ref="M16:M17"/>
    <mergeCell ref="N16:N17"/>
    <mergeCell ref="B35:J35"/>
    <mergeCell ref="N62:N63"/>
    <mergeCell ref="O62:O63"/>
    <mergeCell ref="P62:P63"/>
    <mergeCell ref="Q62:Q63"/>
    <mergeCell ref="R62:R63"/>
    <mergeCell ref="B61:J61"/>
    <mergeCell ref="A62:A63"/>
    <mergeCell ref="B62:J62"/>
    <mergeCell ref="K62:K63"/>
    <mergeCell ref="L62:L63"/>
    <mergeCell ref="M62:M63"/>
    <mergeCell ref="N39:N40"/>
    <mergeCell ref="O39:O40"/>
    <mergeCell ref="P39:P40"/>
    <mergeCell ref="Q39:Q40"/>
    <mergeCell ref="R39:R40"/>
    <mergeCell ref="B38:J38"/>
    <mergeCell ref="A39:A40"/>
    <mergeCell ref="B39:J39"/>
    <mergeCell ref="K39:K40"/>
    <mergeCell ref="L39:L40"/>
    <mergeCell ref="M39:M40"/>
    <mergeCell ref="N514:N515"/>
    <mergeCell ref="O514:O515"/>
    <mergeCell ref="P514:P515"/>
    <mergeCell ref="Q514:Q515"/>
    <mergeCell ref="R514:R515"/>
    <mergeCell ref="B513:J513"/>
    <mergeCell ref="A514:A515"/>
    <mergeCell ref="B514:J514"/>
    <mergeCell ref="K514:K515"/>
    <mergeCell ref="L514:L515"/>
    <mergeCell ref="M514:M515"/>
    <mergeCell ref="R246:R247"/>
    <mergeCell ref="B246:J246"/>
    <mergeCell ref="K246:K247"/>
    <mergeCell ref="L246:L247"/>
    <mergeCell ref="M269:M270"/>
    <mergeCell ref="N269:N270"/>
    <mergeCell ref="O269:O270"/>
    <mergeCell ref="P269:P270"/>
    <mergeCell ref="Q269:Q270"/>
    <mergeCell ref="R269:R270"/>
    <mergeCell ref="B269:J269"/>
    <mergeCell ref="K269:K270"/>
    <mergeCell ref="A292:A293"/>
    <mergeCell ref="B292:J292"/>
    <mergeCell ref="K292:K293"/>
    <mergeCell ref="L292:L293"/>
    <mergeCell ref="M292:M293"/>
    <mergeCell ref="N315:N316"/>
    <mergeCell ref="O315:O316"/>
    <mergeCell ref="P315:P316"/>
    <mergeCell ref="Q315:Q316"/>
    <mergeCell ref="R315:R316"/>
    <mergeCell ref="B314:J314"/>
    <mergeCell ref="A315:A316"/>
    <mergeCell ref="B315:J315"/>
    <mergeCell ref="K315:K316"/>
    <mergeCell ref="L315:L316"/>
    <mergeCell ref="M315:M316"/>
    <mergeCell ref="N338:N339"/>
    <mergeCell ref="O338:O339"/>
    <mergeCell ref="P338:P339"/>
    <mergeCell ref="Q338:Q339"/>
    <mergeCell ref="R338:R339"/>
    <mergeCell ref="B337:J337"/>
    <mergeCell ref="A338:A339"/>
    <mergeCell ref="B338:J338"/>
    <mergeCell ref="K338:K339"/>
    <mergeCell ref="L338:L339"/>
    <mergeCell ref="M338:M339"/>
    <mergeCell ref="N382:N383"/>
    <mergeCell ref="O382:O383"/>
    <mergeCell ref="P382:P383"/>
    <mergeCell ref="Q382:Q383"/>
    <mergeCell ref="R382:R383"/>
    <mergeCell ref="B381:J381"/>
    <mergeCell ref="A382:A383"/>
    <mergeCell ref="B382:J382"/>
    <mergeCell ref="K382:K383"/>
    <mergeCell ref="L382:L383"/>
    <mergeCell ref="M382:M383"/>
    <mergeCell ref="N404:N405"/>
    <mergeCell ref="O404:O405"/>
    <mergeCell ref="P404:P405"/>
    <mergeCell ref="Q404:Q405"/>
    <mergeCell ref="R404:R405"/>
    <mergeCell ref="B403:J403"/>
    <mergeCell ref="A404:A405"/>
    <mergeCell ref="B404:J404"/>
    <mergeCell ref="K404:K405"/>
    <mergeCell ref="L404:L405"/>
    <mergeCell ref="M404:M405"/>
    <mergeCell ref="Q536:Q537"/>
    <mergeCell ref="R536:R537"/>
    <mergeCell ref="B535:J535"/>
    <mergeCell ref="A536:A537"/>
    <mergeCell ref="B536:J536"/>
    <mergeCell ref="K536:K537"/>
    <mergeCell ref="L536:L537"/>
    <mergeCell ref="M536:M537"/>
    <mergeCell ref="N536:N537"/>
    <mergeCell ref="O536:O537"/>
    <mergeCell ref="P536:P537"/>
    <mergeCell ref="Q602:Q603"/>
    <mergeCell ref="R602:R603"/>
    <mergeCell ref="B601:J601"/>
    <mergeCell ref="A602:A603"/>
    <mergeCell ref="B602:J602"/>
    <mergeCell ref="K602:K603"/>
    <mergeCell ref="L602:L603"/>
    <mergeCell ref="M602:M603"/>
    <mergeCell ref="N602:N603"/>
    <mergeCell ref="O602:O603"/>
    <mergeCell ref="P602:P603"/>
    <mergeCell ref="Q646:Q647"/>
    <mergeCell ref="R646:R647"/>
    <mergeCell ref="B664:J664"/>
    <mergeCell ref="B645:J645"/>
    <mergeCell ref="A646:A647"/>
    <mergeCell ref="B646:J646"/>
    <mergeCell ref="K646:K647"/>
    <mergeCell ref="L646:L647"/>
    <mergeCell ref="M646:M647"/>
    <mergeCell ref="N646:N647"/>
    <mergeCell ref="O646:O647"/>
    <mergeCell ref="P646:P647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D1013"/>
  <sheetViews>
    <sheetView topLeftCell="A145" workbookViewId="0">
      <selection activeCell="K31" sqref="K31"/>
    </sheetView>
  </sheetViews>
  <sheetFormatPr baseColWidth="10" defaultColWidth="12.5703125" defaultRowHeight="15" customHeight="1" x14ac:dyDescent="0.2"/>
  <cols>
    <col min="1" max="1" width="10" customWidth="1"/>
    <col min="2" max="3" width="4" customWidth="1"/>
    <col min="4" max="5" width="3" customWidth="1"/>
    <col min="6" max="6" width="10" customWidth="1"/>
    <col min="7" max="8" width="11.42578125" customWidth="1"/>
    <col min="9" max="9" width="10" customWidth="1"/>
    <col min="10" max="10" width="11.42578125" customWidth="1"/>
    <col min="11" max="30" width="10" customWidth="1"/>
  </cols>
  <sheetData>
    <row r="1" spans="1:21" s="188" customFormat="1" ht="15" customHeight="1" x14ac:dyDescent="0.2">
      <c r="K1" s="173"/>
    </row>
    <row r="2" spans="1:21" s="188" customFormat="1" ht="15" customHeight="1" x14ac:dyDescent="0.2">
      <c r="K2" s="173"/>
    </row>
    <row r="3" spans="1:21" s="188" customFormat="1" ht="15" customHeight="1" x14ac:dyDescent="0.2">
      <c r="K3" s="173"/>
    </row>
    <row r="4" spans="1:21" s="188" customFormat="1" ht="15" customHeight="1" x14ac:dyDescent="0.2">
      <c r="K4" s="173"/>
    </row>
    <row r="5" spans="1:21" s="188" customFormat="1" ht="15" customHeight="1" x14ac:dyDescent="0.2">
      <c r="K5" s="173"/>
    </row>
    <row r="6" spans="1:21" s="188" customFormat="1" ht="15" customHeight="1" x14ac:dyDescent="0.2">
      <c r="K6" s="173"/>
    </row>
    <row r="7" spans="1:21" s="188" customFormat="1" ht="15" customHeight="1" x14ac:dyDescent="0.2">
      <c r="K7" s="173"/>
    </row>
    <row r="8" spans="1:21" s="188" customFormat="1" ht="15" customHeight="1" x14ac:dyDescent="0.2">
      <c r="K8" s="173"/>
    </row>
    <row r="9" spans="1:21" s="188" customFormat="1" ht="15" customHeight="1" x14ac:dyDescent="0.2">
      <c r="K9" s="173"/>
    </row>
    <row r="10" spans="1:21" s="188" customFormat="1" ht="15" customHeight="1" x14ac:dyDescent="0.2">
      <c r="K10" s="173"/>
    </row>
    <row r="11" spans="1:21" s="188" customFormat="1" ht="15" customHeight="1" x14ac:dyDescent="0.2">
      <c r="K11" s="173"/>
    </row>
    <row r="12" spans="1:21" s="188" customFormat="1" ht="12.75" x14ac:dyDescent="0.2">
      <c r="K12" s="173"/>
    </row>
    <row r="13" spans="1:21" s="188" customFormat="1" ht="12.75" x14ac:dyDescent="0.2">
      <c r="K13" s="173"/>
    </row>
    <row r="14" spans="1:21" ht="12.75" x14ac:dyDescent="0.2">
      <c r="F14" s="1"/>
      <c r="G14" s="2"/>
      <c r="H14" s="2"/>
      <c r="J14" s="2"/>
    </row>
    <row r="15" spans="1:21" ht="12.75" customHeight="1" x14ac:dyDescent="0.3">
      <c r="A15" s="3" t="s">
        <v>38</v>
      </c>
      <c r="G15" s="2"/>
      <c r="H15" s="2"/>
      <c r="J15" s="2"/>
    </row>
    <row r="16" spans="1:21" ht="25.5" customHeight="1" x14ac:dyDescent="0.2">
      <c r="B16" s="216" t="s">
        <v>1</v>
      </c>
      <c r="C16" s="217"/>
      <c r="D16" s="217"/>
      <c r="E16" s="217"/>
      <c r="G16" s="4" t="s">
        <v>2</v>
      </c>
      <c r="H16" s="4" t="s">
        <v>3</v>
      </c>
      <c r="I16" s="5" t="s">
        <v>4</v>
      </c>
      <c r="J16" s="4" t="s">
        <v>5</v>
      </c>
      <c r="K16" s="6" t="s">
        <v>6</v>
      </c>
      <c r="L16" s="6" t="s">
        <v>7</v>
      </c>
      <c r="M16" s="7" t="s">
        <v>8</v>
      </c>
      <c r="P16" s="8" t="s">
        <v>5</v>
      </c>
      <c r="Q16" s="8"/>
      <c r="R16" s="8"/>
      <c r="S16" s="8"/>
      <c r="T16" s="8"/>
      <c r="U16" s="8"/>
    </row>
    <row r="17" spans="1:21" ht="12.7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1" t="s">
        <v>10</v>
      </c>
      <c r="G17" s="12"/>
      <c r="H17" s="12"/>
      <c r="I17" s="13"/>
      <c r="J17" s="14"/>
      <c r="K17" s="15"/>
      <c r="L17" s="15"/>
      <c r="M17" s="2"/>
      <c r="P17" s="16" t="s">
        <v>11</v>
      </c>
      <c r="Q17" s="17"/>
      <c r="R17" s="17"/>
      <c r="S17" s="17"/>
      <c r="T17" s="17"/>
      <c r="U17" s="17"/>
    </row>
    <row r="18" spans="1:21" ht="12.75" customHeight="1" x14ac:dyDescent="0.2">
      <c r="A18" s="18" t="s">
        <v>16</v>
      </c>
      <c r="B18" s="19">
        <v>13</v>
      </c>
      <c r="C18" s="19"/>
      <c r="D18" s="19"/>
      <c r="E18" s="19"/>
      <c r="F18" s="20"/>
      <c r="G18" s="12"/>
      <c r="H18" s="12"/>
      <c r="I18" s="13"/>
      <c r="J18" s="14"/>
      <c r="K18" s="21">
        <f>B18</f>
        <v>13</v>
      </c>
      <c r="L18" s="15"/>
      <c r="M18" s="2"/>
      <c r="O18" s="22" t="s">
        <v>13</v>
      </c>
      <c r="P18" s="23" t="s">
        <v>16</v>
      </c>
      <c r="Q18" s="23" t="s">
        <v>17</v>
      </c>
      <c r="R18" s="23" t="s">
        <v>18</v>
      </c>
      <c r="S18" s="23" t="s">
        <v>19</v>
      </c>
    </row>
    <row r="19" spans="1:21" ht="12.75" customHeight="1" x14ac:dyDescent="0.2">
      <c r="A19" s="18" t="s">
        <v>17</v>
      </c>
      <c r="B19" s="19"/>
      <c r="C19" s="19">
        <v>12</v>
      </c>
      <c r="D19" s="19"/>
      <c r="E19" s="19"/>
      <c r="F19" s="20"/>
      <c r="G19" s="12"/>
      <c r="H19" s="12"/>
      <c r="I19" s="13"/>
      <c r="J19" s="14">
        <f>C19/B18</f>
        <v>0.92307692307692313</v>
      </c>
      <c r="K19" s="24">
        <v>13</v>
      </c>
      <c r="L19" s="25">
        <f t="shared" ref="L19:L22" si="0">K19/K18</f>
        <v>1</v>
      </c>
      <c r="M19" s="2">
        <f t="shared" ref="M19:M22" si="1">100%-L19</f>
        <v>0</v>
      </c>
      <c r="O19" s="26" t="s">
        <v>20</v>
      </c>
      <c r="P19" s="27">
        <f t="shared" ref="P19:P20" si="2">J19</f>
        <v>0.92307692307692313</v>
      </c>
      <c r="Q19" s="2">
        <f>J30</f>
        <v>0.88888888888888884</v>
      </c>
      <c r="R19" s="2">
        <f>J40</f>
        <v>0.8571428571428571</v>
      </c>
      <c r="S19" s="2">
        <f>J50</f>
        <v>0.75</v>
      </c>
    </row>
    <row r="20" spans="1:21" ht="12.75" customHeight="1" x14ac:dyDescent="0.2">
      <c r="A20" s="18" t="s">
        <v>18</v>
      </c>
      <c r="B20" s="19"/>
      <c r="C20" s="19"/>
      <c r="D20" s="19">
        <v>11</v>
      </c>
      <c r="E20" s="19"/>
      <c r="F20" s="20"/>
      <c r="G20" s="12"/>
      <c r="H20" s="12"/>
      <c r="I20" s="13"/>
      <c r="J20" s="14">
        <f>D20/C19</f>
        <v>0.91666666666666663</v>
      </c>
      <c r="K20" s="24">
        <v>12</v>
      </c>
      <c r="L20" s="25">
        <f t="shared" si="0"/>
        <v>0.92307692307692313</v>
      </c>
      <c r="M20" s="2">
        <f t="shared" si="1"/>
        <v>7.6923076923076872E-2</v>
      </c>
      <c r="O20" s="26" t="s">
        <v>21</v>
      </c>
      <c r="P20" s="27">
        <f t="shared" si="2"/>
        <v>0.91666666666666663</v>
      </c>
      <c r="Q20" s="2"/>
      <c r="R20" s="2"/>
    </row>
    <row r="21" spans="1:21" ht="12.75" customHeight="1" x14ac:dyDescent="0.2">
      <c r="A21" s="28" t="s">
        <v>19</v>
      </c>
      <c r="B21" s="1"/>
      <c r="C21" s="1"/>
      <c r="D21" s="1"/>
      <c r="E21" s="1">
        <v>10</v>
      </c>
      <c r="F21" s="29">
        <v>3</v>
      </c>
      <c r="G21" s="2"/>
      <c r="H21" s="2"/>
      <c r="I21" s="1"/>
      <c r="J21" s="14">
        <f>E21/D20</f>
        <v>0.90909090909090906</v>
      </c>
      <c r="K21" s="24">
        <v>11</v>
      </c>
      <c r="L21" s="25">
        <f t="shared" si="0"/>
        <v>0.91666666666666663</v>
      </c>
      <c r="M21" s="2">
        <f t="shared" si="1"/>
        <v>8.333333333333337E-2</v>
      </c>
      <c r="O21" s="26" t="s">
        <v>22</v>
      </c>
      <c r="P21" s="27"/>
      <c r="Q21" s="2"/>
    </row>
    <row r="22" spans="1:21" ht="12.75" customHeight="1" x14ac:dyDescent="0.2">
      <c r="A22" s="28" t="s">
        <v>26</v>
      </c>
      <c r="B22" s="1"/>
      <c r="C22" s="1"/>
      <c r="D22" s="1"/>
      <c r="E22" s="1"/>
      <c r="F22" s="29"/>
      <c r="G22" s="2"/>
      <c r="H22" s="2"/>
      <c r="I22" s="1"/>
      <c r="J22" s="14" t="e">
        <f>#REF!/E21</f>
        <v>#REF!</v>
      </c>
      <c r="L22" s="25">
        <f t="shared" si="0"/>
        <v>0</v>
      </c>
      <c r="M22" s="2">
        <f t="shared" si="1"/>
        <v>1</v>
      </c>
      <c r="O22" s="26" t="s">
        <v>23</v>
      </c>
      <c r="P22" s="27"/>
    </row>
    <row r="23" spans="1:21" ht="12.75" customHeight="1" x14ac:dyDescent="0.2">
      <c r="A23" s="28" t="s">
        <v>28</v>
      </c>
      <c r="B23" s="1"/>
      <c r="C23" s="1"/>
      <c r="D23" s="1"/>
      <c r="E23" s="1"/>
      <c r="F23" s="29"/>
      <c r="G23" s="2"/>
      <c r="H23" s="2"/>
      <c r="I23" s="1"/>
      <c r="J23" s="2"/>
      <c r="L23" s="25"/>
      <c r="M23" s="2"/>
      <c r="O23" s="26"/>
      <c r="P23" s="27"/>
    </row>
    <row r="24" spans="1:21" ht="12.75" customHeight="1" x14ac:dyDescent="0.2">
      <c r="A24" s="28" t="s">
        <v>29</v>
      </c>
      <c r="B24" s="1"/>
      <c r="C24" s="1"/>
      <c r="D24" s="1"/>
      <c r="E24" s="1"/>
      <c r="F24" s="29"/>
      <c r="G24" s="2"/>
      <c r="H24" s="2"/>
      <c r="I24" s="1"/>
      <c r="J24" s="2"/>
      <c r="L24" s="25"/>
      <c r="M24" s="2"/>
      <c r="O24" s="26"/>
      <c r="P24" s="27"/>
    </row>
    <row r="25" spans="1:21" ht="12.75" customHeight="1" x14ac:dyDescent="0.2">
      <c r="F25" s="1"/>
      <c r="G25" s="2">
        <f>F21/B18</f>
        <v>0.23076923076923078</v>
      </c>
      <c r="H25" s="2"/>
      <c r="I25" s="88">
        <f>18+13</f>
        <v>31</v>
      </c>
      <c r="J25" s="89">
        <f>14+3</f>
        <v>17</v>
      </c>
      <c r="K25" s="90">
        <f>J25/I25</f>
        <v>0.54838709677419351</v>
      </c>
      <c r="O25" s="26" t="s">
        <v>24</v>
      </c>
      <c r="P25" s="27"/>
    </row>
    <row r="26" spans="1:21" ht="12.75" customHeight="1" x14ac:dyDescent="0.3">
      <c r="A26" s="3" t="s">
        <v>41</v>
      </c>
      <c r="G26" s="2"/>
      <c r="H26" s="2"/>
      <c r="J26" s="2"/>
      <c r="O26" s="18" t="s">
        <v>25</v>
      </c>
      <c r="P26" s="27"/>
    </row>
    <row r="27" spans="1:21" ht="25.5" customHeight="1" x14ac:dyDescent="0.2">
      <c r="B27" s="216" t="s">
        <v>1</v>
      </c>
      <c r="C27" s="217"/>
      <c r="D27" s="217"/>
      <c r="E27" s="217"/>
      <c r="G27" s="4" t="s">
        <v>2</v>
      </c>
      <c r="H27" s="4" t="s">
        <v>3</v>
      </c>
      <c r="I27" s="5" t="s">
        <v>4</v>
      </c>
      <c r="J27" s="4" t="s">
        <v>5</v>
      </c>
      <c r="K27" s="6" t="s">
        <v>6</v>
      </c>
      <c r="L27" s="6" t="s">
        <v>7</v>
      </c>
      <c r="M27" s="7" t="s">
        <v>8</v>
      </c>
      <c r="O27" s="18" t="s">
        <v>27</v>
      </c>
      <c r="P27" s="27"/>
    </row>
    <row r="28" spans="1:21" ht="12.75" customHeight="1" x14ac:dyDescent="0.2">
      <c r="A28" s="9" t="s">
        <v>9</v>
      </c>
      <c r="B28" s="10">
        <v>1</v>
      </c>
      <c r="C28" s="10">
        <v>2</v>
      </c>
      <c r="D28" s="10">
        <v>3</v>
      </c>
      <c r="E28" s="10">
        <v>4</v>
      </c>
      <c r="F28" s="11" t="s">
        <v>10</v>
      </c>
      <c r="G28" s="12"/>
      <c r="H28" s="12"/>
      <c r="I28" s="13"/>
      <c r="J28" s="14"/>
      <c r="K28" s="15"/>
      <c r="L28" s="15"/>
      <c r="M28" s="2"/>
      <c r="O28" s="18" t="s">
        <v>33</v>
      </c>
      <c r="P28" s="27"/>
    </row>
    <row r="29" spans="1:21" ht="12.75" customHeight="1" x14ac:dyDescent="0.2">
      <c r="A29" s="18" t="s">
        <v>17</v>
      </c>
      <c r="B29" s="19">
        <v>18</v>
      </c>
      <c r="C29" s="19"/>
      <c r="D29" s="19"/>
      <c r="E29" s="19"/>
      <c r="F29" s="20"/>
      <c r="G29" s="12"/>
      <c r="H29" s="12"/>
      <c r="I29" s="13"/>
      <c r="J29" s="14"/>
      <c r="K29" s="21">
        <f>B29</f>
        <v>18</v>
      </c>
      <c r="L29" s="15"/>
      <c r="M29" s="2"/>
    </row>
    <row r="30" spans="1:21" ht="12.75" customHeight="1" x14ac:dyDescent="0.2">
      <c r="A30" s="18" t="s">
        <v>18</v>
      </c>
      <c r="B30" s="19"/>
      <c r="C30" s="19">
        <v>16</v>
      </c>
      <c r="D30" s="19"/>
      <c r="E30" s="19"/>
      <c r="F30" s="20"/>
      <c r="G30" s="12"/>
      <c r="H30" s="12"/>
      <c r="I30" s="13"/>
      <c r="J30" s="14">
        <f>C30/B29</f>
        <v>0.88888888888888884</v>
      </c>
      <c r="K30" s="24">
        <v>16</v>
      </c>
      <c r="L30" s="25">
        <f t="shared" ref="L30:L32" si="3">K30/K29</f>
        <v>0.88888888888888884</v>
      </c>
      <c r="M30" s="2">
        <f t="shared" ref="M30:M32" si="4">100%-L30</f>
        <v>0.11111111111111116</v>
      </c>
    </row>
    <row r="31" spans="1:21" ht="12.75" customHeight="1" x14ac:dyDescent="0.2">
      <c r="A31" s="28" t="s">
        <v>19</v>
      </c>
      <c r="B31" s="1"/>
      <c r="C31" s="1"/>
      <c r="D31" s="1">
        <v>16</v>
      </c>
      <c r="E31" s="1"/>
      <c r="F31" s="29"/>
      <c r="G31" s="2"/>
      <c r="H31" s="2"/>
      <c r="I31" s="1"/>
      <c r="J31" s="14">
        <f>D31/C30</f>
        <v>1</v>
      </c>
      <c r="K31" s="24">
        <v>16</v>
      </c>
      <c r="L31" s="25">
        <f t="shared" si="3"/>
        <v>1</v>
      </c>
      <c r="M31" s="2">
        <f t="shared" si="4"/>
        <v>0</v>
      </c>
    </row>
    <row r="32" spans="1:21" ht="12.75" customHeight="1" x14ac:dyDescent="0.2">
      <c r="A32" s="28" t="s">
        <v>26</v>
      </c>
      <c r="B32" s="1"/>
      <c r="C32" s="1"/>
      <c r="D32" s="1"/>
      <c r="E32" s="1">
        <v>16</v>
      </c>
      <c r="F32" s="29">
        <v>14</v>
      </c>
      <c r="G32" s="2"/>
      <c r="H32" s="2"/>
      <c r="I32" s="1"/>
      <c r="J32" s="14">
        <f>E32/D31</f>
        <v>1</v>
      </c>
      <c r="K32" s="24">
        <v>16</v>
      </c>
      <c r="L32" s="25">
        <f t="shared" si="3"/>
        <v>1</v>
      </c>
      <c r="M32" s="2">
        <f t="shared" si="4"/>
        <v>0</v>
      </c>
    </row>
    <row r="33" spans="1:21" ht="12.75" customHeight="1" x14ac:dyDescent="0.2">
      <c r="A33" s="28" t="s">
        <v>28</v>
      </c>
      <c r="B33" s="1"/>
      <c r="C33" s="1"/>
      <c r="D33" s="1"/>
      <c r="E33" s="1">
        <v>1</v>
      </c>
      <c r="F33" s="29">
        <v>1</v>
      </c>
      <c r="G33" s="2"/>
      <c r="H33" s="2"/>
      <c r="I33" s="1"/>
      <c r="J33" s="2"/>
      <c r="K33" s="24">
        <v>1</v>
      </c>
      <c r="L33" s="25"/>
      <c r="M33" s="2"/>
    </row>
    <row r="34" spans="1:21" ht="12.75" customHeight="1" x14ac:dyDescent="0.2">
      <c r="A34" s="28" t="s">
        <v>29</v>
      </c>
      <c r="B34" s="1"/>
      <c r="C34" s="1"/>
      <c r="D34" s="1"/>
      <c r="E34" s="1"/>
      <c r="F34" s="29"/>
      <c r="G34" s="2"/>
      <c r="H34" s="2"/>
      <c r="I34" s="1"/>
      <c r="J34" s="2"/>
      <c r="K34" s="24"/>
      <c r="L34" s="25"/>
      <c r="M34" s="2"/>
    </row>
    <row r="35" spans="1:21" ht="12.75" customHeight="1" x14ac:dyDescent="0.2">
      <c r="F35" s="1"/>
      <c r="G35" s="2">
        <f>F32/B29</f>
        <v>0.77777777777777779</v>
      </c>
      <c r="H35" s="2"/>
      <c r="J35" s="2"/>
    </row>
    <row r="36" spans="1:21" ht="12.75" customHeight="1" x14ac:dyDescent="0.3">
      <c r="A36" s="3" t="s">
        <v>42</v>
      </c>
      <c r="G36" s="2"/>
      <c r="H36" s="2"/>
      <c r="J36" s="2"/>
    </row>
    <row r="37" spans="1:21" ht="25.5" customHeight="1" x14ac:dyDescent="0.2">
      <c r="B37" s="216" t="s">
        <v>1</v>
      </c>
      <c r="C37" s="217"/>
      <c r="D37" s="217"/>
      <c r="E37" s="217"/>
      <c r="G37" s="4" t="s">
        <v>2</v>
      </c>
      <c r="H37" s="4" t="s">
        <v>3</v>
      </c>
      <c r="I37" s="5" t="s">
        <v>4</v>
      </c>
      <c r="J37" s="4" t="s">
        <v>5</v>
      </c>
      <c r="K37" s="6" t="s">
        <v>6</v>
      </c>
      <c r="L37" s="6" t="s">
        <v>7</v>
      </c>
      <c r="M37" s="7" t="s">
        <v>8</v>
      </c>
    </row>
    <row r="38" spans="1:21" ht="12.75" customHeight="1" x14ac:dyDescent="0.2">
      <c r="A38" s="9" t="s">
        <v>9</v>
      </c>
      <c r="B38" s="10">
        <v>1</v>
      </c>
      <c r="C38" s="10">
        <v>2</v>
      </c>
      <c r="D38" s="10">
        <v>3</v>
      </c>
      <c r="E38" s="10">
        <v>4</v>
      </c>
      <c r="F38" s="11" t="s">
        <v>10</v>
      </c>
      <c r="G38" s="12"/>
      <c r="H38" s="12"/>
      <c r="I38" s="13"/>
      <c r="J38" s="14"/>
      <c r="K38" s="15"/>
      <c r="L38" s="15"/>
      <c r="M38" s="2"/>
      <c r="O38" s="30"/>
      <c r="P38" s="8" t="s">
        <v>35</v>
      </c>
      <c r="Q38" s="8"/>
      <c r="R38" s="8"/>
      <c r="S38" s="8"/>
      <c r="T38" s="8"/>
      <c r="U38" s="8"/>
    </row>
    <row r="39" spans="1:21" ht="12.75" customHeight="1" x14ac:dyDescent="0.2">
      <c r="A39" s="18" t="s">
        <v>18</v>
      </c>
      <c r="B39" s="19">
        <v>28</v>
      </c>
      <c r="C39" s="19"/>
      <c r="D39" s="19"/>
      <c r="E39" s="19"/>
      <c r="F39" s="20"/>
      <c r="G39" s="12"/>
      <c r="H39" s="12"/>
      <c r="I39" s="13"/>
      <c r="J39" s="14"/>
      <c r="K39" s="21">
        <f>B39</f>
        <v>28</v>
      </c>
      <c r="L39" s="15"/>
      <c r="M39" s="2"/>
      <c r="P39" s="16" t="s">
        <v>11</v>
      </c>
      <c r="Q39" s="17"/>
      <c r="R39" s="17"/>
      <c r="S39" s="17"/>
      <c r="T39" s="17"/>
      <c r="U39" s="17"/>
    </row>
    <row r="40" spans="1:21" ht="12.75" customHeight="1" x14ac:dyDescent="0.2">
      <c r="A40" s="28" t="s">
        <v>19</v>
      </c>
      <c r="B40" s="1"/>
      <c r="C40" s="1">
        <v>24</v>
      </c>
      <c r="D40" s="1"/>
      <c r="E40" s="1"/>
      <c r="F40" s="29"/>
      <c r="G40" s="2"/>
      <c r="H40" s="2"/>
      <c r="I40" s="1"/>
      <c r="J40" s="14">
        <f>C40/B39</f>
        <v>0.8571428571428571</v>
      </c>
      <c r="K40" s="24">
        <v>24</v>
      </c>
      <c r="L40" s="25">
        <f t="shared" ref="L40:L42" si="5">K40/K39</f>
        <v>0.8571428571428571</v>
      </c>
      <c r="M40" s="2">
        <f t="shared" ref="M40:M42" si="6">100%-L40</f>
        <v>0.1428571428571429</v>
      </c>
      <c r="O40" s="22" t="s">
        <v>13</v>
      </c>
      <c r="P40" s="23" t="s">
        <v>16</v>
      </c>
      <c r="Q40" s="23" t="s">
        <v>17</v>
      </c>
      <c r="R40" s="23" t="s">
        <v>18</v>
      </c>
      <c r="S40" s="23" t="s">
        <v>19</v>
      </c>
    </row>
    <row r="41" spans="1:21" ht="12.75" customHeight="1" x14ac:dyDescent="0.2">
      <c r="A41" s="28" t="s">
        <v>26</v>
      </c>
      <c r="B41" s="1"/>
      <c r="C41" s="1"/>
      <c r="D41" s="1">
        <v>21</v>
      </c>
      <c r="E41" s="1"/>
      <c r="F41" s="29"/>
      <c r="G41" s="2"/>
      <c r="H41" s="2"/>
      <c r="I41" s="1"/>
      <c r="J41" s="14">
        <f>D41/C40</f>
        <v>0.875</v>
      </c>
      <c r="K41" s="24">
        <v>23</v>
      </c>
      <c r="L41" s="25">
        <f t="shared" si="5"/>
        <v>0.95833333333333337</v>
      </c>
      <c r="M41" s="2">
        <f t="shared" si="6"/>
        <v>4.166666666666663E-2</v>
      </c>
      <c r="O41" s="26" t="s">
        <v>20</v>
      </c>
      <c r="P41" s="25">
        <f>L19</f>
        <v>1</v>
      </c>
      <c r="Q41" s="25">
        <f>L30</f>
        <v>0.88888888888888884</v>
      </c>
      <c r="R41" s="25">
        <f>L40</f>
        <v>0.8571428571428571</v>
      </c>
      <c r="S41" s="25">
        <f>L50</f>
        <v>0.75</v>
      </c>
    </row>
    <row r="42" spans="1:21" ht="12.75" customHeight="1" x14ac:dyDescent="0.2">
      <c r="A42" s="28" t="s">
        <v>28</v>
      </c>
      <c r="B42" s="1"/>
      <c r="C42" s="1"/>
      <c r="D42" s="1"/>
      <c r="E42" s="1">
        <v>20</v>
      </c>
      <c r="F42" s="29"/>
      <c r="G42" s="2"/>
      <c r="H42" s="2"/>
      <c r="I42" s="1"/>
      <c r="J42" s="14">
        <f>E42/D41</f>
        <v>0.95238095238095233</v>
      </c>
      <c r="K42" s="24">
        <v>22</v>
      </c>
      <c r="L42" s="25">
        <f t="shared" si="5"/>
        <v>0.95652173913043481</v>
      </c>
      <c r="M42" s="2">
        <f t="shared" si="6"/>
        <v>4.3478260869565188E-2</v>
      </c>
      <c r="O42" s="26"/>
      <c r="P42" s="25"/>
      <c r="Q42" s="25"/>
      <c r="R42" s="25"/>
      <c r="S42" s="25"/>
    </row>
    <row r="43" spans="1:21" ht="12.75" customHeight="1" x14ac:dyDescent="0.2">
      <c r="A43" s="28" t="s">
        <v>29</v>
      </c>
      <c r="B43" s="1"/>
      <c r="C43" s="1"/>
      <c r="D43" s="1"/>
      <c r="E43" s="1">
        <v>2</v>
      </c>
      <c r="F43" s="29"/>
      <c r="G43" s="2"/>
      <c r="H43" s="2"/>
      <c r="I43" s="1"/>
      <c r="J43" s="14"/>
      <c r="K43" s="24">
        <v>2</v>
      </c>
      <c r="L43" s="25"/>
      <c r="M43" s="2"/>
      <c r="O43" s="26"/>
      <c r="P43" s="25"/>
      <c r="Q43" s="25"/>
      <c r="R43" s="25"/>
      <c r="S43" s="25"/>
    </row>
    <row r="44" spans="1:21" ht="12.75" customHeight="1" x14ac:dyDescent="0.2">
      <c r="A44" s="28"/>
      <c r="F44" s="1"/>
      <c r="G44" s="2"/>
      <c r="H44" s="2"/>
      <c r="J44" s="14"/>
      <c r="L44" s="25"/>
      <c r="M44" s="2"/>
      <c r="O44" s="26" t="s">
        <v>21</v>
      </c>
      <c r="P44" s="25">
        <f t="shared" ref="P44:P45" si="7">L20</f>
        <v>0.92307692307692313</v>
      </c>
      <c r="Q44" s="25">
        <f>L31</f>
        <v>1</v>
      </c>
      <c r="R44" s="25">
        <f>L44</f>
        <v>0</v>
      </c>
    </row>
    <row r="45" spans="1:21" ht="12.75" customHeight="1" x14ac:dyDescent="0.2">
      <c r="G45" s="2"/>
      <c r="H45" s="2"/>
      <c r="J45" s="2"/>
      <c r="O45" s="26" t="s">
        <v>22</v>
      </c>
      <c r="P45" s="25">
        <f t="shared" si="7"/>
        <v>0.91666666666666663</v>
      </c>
    </row>
    <row r="46" spans="1:21" ht="12.75" customHeight="1" x14ac:dyDescent="0.3">
      <c r="A46" s="3" t="s">
        <v>49</v>
      </c>
      <c r="G46" s="2"/>
      <c r="H46" s="2"/>
      <c r="J46" s="2"/>
      <c r="O46" s="26" t="s">
        <v>23</v>
      </c>
      <c r="P46" s="25"/>
    </row>
    <row r="47" spans="1:21" ht="25.5" customHeight="1" x14ac:dyDescent="0.2">
      <c r="B47" s="216" t="s">
        <v>1</v>
      </c>
      <c r="C47" s="217"/>
      <c r="D47" s="217"/>
      <c r="E47" s="217"/>
      <c r="G47" s="4" t="s">
        <v>2</v>
      </c>
      <c r="H47" s="4" t="s">
        <v>3</v>
      </c>
      <c r="I47" s="5" t="s">
        <v>4</v>
      </c>
      <c r="J47" s="4" t="s">
        <v>5</v>
      </c>
      <c r="K47" s="6" t="s">
        <v>6</v>
      </c>
      <c r="L47" s="6" t="s">
        <v>7</v>
      </c>
      <c r="M47" s="7" t="s">
        <v>8</v>
      </c>
      <c r="O47" s="26" t="s">
        <v>24</v>
      </c>
      <c r="P47" s="25"/>
    </row>
    <row r="48" spans="1:21" ht="12.75" customHeight="1" x14ac:dyDescent="0.2">
      <c r="A48" s="9" t="s">
        <v>9</v>
      </c>
      <c r="B48" s="10">
        <v>1</v>
      </c>
      <c r="C48" s="10">
        <v>2</v>
      </c>
      <c r="D48" s="10">
        <v>3</v>
      </c>
      <c r="E48" s="10">
        <v>4</v>
      </c>
      <c r="F48" s="11" t="s">
        <v>10</v>
      </c>
      <c r="G48" s="12"/>
      <c r="H48" s="12"/>
      <c r="I48" s="13"/>
      <c r="J48" s="14"/>
      <c r="K48" s="15"/>
      <c r="L48" s="15"/>
      <c r="M48" s="2"/>
      <c r="O48" s="18" t="s">
        <v>25</v>
      </c>
      <c r="P48" s="25"/>
    </row>
    <row r="49" spans="1:21" ht="12.75" customHeight="1" x14ac:dyDescent="0.2">
      <c r="A49" s="28" t="s">
        <v>19</v>
      </c>
      <c r="B49" s="19">
        <v>8</v>
      </c>
      <c r="C49" s="19"/>
      <c r="D49" s="19"/>
      <c r="E49" s="19"/>
      <c r="F49" s="20"/>
      <c r="G49" s="12"/>
      <c r="H49" s="12"/>
      <c r="I49" s="13"/>
      <c r="J49" s="14"/>
      <c r="K49" s="21">
        <f>B49</f>
        <v>8</v>
      </c>
      <c r="L49" s="15"/>
      <c r="M49" s="2"/>
      <c r="O49" s="18" t="s">
        <v>27</v>
      </c>
      <c r="P49" s="27"/>
    </row>
    <row r="50" spans="1:21" ht="12.75" customHeight="1" x14ac:dyDescent="0.2">
      <c r="A50" s="28" t="s">
        <v>26</v>
      </c>
      <c r="C50" s="1">
        <v>6</v>
      </c>
      <c r="F50" s="1"/>
      <c r="G50" s="2"/>
      <c r="H50" s="2"/>
      <c r="J50" s="14">
        <f>C50/B49</f>
        <v>0.75</v>
      </c>
      <c r="K50" s="24">
        <v>6</v>
      </c>
      <c r="L50" s="25">
        <f t="shared" ref="L50:L51" si="8">K50/K49</f>
        <v>0.75</v>
      </c>
      <c r="M50" s="2">
        <f t="shared" ref="M50:M51" si="9">100%-L50</f>
        <v>0.25</v>
      </c>
      <c r="O50" s="18" t="s">
        <v>33</v>
      </c>
    </row>
    <row r="51" spans="1:21" ht="12.75" customHeight="1" x14ac:dyDescent="0.2">
      <c r="A51" s="28" t="s">
        <v>28</v>
      </c>
      <c r="D51" s="1">
        <v>6</v>
      </c>
      <c r="F51" s="1"/>
      <c r="G51" s="2"/>
      <c r="H51" s="2"/>
      <c r="J51" s="14">
        <f>D51/C50</f>
        <v>1</v>
      </c>
      <c r="K51" s="24">
        <v>6</v>
      </c>
      <c r="L51" s="25">
        <f t="shared" si="8"/>
        <v>1</v>
      </c>
      <c r="M51" s="2">
        <f t="shared" si="9"/>
        <v>0</v>
      </c>
      <c r="O51" s="28"/>
    </row>
    <row r="52" spans="1:21" ht="12.75" customHeight="1" x14ac:dyDescent="0.2">
      <c r="A52" s="28" t="s">
        <v>29</v>
      </c>
      <c r="E52" s="1">
        <v>6</v>
      </c>
      <c r="F52" s="1"/>
      <c r="G52" s="2"/>
      <c r="H52" s="2"/>
      <c r="J52" s="14"/>
      <c r="K52" s="24">
        <v>6</v>
      </c>
      <c r="L52" s="25"/>
      <c r="M52" s="2"/>
      <c r="O52" s="28"/>
    </row>
    <row r="53" spans="1:21" ht="12.75" customHeight="1" x14ac:dyDescent="0.2">
      <c r="A53" s="28" t="s">
        <v>31</v>
      </c>
      <c r="E53" s="1">
        <v>1</v>
      </c>
      <c r="F53" s="1"/>
      <c r="G53" s="2"/>
      <c r="H53" s="2"/>
      <c r="J53" s="14"/>
      <c r="K53" s="24">
        <v>1</v>
      </c>
      <c r="L53" s="25"/>
      <c r="M53" s="2"/>
      <c r="O53" s="28"/>
    </row>
    <row r="54" spans="1:21" ht="12.75" customHeight="1" x14ac:dyDescent="0.2">
      <c r="A54" s="28"/>
      <c r="G54" s="2"/>
      <c r="H54" s="2"/>
      <c r="J54" s="14"/>
      <c r="K54" s="24"/>
      <c r="L54" s="25"/>
      <c r="M54" s="2"/>
    </row>
    <row r="55" spans="1:21" ht="12.75" customHeight="1" x14ac:dyDescent="0.2">
      <c r="G55" s="2"/>
      <c r="H55" s="2"/>
      <c r="J55" s="14"/>
      <c r="L55" s="25"/>
      <c r="M55" s="2"/>
    </row>
    <row r="56" spans="1:21" ht="12.75" customHeight="1" x14ac:dyDescent="0.2">
      <c r="G56" s="2"/>
      <c r="H56" s="2"/>
      <c r="J56" s="2"/>
    </row>
    <row r="57" spans="1:21" ht="12.75" customHeight="1" x14ac:dyDescent="0.3">
      <c r="A57" s="3" t="s">
        <v>50</v>
      </c>
      <c r="G57" s="2"/>
      <c r="H57" s="2"/>
      <c r="J57" s="2"/>
    </row>
    <row r="58" spans="1:21" ht="25.5" customHeight="1" x14ac:dyDescent="0.2">
      <c r="B58" s="216" t="s">
        <v>1</v>
      </c>
      <c r="C58" s="217"/>
      <c r="D58" s="217"/>
      <c r="E58" s="217"/>
      <c r="G58" s="4" t="s">
        <v>2</v>
      </c>
      <c r="H58" s="4" t="s">
        <v>3</v>
      </c>
      <c r="I58" s="5" t="s">
        <v>4</v>
      </c>
      <c r="J58" s="4" t="s">
        <v>5</v>
      </c>
      <c r="K58" s="6" t="s">
        <v>6</v>
      </c>
      <c r="L58" s="6" t="s">
        <v>7</v>
      </c>
      <c r="M58" s="7" t="s">
        <v>8</v>
      </c>
    </row>
    <row r="59" spans="1:21" ht="12.75" customHeight="1" x14ac:dyDescent="0.2">
      <c r="A59" s="9" t="s">
        <v>9</v>
      </c>
      <c r="B59" s="10">
        <v>1</v>
      </c>
      <c r="C59" s="10">
        <v>2</v>
      </c>
      <c r="D59" s="10">
        <v>3</v>
      </c>
      <c r="E59" s="10">
        <v>4</v>
      </c>
      <c r="F59" s="11" t="s">
        <v>10</v>
      </c>
      <c r="G59" s="12"/>
      <c r="H59" s="12"/>
      <c r="I59" s="13"/>
      <c r="J59" s="14"/>
      <c r="K59" s="15"/>
      <c r="L59" s="15"/>
      <c r="M59" s="2"/>
    </row>
    <row r="60" spans="1:21" ht="12.75" customHeight="1" x14ac:dyDescent="0.2">
      <c r="A60" s="28" t="s">
        <v>26</v>
      </c>
      <c r="B60" s="19">
        <v>26</v>
      </c>
      <c r="C60" s="19"/>
      <c r="D60" s="19"/>
      <c r="E60" s="19"/>
      <c r="F60" s="20"/>
      <c r="G60" s="12"/>
      <c r="H60" s="12"/>
      <c r="I60" s="13"/>
      <c r="J60" s="14"/>
      <c r="K60" s="21">
        <f>B60</f>
        <v>26</v>
      </c>
      <c r="L60" s="15"/>
      <c r="M60" s="2"/>
    </row>
    <row r="61" spans="1:21" ht="12.75" customHeight="1" x14ac:dyDescent="0.2">
      <c r="A61" s="28" t="s">
        <v>28</v>
      </c>
      <c r="B61" s="1"/>
      <c r="C61" s="1">
        <v>23</v>
      </c>
      <c r="D61" s="1"/>
      <c r="E61" s="1"/>
      <c r="F61" s="29"/>
      <c r="G61" s="2"/>
      <c r="H61" s="2"/>
      <c r="I61" s="1"/>
      <c r="J61" s="14">
        <f>C61/B60</f>
        <v>0.88461538461538458</v>
      </c>
      <c r="K61" s="21">
        <v>23</v>
      </c>
      <c r="L61" s="25">
        <f t="shared" ref="L61:L63" si="10">K61/K60</f>
        <v>0.88461538461538458</v>
      </c>
      <c r="M61" s="2">
        <f t="shared" ref="M61:M63" si="11">100%-L61</f>
        <v>0.11538461538461542</v>
      </c>
    </row>
    <row r="62" spans="1:21" ht="12.75" customHeight="1" x14ac:dyDescent="0.2">
      <c r="A62" s="28" t="s">
        <v>29</v>
      </c>
      <c r="B62" s="1"/>
      <c r="C62" s="1"/>
      <c r="D62" s="1">
        <v>21</v>
      </c>
      <c r="E62" s="1"/>
      <c r="F62" s="29"/>
      <c r="G62" s="2"/>
      <c r="H62" s="2"/>
      <c r="I62" s="1"/>
      <c r="J62" s="14">
        <f>D62/C61</f>
        <v>0.91304347826086951</v>
      </c>
      <c r="K62" s="21">
        <v>21</v>
      </c>
      <c r="L62" s="25">
        <f t="shared" si="10"/>
        <v>0.91304347826086951</v>
      </c>
      <c r="M62" s="2">
        <f t="shared" si="11"/>
        <v>8.6956521739130488E-2</v>
      </c>
    </row>
    <row r="63" spans="1:21" ht="12.75" customHeight="1" x14ac:dyDescent="0.2">
      <c r="A63" s="28" t="s">
        <v>30</v>
      </c>
      <c r="E63" s="1">
        <v>21</v>
      </c>
      <c r="F63" s="1"/>
      <c r="G63" s="2"/>
      <c r="H63" s="2"/>
      <c r="J63" s="14">
        <f>E63/D62</f>
        <v>1</v>
      </c>
      <c r="K63" s="24">
        <v>21</v>
      </c>
      <c r="L63" s="25">
        <f t="shared" si="10"/>
        <v>1</v>
      </c>
      <c r="M63" s="2">
        <f t="shared" si="11"/>
        <v>0</v>
      </c>
      <c r="O63" s="30"/>
      <c r="P63" s="8" t="s">
        <v>39</v>
      </c>
      <c r="Q63" s="8"/>
      <c r="R63" s="8"/>
      <c r="S63" s="8"/>
      <c r="T63" s="8"/>
      <c r="U63" s="8"/>
    </row>
    <row r="64" spans="1:21" ht="12.75" customHeight="1" x14ac:dyDescent="0.2">
      <c r="A64" s="28" t="s">
        <v>31</v>
      </c>
      <c r="E64" s="1">
        <v>7</v>
      </c>
      <c r="G64" s="2"/>
      <c r="H64" s="2"/>
      <c r="J64" s="14"/>
      <c r="K64" s="24">
        <v>7</v>
      </c>
      <c r="L64" s="25"/>
      <c r="M64" s="2"/>
      <c r="P64" s="218"/>
      <c r="Q64" s="219"/>
      <c r="R64" s="219"/>
      <c r="S64" s="219"/>
      <c r="T64" s="219"/>
      <c r="U64" s="219"/>
    </row>
    <row r="65" spans="1:21" ht="12.75" customHeight="1" x14ac:dyDescent="0.2">
      <c r="A65" s="28"/>
      <c r="G65" s="2"/>
      <c r="H65" s="2"/>
      <c r="J65" s="2"/>
      <c r="O65" s="22" t="s">
        <v>13</v>
      </c>
      <c r="P65" s="23" t="s">
        <v>16</v>
      </c>
      <c r="Q65" s="23" t="s">
        <v>17</v>
      </c>
      <c r="R65" s="23" t="s">
        <v>18</v>
      </c>
      <c r="S65" s="23" t="s">
        <v>19</v>
      </c>
    </row>
    <row r="66" spans="1:21" ht="12.75" customHeight="1" x14ac:dyDescent="0.2">
      <c r="G66" s="2"/>
      <c r="H66" s="2"/>
      <c r="J66" s="2"/>
      <c r="O66" s="26" t="s">
        <v>20</v>
      </c>
      <c r="P66" s="25">
        <f t="shared" ref="P66:P69" si="12">M19</f>
        <v>0</v>
      </c>
      <c r="Q66" s="2">
        <f t="shared" ref="Q66:Q68" si="13">M30</f>
        <v>0.11111111111111116</v>
      </c>
      <c r="R66" s="2">
        <f>M40</f>
        <v>0.1428571428571429</v>
      </c>
      <c r="S66" s="2">
        <f>M50</f>
        <v>0.25</v>
      </c>
    </row>
    <row r="67" spans="1:21" ht="12.75" customHeight="1" x14ac:dyDescent="0.3">
      <c r="A67" s="3" t="s">
        <v>51</v>
      </c>
      <c r="G67" s="2"/>
      <c r="H67" s="2"/>
      <c r="J67" s="2"/>
      <c r="O67" s="26" t="s">
        <v>21</v>
      </c>
      <c r="P67" s="25">
        <f t="shared" si="12"/>
        <v>7.6923076923076872E-2</v>
      </c>
      <c r="Q67" s="2">
        <f t="shared" si="13"/>
        <v>0</v>
      </c>
      <c r="R67" s="2">
        <f>M44</f>
        <v>0</v>
      </c>
    </row>
    <row r="68" spans="1:21" ht="25.5" customHeight="1" x14ac:dyDescent="0.2">
      <c r="B68" s="216" t="s">
        <v>1</v>
      </c>
      <c r="C68" s="217"/>
      <c r="D68" s="217"/>
      <c r="E68" s="217"/>
      <c r="G68" s="4" t="s">
        <v>2</v>
      </c>
      <c r="H68" s="4" t="s">
        <v>3</v>
      </c>
      <c r="I68" s="5" t="s">
        <v>4</v>
      </c>
      <c r="J68" s="4" t="s">
        <v>5</v>
      </c>
      <c r="K68" s="6" t="s">
        <v>6</v>
      </c>
      <c r="L68" s="6" t="s">
        <v>7</v>
      </c>
      <c r="M68" s="7" t="s">
        <v>8</v>
      </c>
      <c r="O68" s="26" t="s">
        <v>22</v>
      </c>
      <c r="P68" s="25">
        <f t="shared" si="12"/>
        <v>8.333333333333337E-2</v>
      </c>
      <c r="Q68" s="2">
        <f t="shared" si="13"/>
        <v>0</v>
      </c>
    </row>
    <row r="69" spans="1:21" ht="12.75" customHeight="1" x14ac:dyDescent="0.2">
      <c r="A69" s="9" t="s">
        <v>9</v>
      </c>
      <c r="B69" s="10">
        <v>1</v>
      </c>
      <c r="C69" s="10">
        <v>2</v>
      </c>
      <c r="D69" s="10">
        <v>3</v>
      </c>
      <c r="E69" s="10">
        <v>4</v>
      </c>
      <c r="F69" s="11" t="s">
        <v>10</v>
      </c>
      <c r="G69" s="12"/>
      <c r="H69" s="12"/>
      <c r="I69" s="13"/>
      <c r="J69" s="14"/>
      <c r="K69" s="15"/>
      <c r="L69" s="15"/>
      <c r="M69" s="2"/>
      <c r="O69" s="26" t="s">
        <v>23</v>
      </c>
      <c r="P69" s="25">
        <f t="shared" si="12"/>
        <v>1</v>
      </c>
    </row>
    <row r="70" spans="1:21" ht="12.75" customHeight="1" x14ac:dyDescent="0.2">
      <c r="A70" s="28" t="s">
        <v>28</v>
      </c>
      <c r="B70" s="19">
        <v>10</v>
      </c>
      <c r="C70" s="19"/>
      <c r="D70" s="19"/>
      <c r="E70" s="19"/>
      <c r="F70" s="20"/>
      <c r="G70" s="12"/>
      <c r="H70" s="12"/>
      <c r="I70" s="13"/>
      <c r="J70" s="14"/>
      <c r="K70" s="21">
        <f>B70</f>
        <v>10</v>
      </c>
      <c r="L70" s="15"/>
      <c r="M70" s="2"/>
      <c r="O70" s="26" t="s">
        <v>24</v>
      </c>
      <c r="P70" s="25"/>
    </row>
    <row r="71" spans="1:21" ht="12.75" customHeight="1" x14ac:dyDescent="0.2">
      <c r="A71" s="28" t="s">
        <v>29</v>
      </c>
      <c r="C71" s="1">
        <v>9</v>
      </c>
      <c r="F71" s="1"/>
      <c r="G71" s="2"/>
      <c r="H71" s="2"/>
      <c r="J71" s="14">
        <f>C71/B70</f>
        <v>0.9</v>
      </c>
      <c r="K71" s="24">
        <v>9</v>
      </c>
      <c r="L71" s="25">
        <f t="shared" ref="L71:L72" si="14">K71/K70</f>
        <v>0.9</v>
      </c>
      <c r="M71" s="2">
        <f t="shared" ref="M71:M72" si="15">100%-L71</f>
        <v>9.9999999999999978E-2</v>
      </c>
      <c r="O71" s="18" t="s">
        <v>25</v>
      </c>
      <c r="P71" s="27"/>
    </row>
    <row r="72" spans="1:21" ht="12.75" customHeight="1" x14ac:dyDescent="0.2">
      <c r="A72" s="28" t="s">
        <v>30</v>
      </c>
      <c r="D72" s="1">
        <v>9</v>
      </c>
      <c r="G72" s="2"/>
      <c r="H72" s="2"/>
      <c r="J72" s="14">
        <f>D72/C71</f>
        <v>1</v>
      </c>
      <c r="K72" s="24">
        <v>9</v>
      </c>
      <c r="L72" s="25">
        <f t="shared" si="14"/>
        <v>1</v>
      </c>
      <c r="M72" s="2">
        <f t="shared" si="15"/>
        <v>0</v>
      </c>
      <c r="O72" s="18" t="s">
        <v>27</v>
      </c>
      <c r="P72" s="27"/>
    </row>
    <row r="73" spans="1:21" ht="12.75" customHeight="1" x14ac:dyDescent="0.2">
      <c r="A73" s="28" t="s">
        <v>31</v>
      </c>
      <c r="E73" s="1">
        <v>7</v>
      </c>
      <c r="G73" s="2"/>
      <c r="H73" s="2"/>
      <c r="J73" s="2">
        <f>E73/D72</f>
        <v>0.77777777777777779</v>
      </c>
      <c r="K73" s="24">
        <v>7</v>
      </c>
      <c r="L73" s="25"/>
      <c r="M73" s="2"/>
      <c r="O73" s="18"/>
      <c r="P73" s="27"/>
    </row>
    <row r="74" spans="1:21" ht="12.75" customHeight="1" x14ac:dyDescent="0.2">
      <c r="A74" s="28" t="s">
        <v>32</v>
      </c>
      <c r="E74" s="1">
        <v>1</v>
      </c>
      <c r="G74" s="2"/>
      <c r="H74" s="2"/>
      <c r="J74" s="2"/>
      <c r="K74" s="24">
        <v>1</v>
      </c>
      <c r="L74" s="25"/>
      <c r="M74" s="2"/>
      <c r="O74" s="18"/>
      <c r="P74" s="27"/>
    </row>
    <row r="75" spans="1:21" ht="12.75" customHeight="1" x14ac:dyDescent="0.2">
      <c r="A75" s="28"/>
      <c r="G75" s="2"/>
      <c r="H75" s="2"/>
      <c r="J75" s="2"/>
      <c r="K75" s="24"/>
      <c r="L75" s="25"/>
      <c r="M75" s="2"/>
      <c r="O75" s="18"/>
      <c r="P75" s="27"/>
    </row>
    <row r="76" spans="1:21" ht="12.75" customHeight="1" x14ac:dyDescent="0.2">
      <c r="A76" s="28"/>
      <c r="G76" s="2"/>
      <c r="H76" s="2"/>
      <c r="J76" s="2"/>
      <c r="K76" s="24"/>
      <c r="L76" s="25"/>
      <c r="M76" s="2"/>
      <c r="O76" s="18"/>
      <c r="P76" s="27"/>
    </row>
    <row r="77" spans="1:21" ht="12.75" customHeight="1" x14ac:dyDescent="0.2">
      <c r="G77" s="2"/>
      <c r="H77" s="2"/>
      <c r="J77" s="2"/>
      <c r="O77" s="18" t="s">
        <v>33</v>
      </c>
      <c r="P77" s="27"/>
      <c r="Q77" s="27"/>
      <c r="R77" s="27"/>
      <c r="S77" s="27"/>
      <c r="T77" s="27"/>
      <c r="U77" s="27"/>
    </row>
    <row r="78" spans="1:21" ht="12.75" customHeight="1" x14ac:dyDescent="0.3">
      <c r="A78" s="3" t="s">
        <v>52</v>
      </c>
      <c r="G78" s="2"/>
      <c r="H78" s="2"/>
      <c r="J78" s="2"/>
      <c r="O78" s="33"/>
      <c r="P78" s="35"/>
      <c r="Q78" s="35"/>
      <c r="R78" s="35"/>
      <c r="S78" s="35"/>
      <c r="T78" s="35"/>
      <c r="U78" s="35"/>
    </row>
    <row r="79" spans="1:21" ht="25.5" customHeight="1" x14ac:dyDescent="0.2">
      <c r="B79" s="216" t="s">
        <v>1</v>
      </c>
      <c r="C79" s="217"/>
      <c r="D79" s="217"/>
      <c r="E79" s="217"/>
      <c r="G79" s="4" t="s">
        <v>2</v>
      </c>
      <c r="H79" s="4" t="s">
        <v>3</v>
      </c>
      <c r="I79" s="5" t="s">
        <v>4</v>
      </c>
      <c r="J79" s="4" t="s">
        <v>5</v>
      </c>
      <c r="K79" s="6" t="s">
        <v>6</v>
      </c>
      <c r="L79" s="6" t="s">
        <v>7</v>
      </c>
      <c r="M79" s="7" t="s">
        <v>8</v>
      </c>
      <c r="O79" s="28"/>
      <c r="P79" s="35"/>
      <c r="Q79" s="35"/>
      <c r="R79" s="35"/>
      <c r="S79" s="35"/>
      <c r="T79" s="35"/>
      <c r="U79" s="35"/>
    </row>
    <row r="80" spans="1:21" ht="12.75" customHeight="1" x14ac:dyDescent="0.2">
      <c r="A80" s="9" t="s">
        <v>9</v>
      </c>
      <c r="B80" s="10">
        <v>1</v>
      </c>
      <c r="C80" s="10">
        <v>2</v>
      </c>
      <c r="D80" s="10">
        <v>3</v>
      </c>
      <c r="E80" s="10">
        <v>4</v>
      </c>
      <c r="F80" s="11" t="s">
        <v>10</v>
      </c>
      <c r="G80" s="12"/>
      <c r="H80" s="12"/>
      <c r="I80" s="13"/>
      <c r="J80" s="14"/>
      <c r="K80" s="15"/>
      <c r="L80" s="15"/>
      <c r="M80" s="2"/>
      <c r="O80" s="28"/>
      <c r="P80" s="35"/>
      <c r="Q80" s="35"/>
      <c r="R80" s="35"/>
      <c r="S80" s="35"/>
      <c r="T80" s="35"/>
      <c r="U80" s="35"/>
    </row>
    <row r="81" spans="1:30" ht="12.75" customHeight="1" x14ac:dyDescent="0.2">
      <c r="A81" s="28" t="s">
        <v>29</v>
      </c>
      <c r="B81" s="19">
        <v>32</v>
      </c>
      <c r="C81" s="19"/>
      <c r="D81" s="19"/>
      <c r="E81" s="19"/>
      <c r="F81" s="20"/>
      <c r="G81" s="12"/>
      <c r="H81" s="12"/>
      <c r="I81" s="13"/>
      <c r="J81" s="14"/>
      <c r="K81" s="21">
        <f>B81</f>
        <v>32</v>
      </c>
      <c r="L81" s="15"/>
      <c r="M81" s="2"/>
      <c r="O81" s="1"/>
      <c r="P81" s="34"/>
      <c r="Q81" s="34"/>
      <c r="R81" s="34"/>
      <c r="S81" s="34"/>
      <c r="T81" s="34"/>
      <c r="U81" s="34"/>
    </row>
    <row r="82" spans="1:30" ht="12.75" customHeight="1" x14ac:dyDescent="0.2">
      <c r="A82" s="28" t="s">
        <v>30</v>
      </c>
      <c r="C82" s="1">
        <v>29</v>
      </c>
      <c r="G82" s="2"/>
      <c r="H82" s="2"/>
      <c r="J82" s="2">
        <f>C82/B81</f>
        <v>0.90625</v>
      </c>
      <c r="K82" s="21">
        <v>29</v>
      </c>
      <c r="L82" s="25">
        <f t="shared" ref="L82:L83" si="16">K82/K81</f>
        <v>0.90625</v>
      </c>
      <c r="M82" s="2">
        <f t="shared" ref="M82:M83" si="17">100%-L82</f>
        <v>9.375E-2</v>
      </c>
      <c r="O82" s="36" t="s">
        <v>13</v>
      </c>
      <c r="P82" s="31" t="s">
        <v>16</v>
      </c>
      <c r="Q82" s="31" t="s">
        <v>17</v>
      </c>
      <c r="R82" s="31" t="s">
        <v>18</v>
      </c>
      <c r="S82" s="31" t="s">
        <v>19</v>
      </c>
      <c r="T82" s="31" t="s">
        <v>26</v>
      </c>
      <c r="U82" s="31" t="s">
        <v>28</v>
      </c>
      <c r="V82" s="31" t="s">
        <v>29</v>
      </c>
      <c r="W82" s="31" t="s">
        <v>30</v>
      </c>
      <c r="X82" s="31" t="s">
        <v>31</v>
      </c>
      <c r="Y82" s="31" t="s">
        <v>32</v>
      </c>
      <c r="Z82" s="31" t="s">
        <v>36</v>
      </c>
      <c r="AA82" s="31" t="s">
        <v>40</v>
      </c>
      <c r="AB82" s="31" t="s">
        <v>44</v>
      </c>
      <c r="AC82" s="31" t="s">
        <v>45</v>
      </c>
      <c r="AD82" s="31" t="s">
        <v>46</v>
      </c>
    </row>
    <row r="83" spans="1:30" ht="12.75" customHeight="1" x14ac:dyDescent="0.3">
      <c r="A83" s="28" t="s">
        <v>31</v>
      </c>
      <c r="D83" s="1">
        <v>28</v>
      </c>
      <c r="G83" s="2"/>
      <c r="H83" s="2"/>
      <c r="J83" s="2">
        <f>D83/C82</f>
        <v>0.96551724137931039</v>
      </c>
      <c r="K83" s="21">
        <v>29</v>
      </c>
      <c r="L83" s="25">
        <f t="shared" si="16"/>
        <v>1</v>
      </c>
      <c r="M83" s="2">
        <f t="shared" si="17"/>
        <v>0</v>
      </c>
      <c r="O83" s="37" t="s">
        <v>20</v>
      </c>
      <c r="P83" s="32">
        <f>K20/K18</f>
        <v>0.92307692307692313</v>
      </c>
      <c r="Q83" s="32">
        <f>K31/K29</f>
        <v>0.88888888888888884</v>
      </c>
      <c r="R83" s="32">
        <f>K41/K39</f>
        <v>0.8214285714285714</v>
      </c>
      <c r="S83" s="32">
        <f>K51/K49</f>
        <v>0.75</v>
      </c>
      <c r="T83" s="32">
        <f>K62/K60</f>
        <v>0.80769230769230771</v>
      </c>
      <c r="U83" s="32">
        <f>K72/K70</f>
        <v>0.9</v>
      </c>
      <c r="V83" s="32">
        <f>K83/K81</f>
        <v>0.90625</v>
      </c>
      <c r="W83" s="32">
        <f>K93/K91</f>
        <v>0.77777777777777779</v>
      </c>
      <c r="X83" s="32">
        <f>K103/K101</f>
        <v>0.86206896551724133</v>
      </c>
      <c r="Y83" s="32">
        <f>K114/K112</f>
        <v>0.90909090909090906</v>
      </c>
      <c r="Z83" s="32">
        <f>K126/K124</f>
        <v>0.77272727272727271</v>
      </c>
      <c r="AA83" s="32">
        <f>K137/K135</f>
        <v>0.73684210526315785</v>
      </c>
      <c r="AB83" s="32">
        <f>K147/K145</f>
        <v>0.7142857142857143</v>
      </c>
      <c r="AC83" s="32">
        <f>K157/K155</f>
        <v>0.6</v>
      </c>
      <c r="AD83" s="32">
        <f>K167/K165</f>
        <v>0.73076923076923073</v>
      </c>
    </row>
    <row r="84" spans="1:30" ht="12.75" customHeight="1" x14ac:dyDescent="0.2">
      <c r="A84" s="28" t="s">
        <v>32</v>
      </c>
      <c r="E84" s="1">
        <v>22</v>
      </c>
      <c r="G84" s="2"/>
      <c r="H84" s="2"/>
      <c r="J84" s="2">
        <f>E84/D83</f>
        <v>0.7857142857142857</v>
      </c>
      <c r="K84" s="21">
        <v>24</v>
      </c>
    </row>
    <row r="85" spans="1:30" ht="12.75" customHeight="1" x14ac:dyDescent="0.2">
      <c r="A85" s="28" t="s">
        <v>36</v>
      </c>
      <c r="E85" s="1">
        <v>2</v>
      </c>
      <c r="G85" s="2"/>
      <c r="H85" s="2"/>
      <c r="J85" s="2"/>
      <c r="K85" s="21">
        <v>3</v>
      </c>
    </row>
    <row r="86" spans="1:30" ht="12.75" customHeight="1" x14ac:dyDescent="0.2">
      <c r="A86" s="28"/>
      <c r="G86" s="2"/>
      <c r="H86" s="2"/>
      <c r="J86" s="2"/>
      <c r="K86" s="21"/>
    </row>
    <row r="87" spans="1:30" ht="12.75" customHeight="1" x14ac:dyDescent="0.2">
      <c r="G87" s="2"/>
      <c r="H87" s="2"/>
      <c r="J87" s="2"/>
    </row>
    <row r="88" spans="1:30" ht="12.75" customHeight="1" x14ac:dyDescent="0.3">
      <c r="A88" s="3" t="s">
        <v>55</v>
      </c>
      <c r="G88" s="2"/>
      <c r="H88" s="2"/>
      <c r="J88" s="2"/>
    </row>
    <row r="89" spans="1:30" ht="25.5" customHeight="1" x14ac:dyDescent="0.2">
      <c r="B89" s="216" t="s">
        <v>1</v>
      </c>
      <c r="C89" s="217"/>
      <c r="D89" s="217"/>
      <c r="E89" s="217"/>
      <c r="G89" s="4" t="s">
        <v>2</v>
      </c>
      <c r="H89" s="4" t="s">
        <v>3</v>
      </c>
      <c r="I89" s="5" t="s">
        <v>4</v>
      </c>
      <c r="J89" s="4" t="s">
        <v>5</v>
      </c>
      <c r="K89" s="6" t="s">
        <v>6</v>
      </c>
      <c r="L89" s="6" t="s">
        <v>7</v>
      </c>
      <c r="M89" s="7" t="s">
        <v>8</v>
      </c>
    </row>
    <row r="90" spans="1:30" ht="12.75" customHeight="1" x14ac:dyDescent="0.2">
      <c r="A90" s="9" t="s">
        <v>9</v>
      </c>
      <c r="B90" s="10">
        <v>1</v>
      </c>
      <c r="C90" s="10">
        <v>2</v>
      </c>
      <c r="D90" s="10">
        <v>3</v>
      </c>
      <c r="E90" s="10">
        <v>4</v>
      </c>
      <c r="F90" s="11" t="s">
        <v>10</v>
      </c>
      <c r="G90" s="12"/>
      <c r="H90" s="12"/>
      <c r="I90" s="13"/>
      <c r="J90" s="14"/>
      <c r="K90" s="15"/>
      <c r="L90" s="15"/>
      <c r="M90" s="2"/>
    </row>
    <row r="91" spans="1:30" ht="12.75" customHeight="1" x14ac:dyDescent="0.2">
      <c r="A91" s="28" t="s">
        <v>30</v>
      </c>
      <c r="B91" s="19">
        <v>18</v>
      </c>
      <c r="C91" s="19"/>
      <c r="D91" s="19"/>
      <c r="E91" s="19"/>
      <c r="F91" s="20"/>
      <c r="G91" s="12"/>
      <c r="H91" s="12"/>
      <c r="I91" s="13"/>
      <c r="J91" s="14"/>
      <c r="K91" s="21">
        <f>B91</f>
        <v>18</v>
      </c>
      <c r="L91" s="15"/>
      <c r="M91" s="2"/>
    </row>
    <row r="92" spans="1:30" ht="12.75" customHeight="1" x14ac:dyDescent="0.2">
      <c r="A92" s="28" t="s">
        <v>31</v>
      </c>
      <c r="C92" s="1">
        <v>14</v>
      </c>
      <c r="G92" s="2"/>
      <c r="H92" s="2"/>
      <c r="J92" s="2">
        <f>C92/B91</f>
        <v>0.77777777777777779</v>
      </c>
      <c r="K92" s="21">
        <v>15</v>
      </c>
      <c r="L92" s="25">
        <f t="shared" ref="L92:L94" si="18">K92/K91</f>
        <v>0.83333333333333337</v>
      </c>
      <c r="M92" s="2">
        <f t="shared" ref="M92:M94" si="19">100%-L92</f>
        <v>0.16666666666666663</v>
      </c>
    </row>
    <row r="93" spans="1:30" ht="12.75" customHeight="1" x14ac:dyDescent="0.2">
      <c r="A93" s="28" t="s">
        <v>32</v>
      </c>
      <c r="D93" s="1">
        <v>14</v>
      </c>
      <c r="G93" s="2"/>
      <c r="H93" s="2"/>
      <c r="J93" s="2">
        <f>D93/C92</f>
        <v>1</v>
      </c>
      <c r="K93" s="21">
        <v>14</v>
      </c>
      <c r="L93" s="25">
        <f t="shared" si="18"/>
        <v>0.93333333333333335</v>
      </c>
      <c r="M93" s="2">
        <f t="shared" si="19"/>
        <v>6.6666666666666652E-2</v>
      </c>
    </row>
    <row r="94" spans="1:30" ht="12.75" customHeight="1" x14ac:dyDescent="0.2">
      <c r="A94" s="28" t="s">
        <v>36</v>
      </c>
      <c r="E94" s="1">
        <v>13</v>
      </c>
      <c r="G94" s="2"/>
      <c r="H94" s="2"/>
      <c r="J94" s="2">
        <f>E94/D93</f>
        <v>0.9285714285714286</v>
      </c>
      <c r="K94" s="21">
        <v>14</v>
      </c>
      <c r="L94" s="25">
        <f t="shared" si="18"/>
        <v>1</v>
      </c>
      <c r="M94" s="2">
        <f t="shared" si="19"/>
        <v>0</v>
      </c>
    </row>
    <row r="95" spans="1:30" ht="12.75" customHeight="1" x14ac:dyDescent="0.2">
      <c r="A95" s="28" t="s">
        <v>40</v>
      </c>
      <c r="E95" s="1">
        <v>1</v>
      </c>
      <c r="G95" s="2"/>
      <c r="H95" s="2"/>
      <c r="J95" s="2"/>
      <c r="K95" s="21">
        <v>1</v>
      </c>
      <c r="L95" s="25"/>
      <c r="M95" s="2"/>
    </row>
    <row r="96" spans="1:30" ht="12.75" customHeight="1" x14ac:dyDescent="0.2">
      <c r="A96" s="28" t="s">
        <v>46</v>
      </c>
      <c r="G96" s="2"/>
      <c r="H96" s="2"/>
      <c r="J96" s="2"/>
      <c r="K96" s="21"/>
      <c r="L96" s="25"/>
      <c r="M96" s="2"/>
    </row>
    <row r="97" spans="1:15" ht="12.75" customHeight="1" x14ac:dyDescent="0.2">
      <c r="G97" s="2"/>
      <c r="H97" s="2"/>
      <c r="J97" s="2"/>
    </row>
    <row r="98" spans="1:15" ht="12.75" customHeight="1" x14ac:dyDescent="0.3">
      <c r="A98" s="3" t="s">
        <v>56</v>
      </c>
      <c r="L98" s="2"/>
      <c r="M98" s="2"/>
      <c r="O98" s="2"/>
    </row>
    <row r="99" spans="1:15" ht="25.5" customHeight="1" x14ac:dyDescent="0.2">
      <c r="B99" s="91" t="s">
        <v>1</v>
      </c>
      <c r="C99" s="91"/>
      <c r="D99" s="91"/>
      <c r="E99" s="91"/>
      <c r="G99" s="4" t="s">
        <v>2</v>
      </c>
      <c r="H99" s="4" t="s">
        <v>3</v>
      </c>
      <c r="I99" s="5" t="s">
        <v>4</v>
      </c>
      <c r="J99" s="4" t="s">
        <v>5</v>
      </c>
      <c r="K99" s="6" t="s">
        <v>6</v>
      </c>
      <c r="L99" s="6" t="s">
        <v>7</v>
      </c>
      <c r="M99" s="7" t="s">
        <v>8</v>
      </c>
    </row>
    <row r="100" spans="1:15" ht="12.75" customHeight="1" x14ac:dyDescent="0.2">
      <c r="A100" s="9" t="s">
        <v>9</v>
      </c>
      <c r="B100" s="10">
        <v>1</v>
      </c>
      <c r="C100" s="10">
        <v>2</v>
      </c>
      <c r="D100" s="10">
        <v>3</v>
      </c>
      <c r="E100" s="10">
        <v>4</v>
      </c>
      <c r="F100" s="11" t="s">
        <v>10</v>
      </c>
      <c r="G100" s="12"/>
      <c r="H100" s="12"/>
      <c r="I100" s="13"/>
      <c r="J100" s="14"/>
      <c r="K100" s="15"/>
      <c r="L100" s="15"/>
      <c r="M100" s="2"/>
    </row>
    <row r="101" spans="1:15" ht="12.75" customHeight="1" x14ac:dyDescent="0.2">
      <c r="A101" s="28" t="s">
        <v>31</v>
      </c>
      <c r="B101" s="19">
        <v>29</v>
      </c>
      <c r="C101" s="19"/>
      <c r="D101" s="19"/>
      <c r="E101" s="19"/>
      <c r="F101" s="20"/>
      <c r="G101" s="12"/>
      <c r="H101" s="12"/>
      <c r="I101" s="13"/>
      <c r="J101" s="14"/>
      <c r="K101" s="21">
        <f>B101</f>
        <v>29</v>
      </c>
      <c r="L101" s="15"/>
      <c r="M101" s="2"/>
    </row>
    <row r="102" spans="1:15" ht="12.75" customHeight="1" x14ac:dyDescent="0.2">
      <c r="A102" s="28" t="s">
        <v>32</v>
      </c>
      <c r="C102" s="1">
        <v>26</v>
      </c>
      <c r="F102" s="1"/>
      <c r="G102" s="2"/>
      <c r="H102" s="2"/>
      <c r="J102" s="14">
        <f>C102/B101</f>
        <v>0.89655172413793105</v>
      </c>
      <c r="K102" s="24">
        <v>26</v>
      </c>
      <c r="L102" s="25">
        <f t="shared" ref="L102:L104" si="20">K102/K101</f>
        <v>0.89655172413793105</v>
      </c>
      <c r="M102" s="2">
        <f t="shared" ref="M102:M104" si="21">100%-L102</f>
        <v>0.10344827586206895</v>
      </c>
    </row>
    <row r="103" spans="1:15" ht="12.75" customHeight="1" x14ac:dyDescent="0.2">
      <c r="A103" s="28" t="s">
        <v>36</v>
      </c>
      <c r="D103" s="1">
        <v>25</v>
      </c>
      <c r="G103" s="2"/>
      <c r="H103" s="2"/>
      <c r="J103" s="2">
        <f>D103/C102</f>
        <v>0.96153846153846156</v>
      </c>
      <c r="K103" s="24">
        <v>25</v>
      </c>
      <c r="L103" s="25">
        <f t="shared" si="20"/>
        <v>0.96153846153846156</v>
      </c>
      <c r="M103" s="2">
        <f t="shared" si="21"/>
        <v>3.8461538461538436E-2</v>
      </c>
    </row>
    <row r="104" spans="1:15" ht="12.75" customHeight="1" x14ac:dyDescent="0.2">
      <c r="A104" s="28" t="s">
        <v>40</v>
      </c>
      <c r="E104" s="1">
        <v>23</v>
      </c>
      <c r="G104" s="2"/>
      <c r="H104" s="2"/>
      <c r="J104" s="2">
        <f>E104/D103</f>
        <v>0.92</v>
      </c>
      <c r="K104" s="24">
        <v>24</v>
      </c>
      <c r="L104" s="25">
        <f t="shared" si="20"/>
        <v>0.96</v>
      </c>
      <c r="M104" s="2">
        <f t="shared" si="21"/>
        <v>4.0000000000000036E-2</v>
      </c>
    </row>
    <row r="105" spans="1:15" ht="12.75" customHeight="1" x14ac:dyDescent="0.2">
      <c r="A105" s="28" t="s">
        <v>44</v>
      </c>
      <c r="E105" s="1">
        <v>1</v>
      </c>
      <c r="G105" s="2"/>
      <c r="H105" s="2"/>
      <c r="J105" s="2"/>
      <c r="K105" s="24">
        <v>1</v>
      </c>
    </row>
    <row r="106" spans="1:15" ht="12.75" customHeight="1" x14ac:dyDescent="0.2">
      <c r="A106" s="28" t="s">
        <v>45</v>
      </c>
      <c r="G106" s="2"/>
      <c r="H106" s="2"/>
      <c r="J106" s="2"/>
      <c r="K106" s="24"/>
    </row>
    <row r="107" spans="1:15" ht="12.75" customHeight="1" x14ac:dyDescent="0.2">
      <c r="A107" s="28" t="s">
        <v>46</v>
      </c>
      <c r="G107" s="2"/>
      <c r="H107" s="2"/>
      <c r="J107" s="2"/>
      <c r="K107" s="24"/>
    </row>
    <row r="108" spans="1:15" ht="12.75" customHeight="1" x14ac:dyDescent="0.2">
      <c r="G108" s="2"/>
      <c r="H108" s="2"/>
      <c r="J108" s="2"/>
    </row>
    <row r="109" spans="1:15" ht="12.75" customHeight="1" x14ac:dyDescent="0.3">
      <c r="A109" s="3" t="s">
        <v>57</v>
      </c>
      <c r="L109" s="2"/>
      <c r="M109" s="2"/>
    </row>
    <row r="110" spans="1:15" ht="25.5" customHeight="1" x14ac:dyDescent="0.2">
      <c r="B110" s="91" t="s">
        <v>1</v>
      </c>
      <c r="C110" s="91"/>
      <c r="D110" s="91"/>
      <c r="E110" s="91"/>
      <c r="G110" s="4" t="s">
        <v>2</v>
      </c>
      <c r="H110" s="4" t="s">
        <v>3</v>
      </c>
      <c r="I110" s="5" t="s">
        <v>4</v>
      </c>
      <c r="J110" s="4" t="s">
        <v>5</v>
      </c>
      <c r="K110" s="6" t="s">
        <v>6</v>
      </c>
      <c r="L110" s="6" t="s">
        <v>7</v>
      </c>
      <c r="M110" s="7" t="s">
        <v>8</v>
      </c>
    </row>
    <row r="111" spans="1:15" ht="12.75" customHeight="1" x14ac:dyDescent="0.2">
      <c r="A111" s="9" t="s">
        <v>9</v>
      </c>
      <c r="B111" s="10">
        <v>1</v>
      </c>
      <c r="C111" s="10">
        <v>2</v>
      </c>
      <c r="D111" s="10">
        <v>3</v>
      </c>
      <c r="E111" s="10">
        <v>4</v>
      </c>
      <c r="F111" s="11" t="s">
        <v>10</v>
      </c>
      <c r="G111" s="12"/>
      <c r="H111" s="12"/>
      <c r="I111" s="13"/>
      <c r="J111" s="14"/>
      <c r="K111" s="15"/>
      <c r="L111" s="15"/>
      <c r="M111" s="2"/>
    </row>
    <row r="112" spans="1:15" ht="12.75" customHeight="1" x14ac:dyDescent="0.2">
      <c r="A112" s="28" t="s">
        <v>32</v>
      </c>
      <c r="B112" s="19">
        <v>11</v>
      </c>
      <c r="C112" s="19"/>
      <c r="D112" s="19"/>
      <c r="E112" s="19"/>
      <c r="F112" s="20"/>
      <c r="G112" s="12"/>
      <c r="H112" s="12"/>
      <c r="I112" s="13"/>
      <c r="J112" s="14"/>
      <c r="K112" s="21">
        <f>B112</f>
        <v>11</v>
      </c>
      <c r="L112" s="15"/>
      <c r="M112" s="2"/>
    </row>
    <row r="113" spans="1:13" ht="12.75" customHeight="1" x14ac:dyDescent="0.2">
      <c r="A113" s="28" t="s">
        <v>36</v>
      </c>
      <c r="C113" s="1">
        <v>10</v>
      </c>
      <c r="F113" s="1"/>
      <c r="G113" s="2"/>
      <c r="H113" s="2"/>
      <c r="J113" s="14">
        <f>C113/B112</f>
        <v>0.90909090909090906</v>
      </c>
      <c r="K113" s="24">
        <v>10</v>
      </c>
      <c r="L113" s="25">
        <f t="shared" ref="L113:L115" si="22">K113/K112</f>
        <v>0.90909090909090906</v>
      </c>
      <c r="M113" s="2">
        <f t="shared" ref="M113:M115" si="23">100%-L113</f>
        <v>9.0909090909090939E-2</v>
      </c>
    </row>
    <row r="114" spans="1:13" ht="12.75" customHeight="1" x14ac:dyDescent="0.2">
      <c r="A114" s="28" t="s">
        <v>40</v>
      </c>
      <c r="D114" s="1">
        <v>10</v>
      </c>
      <c r="G114" s="2"/>
      <c r="H114" s="2"/>
      <c r="J114" s="2">
        <f>D114/C113</f>
        <v>1</v>
      </c>
      <c r="K114" s="24">
        <v>10</v>
      </c>
      <c r="L114" s="25">
        <f t="shared" si="22"/>
        <v>1</v>
      </c>
      <c r="M114" s="2">
        <f t="shared" si="23"/>
        <v>0</v>
      </c>
    </row>
    <row r="115" spans="1:13" ht="12.75" customHeight="1" x14ac:dyDescent="0.2">
      <c r="A115" s="28" t="s">
        <v>44</v>
      </c>
      <c r="E115" s="1">
        <v>9</v>
      </c>
      <c r="G115" s="2"/>
      <c r="H115" s="2"/>
      <c r="J115" s="2">
        <f>E115/D114</f>
        <v>0.9</v>
      </c>
      <c r="K115" s="24">
        <v>10</v>
      </c>
      <c r="L115" s="25">
        <f t="shared" si="22"/>
        <v>1</v>
      </c>
      <c r="M115" s="2">
        <f t="shared" si="23"/>
        <v>0</v>
      </c>
    </row>
    <row r="116" spans="1:13" ht="12.75" customHeight="1" x14ac:dyDescent="0.2">
      <c r="A116" s="28" t="s">
        <v>45</v>
      </c>
      <c r="E116" s="1">
        <v>1</v>
      </c>
      <c r="G116" s="2"/>
      <c r="H116" s="2"/>
      <c r="J116" s="2"/>
      <c r="K116" s="24">
        <v>1</v>
      </c>
      <c r="L116" s="25"/>
      <c r="M116" s="2"/>
    </row>
    <row r="117" spans="1:13" ht="12.75" customHeight="1" x14ac:dyDescent="0.2">
      <c r="A117" s="28" t="s">
        <v>46</v>
      </c>
      <c r="G117" s="2"/>
      <c r="H117" s="2"/>
      <c r="J117" s="2"/>
      <c r="K117" s="24"/>
      <c r="L117" s="25"/>
      <c r="M117" s="2"/>
    </row>
    <row r="118" spans="1:13" ht="12.75" customHeight="1" x14ac:dyDescent="0.2">
      <c r="A118" s="28" t="s">
        <v>47</v>
      </c>
      <c r="D118" s="1">
        <v>1</v>
      </c>
      <c r="G118" s="2"/>
      <c r="H118" s="2"/>
      <c r="J118" s="2"/>
      <c r="K118" s="24">
        <v>1</v>
      </c>
      <c r="L118" s="25"/>
      <c r="M118" s="2"/>
    </row>
    <row r="119" spans="1:13" ht="12.75" customHeight="1" x14ac:dyDescent="0.2">
      <c r="A119" s="28" t="s">
        <v>48</v>
      </c>
      <c r="G119" s="2"/>
      <c r="H119" s="2"/>
      <c r="J119" s="2"/>
      <c r="K119" s="24"/>
      <c r="L119" s="25"/>
      <c r="M119" s="2"/>
    </row>
    <row r="120" spans="1:13" ht="12.75" customHeight="1" x14ac:dyDescent="0.2">
      <c r="G120" s="2"/>
      <c r="H120" s="2"/>
      <c r="J120" s="2"/>
    </row>
    <row r="121" spans="1:13" ht="12.75" customHeight="1" x14ac:dyDescent="0.3">
      <c r="A121" s="3" t="s">
        <v>59</v>
      </c>
      <c r="L121" s="2"/>
      <c r="M121" s="2"/>
    </row>
    <row r="122" spans="1:13" ht="25.5" customHeight="1" x14ac:dyDescent="0.2">
      <c r="B122" s="91" t="s">
        <v>1</v>
      </c>
      <c r="C122" s="91"/>
      <c r="D122" s="91"/>
      <c r="E122" s="91"/>
      <c r="G122" s="4" t="s">
        <v>2</v>
      </c>
      <c r="H122" s="4" t="s">
        <v>3</v>
      </c>
      <c r="I122" s="5" t="s">
        <v>4</v>
      </c>
      <c r="J122" s="4" t="s">
        <v>5</v>
      </c>
      <c r="K122" s="6" t="s">
        <v>6</v>
      </c>
      <c r="L122" s="6" t="s">
        <v>7</v>
      </c>
      <c r="M122" s="7" t="s">
        <v>8</v>
      </c>
    </row>
    <row r="123" spans="1:13" ht="12.75" customHeight="1" x14ac:dyDescent="0.2">
      <c r="A123" s="9" t="s">
        <v>9</v>
      </c>
      <c r="B123" s="10">
        <v>1</v>
      </c>
      <c r="C123" s="10">
        <v>2</v>
      </c>
      <c r="D123" s="10">
        <v>3</v>
      </c>
      <c r="E123" s="10">
        <v>4</v>
      </c>
      <c r="F123" s="11" t="s">
        <v>10</v>
      </c>
      <c r="G123" s="12"/>
      <c r="H123" s="12"/>
      <c r="I123" s="13"/>
      <c r="J123" s="14"/>
      <c r="K123" s="15"/>
      <c r="L123" s="15"/>
      <c r="M123" s="2"/>
    </row>
    <row r="124" spans="1:13" ht="12.75" customHeight="1" x14ac:dyDescent="0.2">
      <c r="A124" s="28" t="s">
        <v>36</v>
      </c>
      <c r="B124" s="19">
        <v>22</v>
      </c>
      <c r="C124" s="19"/>
      <c r="D124" s="19"/>
      <c r="E124" s="19"/>
      <c r="F124" s="20"/>
      <c r="G124" s="12"/>
      <c r="H124" s="12"/>
      <c r="I124" s="13"/>
      <c r="J124" s="14"/>
      <c r="K124" s="21">
        <f>B124</f>
        <v>22</v>
      </c>
      <c r="L124" s="15"/>
      <c r="M124" s="2"/>
    </row>
    <row r="125" spans="1:13" ht="12.75" customHeight="1" x14ac:dyDescent="0.2">
      <c r="A125" s="28" t="s">
        <v>40</v>
      </c>
      <c r="C125" s="1">
        <v>18</v>
      </c>
      <c r="F125" s="1"/>
      <c r="G125" s="2"/>
      <c r="H125" s="2"/>
      <c r="J125" s="14">
        <f>C125/B124</f>
        <v>0.81818181818181823</v>
      </c>
      <c r="K125" s="24">
        <v>18</v>
      </c>
      <c r="L125" s="25">
        <f t="shared" ref="L125:L127" si="24">K125/K124</f>
        <v>0.81818181818181823</v>
      </c>
      <c r="M125" s="2">
        <f t="shared" ref="M125:M127" si="25">100%-L125</f>
        <v>0.18181818181818177</v>
      </c>
    </row>
    <row r="126" spans="1:13" ht="12.75" customHeight="1" x14ac:dyDescent="0.2">
      <c r="A126" s="28" t="s">
        <v>44</v>
      </c>
      <c r="D126" s="1">
        <v>16</v>
      </c>
      <c r="G126" s="2"/>
      <c r="H126" s="2"/>
      <c r="J126" s="2">
        <f>D126/C125</f>
        <v>0.88888888888888884</v>
      </c>
      <c r="K126" s="24">
        <v>17</v>
      </c>
      <c r="L126" s="25">
        <f t="shared" si="24"/>
        <v>0.94444444444444442</v>
      </c>
      <c r="M126" s="2">
        <f t="shared" si="25"/>
        <v>5.555555555555558E-2</v>
      </c>
    </row>
    <row r="127" spans="1:13" ht="12.75" customHeight="1" x14ac:dyDescent="0.2">
      <c r="A127" s="28" t="s">
        <v>45</v>
      </c>
      <c r="E127" s="1">
        <v>15</v>
      </c>
      <c r="G127" s="2"/>
      <c r="H127" s="2"/>
      <c r="J127" s="2">
        <f>E127/D126</f>
        <v>0.9375</v>
      </c>
      <c r="K127" s="24">
        <v>16</v>
      </c>
      <c r="L127" s="25">
        <f t="shared" si="24"/>
        <v>0.94117647058823528</v>
      </c>
      <c r="M127" s="2">
        <f t="shared" si="25"/>
        <v>5.8823529411764719E-2</v>
      </c>
    </row>
    <row r="128" spans="1:13" ht="12.75" customHeight="1" x14ac:dyDescent="0.2">
      <c r="A128" s="28" t="s">
        <v>46</v>
      </c>
      <c r="E128" s="1">
        <v>1</v>
      </c>
      <c r="G128" s="2"/>
      <c r="H128" s="2"/>
      <c r="J128" s="2"/>
      <c r="K128" s="24">
        <v>1</v>
      </c>
      <c r="L128" s="25"/>
      <c r="M128" s="2"/>
    </row>
    <row r="129" spans="1:13" ht="12.75" customHeight="1" x14ac:dyDescent="0.2">
      <c r="A129" s="28" t="s">
        <v>47</v>
      </c>
      <c r="E129" s="1">
        <v>1</v>
      </c>
      <c r="G129" s="2"/>
      <c r="H129" s="2"/>
      <c r="J129" s="2"/>
      <c r="K129" s="24">
        <v>1</v>
      </c>
      <c r="L129" s="25"/>
      <c r="M129" s="2"/>
    </row>
    <row r="130" spans="1:13" ht="12.75" customHeight="1" x14ac:dyDescent="0.2">
      <c r="A130" s="28" t="s">
        <v>48</v>
      </c>
      <c r="G130" s="2"/>
      <c r="H130" s="2"/>
      <c r="J130" s="2"/>
      <c r="K130" s="24"/>
      <c r="L130" s="25"/>
      <c r="M130" s="2"/>
    </row>
    <row r="131" spans="1:13" ht="12.75" customHeight="1" x14ac:dyDescent="0.2">
      <c r="G131" s="2"/>
      <c r="H131" s="2"/>
      <c r="J131" s="2"/>
    </row>
    <row r="132" spans="1:13" ht="12.75" customHeight="1" x14ac:dyDescent="0.3">
      <c r="A132" s="3" t="s">
        <v>63</v>
      </c>
      <c r="L132" s="2"/>
      <c r="M132" s="2"/>
    </row>
    <row r="133" spans="1:13" ht="25.5" customHeight="1" x14ac:dyDescent="0.2">
      <c r="B133" s="91" t="s">
        <v>1</v>
      </c>
      <c r="C133" s="91"/>
      <c r="D133" s="91"/>
      <c r="E133" s="91"/>
      <c r="G133" s="4" t="s">
        <v>2</v>
      </c>
      <c r="H133" s="4" t="s">
        <v>3</v>
      </c>
      <c r="I133" s="5" t="s">
        <v>4</v>
      </c>
      <c r="J133" s="4" t="s">
        <v>5</v>
      </c>
      <c r="K133" s="6" t="s">
        <v>6</v>
      </c>
      <c r="L133" s="6" t="s">
        <v>7</v>
      </c>
      <c r="M133" s="7" t="s">
        <v>8</v>
      </c>
    </row>
    <row r="134" spans="1:13" ht="12.75" customHeight="1" x14ac:dyDescent="0.2">
      <c r="A134" s="9" t="s">
        <v>9</v>
      </c>
      <c r="B134" s="10">
        <v>1</v>
      </c>
      <c r="C134" s="10">
        <v>2</v>
      </c>
      <c r="D134" s="10">
        <v>3</v>
      </c>
      <c r="E134" s="10">
        <v>4</v>
      </c>
      <c r="F134" s="11" t="s">
        <v>10</v>
      </c>
      <c r="G134" s="12"/>
      <c r="H134" s="12"/>
      <c r="I134" s="13"/>
      <c r="J134" s="14"/>
      <c r="K134" s="15"/>
      <c r="L134" s="15"/>
      <c r="M134" s="2"/>
    </row>
    <row r="135" spans="1:13" ht="12.75" customHeight="1" x14ac:dyDescent="0.2">
      <c r="A135" s="28" t="s">
        <v>40</v>
      </c>
      <c r="B135" s="19">
        <v>19</v>
      </c>
      <c r="C135" s="19"/>
      <c r="D135" s="19"/>
      <c r="E135" s="19"/>
      <c r="F135" s="20"/>
      <c r="G135" s="12"/>
      <c r="H135" s="12"/>
      <c r="I135" s="13"/>
      <c r="J135" s="14"/>
      <c r="K135" s="21">
        <f>B135</f>
        <v>19</v>
      </c>
      <c r="L135" s="15"/>
      <c r="M135" s="2"/>
    </row>
    <row r="136" spans="1:13" ht="12.75" customHeight="1" x14ac:dyDescent="0.2">
      <c r="A136" s="28" t="s">
        <v>44</v>
      </c>
      <c r="C136" s="1">
        <v>16</v>
      </c>
      <c r="F136" s="1"/>
      <c r="G136" s="2"/>
      <c r="H136" s="2"/>
      <c r="J136" s="14">
        <f>C136/B135</f>
        <v>0.84210526315789469</v>
      </c>
      <c r="K136" s="24">
        <v>16</v>
      </c>
      <c r="L136" s="25">
        <f t="shared" ref="L136:L138" si="26">K136/K135</f>
        <v>0.84210526315789469</v>
      </c>
      <c r="M136" s="2">
        <f t="shared" ref="M136:M138" si="27">100%-L136</f>
        <v>0.15789473684210531</v>
      </c>
    </row>
    <row r="137" spans="1:13" ht="12.75" customHeight="1" x14ac:dyDescent="0.2">
      <c r="A137" s="28" t="s">
        <v>45</v>
      </c>
      <c r="D137" s="1">
        <v>13</v>
      </c>
      <c r="G137" s="2"/>
      <c r="H137" s="2"/>
      <c r="J137" s="2">
        <f>D137/C136</f>
        <v>0.8125</v>
      </c>
      <c r="K137" s="24">
        <v>14</v>
      </c>
      <c r="L137" s="25">
        <f t="shared" si="26"/>
        <v>0.875</v>
      </c>
      <c r="M137" s="2">
        <f t="shared" si="27"/>
        <v>0.125</v>
      </c>
    </row>
    <row r="138" spans="1:13" ht="12.75" customHeight="1" x14ac:dyDescent="0.2">
      <c r="A138" s="28" t="s">
        <v>46</v>
      </c>
      <c r="E138" s="1">
        <v>11</v>
      </c>
      <c r="G138" s="2"/>
      <c r="H138" s="2"/>
      <c r="J138" s="2">
        <f>E138/D137</f>
        <v>0.84615384615384615</v>
      </c>
      <c r="K138" s="24">
        <v>12</v>
      </c>
      <c r="L138" s="25">
        <f t="shared" si="26"/>
        <v>0.8571428571428571</v>
      </c>
      <c r="M138" s="2">
        <f t="shared" si="27"/>
        <v>0.1428571428571429</v>
      </c>
    </row>
    <row r="139" spans="1:13" ht="12.75" customHeight="1" x14ac:dyDescent="0.2">
      <c r="A139" s="28" t="s">
        <v>47</v>
      </c>
      <c r="E139" s="1">
        <v>2</v>
      </c>
      <c r="G139" s="2"/>
      <c r="H139" s="2"/>
      <c r="J139" s="2"/>
      <c r="K139" s="24">
        <v>2</v>
      </c>
    </row>
    <row r="140" spans="1:13" ht="12.75" customHeight="1" x14ac:dyDescent="0.2">
      <c r="A140" s="28" t="s">
        <v>48</v>
      </c>
      <c r="G140" s="2"/>
      <c r="H140" s="2"/>
      <c r="J140" s="2"/>
      <c r="K140" s="24"/>
    </row>
    <row r="141" spans="1:13" ht="12.75" customHeight="1" x14ac:dyDescent="0.2">
      <c r="G141" s="2"/>
      <c r="H141" s="2"/>
      <c r="J141" s="2"/>
    </row>
    <row r="142" spans="1:13" ht="12.75" customHeight="1" x14ac:dyDescent="0.3">
      <c r="A142" s="3" t="s">
        <v>68</v>
      </c>
      <c r="L142" s="2"/>
      <c r="M142" s="2"/>
    </row>
    <row r="143" spans="1:13" ht="25.5" customHeight="1" x14ac:dyDescent="0.2">
      <c r="B143" s="91" t="s">
        <v>1</v>
      </c>
      <c r="C143" s="91"/>
      <c r="D143" s="91"/>
      <c r="E143" s="91"/>
      <c r="G143" s="4" t="s">
        <v>2</v>
      </c>
      <c r="H143" s="4" t="s">
        <v>3</v>
      </c>
      <c r="I143" s="5" t="s">
        <v>4</v>
      </c>
      <c r="J143" s="4" t="s">
        <v>5</v>
      </c>
      <c r="K143" s="6" t="s">
        <v>6</v>
      </c>
      <c r="L143" s="6" t="s">
        <v>7</v>
      </c>
      <c r="M143" s="7" t="s">
        <v>8</v>
      </c>
    </row>
    <row r="144" spans="1:13" ht="12.75" customHeight="1" x14ac:dyDescent="0.2">
      <c r="A144" s="9" t="s">
        <v>9</v>
      </c>
      <c r="B144" s="10">
        <v>1</v>
      </c>
      <c r="C144" s="10">
        <v>2</v>
      </c>
      <c r="D144" s="10">
        <v>3</v>
      </c>
      <c r="E144" s="10">
        <v>4</v>
      </c>
      <c r="F144" s="11" t="s">
        <v>10</v>
      </c>
      <c r="G144" s="12"/>
      <c r="H144" s="12"/>
      <c r="I144" s="13"/>
      <c r="J144" s="14"/>
      <c r="K144" s="15"/>
      <c r="L144" s="15"/>
      <c r="M144" s="2"/>
    </row>
    <row r="145" spans="1:13" ht="12.75" customHeight="1" x14ac:dyDescent="0.2">
      <c r="A145" s="28" t="s">
        <v>44</v>
      </c>
      <c r="B145" s="19">
        <v>28</v>
      </c>
      <c r="C145" s="19"/>
      <c r="D145" s="19"/>
      <c r="E145" s="19"/>
      <c r="F145" s="20"/>
      <c r="G145" s="12"/>
      <c r="H145" s="12"/>
      <c r="I145" s="13"/>
      <c r="J145" s="14"/>
      <c r="K145" s="21">
        <f>B145</f>
        <v>28</v>
      </c>
      <c r="L145" s="15"/>
      <c r="M145" s="2"/>
    </row>
    <row r="146" spans="1:13" ht="12.75" customHeight="1" x14ac:dyDescent="0.2">
      <c r="A146" s="28" t="s">
        <v>45</v>
      </c>
      <c r="C146" s="1">
        <v>21</v>
      </c>
      <c r="F146" s="1"/>
      <c r="G146" s="2"/>
      <c r="H146" s="2"/>
      <c r="J146" s="14">
        <f>C146/B145</f>
        <v>0.75</v>
      </c>
      <c r="K146" s="24">
        <v>21</v>
      </c>
      <c r="L146" s="25">
        <f t="shared" ref="L146:L148" si="28">K146/K145</f>
        <v>0.75</v>
      </c>
      <c r="M146" s="2">
        <f t="shared" ref="M146:M148" si="29">100%-L146</f>
        <v>0.25</v>
      </c>
    </row>
    <row r="147" spans="1:13" ht="12.75" customHeight="1" x14ac:dyDescent="0.2">
      <c r="A147" s="28" t="s">
        <v>46</v>
      </c>
      <c r="D147" s="1">
        <v>19</v>
      </c>
      <c r="G147" s="2"/>
      <c r="H147" s="2"/>
      <c r="J147" s="2">
        <f>D147/C146</f>
        <v>0.90476190476190477</v>
      </c>
      <c r="K147" s="24">
        <v>20</v>
      </c>
      <c r="L147" s="25">
        <f t="shared" si="28"/>
        <v>0.95238095238095233</v>
      </c>
      <c r="M147" s="2">
        <f t="shared" si="29"/>
        <v>4.7619047619047672E-2</v>
      </c>
    </row>
    <row r="148" spans="1:13" ht="12.75" customHeight="1" x14ac:dyDescent="0.2">
      <c r="A148" s="28" t="s">
        <v>47</v>
      </c>
      <c r="E148" s="1">
        <v>17</v>
      </c>
      <c r="G148" s="2"/>
      <c r="H148" s="2"/>
      <c r="J148" s="2">
        <f>E148/D147</f>
        <v>0.89473684210526316</v>
      </c>
      <c r="K148" s="24">
        <v>20</v>
      </c>
      <c r="L148" s="25">
        <f t="shared" si="28"/>
        <v>1</v>
      </c>
      <c r="M148" s="2">
        <f t="shared" si="29"/>
        <v>0</v>
      </c>
    </row>
    <row r="149" spans="1:13" ht="12.75" customHeight="1" x14ac:dyDescent="0.2">
      <c r="A149" s="28" t="s">
        <v>48</v>
      </c>
      <c r="G149" s="2"/>
      <c r="H149" s="2"/>
      <c r="J149" s="2"/>
    </row>
    <row r="150" spans="1:13" ht="12.75" customHeight="1" x14ac:dyDescent="0.2">
      <c r="A150" s="28" t="s">
        <v>53</v>
      </c>
      <c r="E150" s="1">
        <v>4</v>
      </c>
      <c r="G150" s="2"/>
      <c r="H150" s="2"/>
      <c r="J150" s="2"/>
      <c r="K150" s="24">
        <v>4</v>
      </c>
    </row>
    <row r="151" spans="1:13" ht="12.75" customHeight="1" x14ac:dyDescent="0.2">
      <c r="G151" s="2"/>
      <c r="H151" s="2"/>
      <c r="J151" s="2"/>
    </row>
    <row r="152" spans="1:13" ht="12.75" customHeight="1" x14ac:dyDescent="0.3">
      <c r="A152" s="3" t="s">
        <v>69</v>
      </c>
      <c r="L152" s="2"/>
      <c r="M152" s="2"/>
    </row>
    <row r="153" spans="1:13" ht="25.5" customHeight="1" x14ac:dyDescent="0.2">
      <c r="B153" s="91" t="s">
        <v>1</v>
      </c>
      <c r="C153" s="91"/>
      <c r="D153" s="91"/>
      <c r="E153" s="91"/>
      <c r="G153" s="4" t="s">
        <v>2</v>
      </c>
      <c r="H153" s="4" t="s">
        <v>3</v>
      </c>
      <c r="I153" s="5" t="s">
        <v>4</v>
      </c>
      <c r="J153" s="4" t="s">
        <v>5</v>
      </c>
      <c r="K153" s="6" t="s">
        <v>6</v>
      </c>
      <c r="L153" s="6" t="s">
        <v>7</v>
      </c>
      <c r="M153" s="7" t="s">
        <v>8</v>
      </c>
    </row>
    <row r="154" spans="1:13" ht="12.75" customHeight="1" x14ac:dyDescent="0.2">
      <c r="A154" s="9" t="s">
        <v>9</v>
      </c>
      <c r="B154" s="10">
        <v>1</v>
      </c>
      <c r="C154" s="10">
        <v>2</v>
      </c>
      <c r="D154" s="10">
        <v>3</v>
      </c>
      <c r="E154" s="10">
        <v>4</v>
      </c>
      <c r="F154" s="11" t="s">
        <v>10</v>
      </c>
      <c r="G154" s="12"/>
      <c r="H154" s="12"/>
      <c r="I154" s="13"/>
      <c r="J154" s="14"/>
      <c r="K154" s="15"/>
      <c r="L154" s="15"/>
      <c r="M154" s="2"/>
    </row>
    <row r="155" spans="1:13" ht="12.75" customHeight="1" x14ac:dyDescent="0.2">
      <c r="A155" s="28" t="s">
        <v>45</v>
      </c>
      <c r="B155" s="19">
        <v>10</v>
      </c>
      <c r="C155" s="19"/>
      <c r="D155" s="19"/>
      <c r="E155" s="19"/>
      <c r="F155" s="20"/>
      <c r="G155" s="12"/>
      <c r="H155" s="12"/>
      <c r="I155" s="13"/>
      <c r="J155" s="14"/>
      <c r="K155" s="21">
        <f>B155</f>
        <v>10</v>
      </c>
      <c r="L155" s="15"/>
      <c r="M155" s="2"/>
    </row>
    <row r="156" spans="1:13" ht="12.75" customHeight="1" x14ac:dyDescent="0.2">
      <c r="A156" s="28" t="s">
        <v>46</v>
      </c>
      <c r="C156" s="1">
        <v>6</v>
      </c>
      <c r="F156" s="1"/>
      <c r="G156" s="2"/>
      <c r="H156" s="2"/>
      <c r="J156" s="14">
        <f>C156/B155</f>
        <v>0.6</v>
      </c>
      <c r="K156" s="24">
        <v>6</v>
      </c>
      <c r="L156" s="25">
        <f t="shared" ref="L156:L157" si="30">K156/K155</f>
        <v>0.6</v>
      </c>
      <c r="M156" s="2">
        <f t="shared" ref="M156:M157" si="31">100%-L156</f>
        <v>0.4</v>
      </c>
    </row>
    <row r="157" spans="1:13" ht="12.75" customHeight="1" x14ac:dyDescent="0.2">
      <c r="A157" s="28" t="s">
        <v>47</v>
      </c>
      <c r="D157" s="1">
        <v>4</v>
      </c>
      <c r="G157" s="2"/>
      <c r="H157" s="2"/>
      <c r="J157" s="2">
        <f>D157/C156</f>
        <v>0.66666666666666663</v>
      </c>
      <c r="K157" s="24">
        <v>6</v>
      </c>
      <c r="L157" s="25">
        <f t="shared" si="30"/>
        <v>1</v>
      </c>
      <c r="M157" s="2">
        <f t="shared" si="31"/>
        <v>0</v>
      </c>
    </row>
    <row r="158" spans="1:13" ht="12.75" customHeight="1" x14ac:dyDescent="0.2">
      <c r="A158" s="28" t="s">
        <v>48</v>
      </c>
      <c r="E158" s="1">
        <v>2</v>
      </c>
      <c r="G158" s="2"/>
      <c r="H158" s="2"/>
      <c r="J158" s="2"/>
      <c r="K158" s="1">
        <v>4</v>
      </c>
    </row>
    <row r="159" spans="1:13" ht="12.75" customHeight="1" x14ac:dyDescent="0.2">
      <c r="A159" s="28" t="s">
        <v>53</v>
      </c>
      <c r="E159" s="1">
        <v>2</v>
      </c>
      <c r="G159" s="2"/>
      <c r="H159" s="2"/>
      <c r="J159" s="2"/>
      <c r="K159" s="1">
        <v>2</v>
      </c>
    </row>
    <row r="160" spans="1:13" ht="12.75" customHeight="1" x14ac:dyDescent="0.2">
      <c r="G160" s="2"/>
      <c r="H160" s="2"/>
      <c r="J160" s="2"/>
    </row>
    <row r="161" spans="1:21" ht="12.75" customHeight="1" x14ac:dyDescent="0.2">
      <c r="G161" s="2"/>
      <c r="H161" s="2"/>
      <c r="J161" s="2"/>
    </row>
    <row r="162" spans="1:21" ht="12.75" customHeight="1" x14ac:dyDescent="0.3">
      <c r="A162" s="3" t="s">
        <v>71</v>
      </c>
      <c r="L162" s="2"/>
      <c r="M162" s="2"/>
    </row>
    <row r="163" spans="1:21" ht="25.5" customHeight="1" x14ac:dyDescent="0.2">
      <c r="B163" s="91" t="s">
        <v>1</v>
      </c>
      <c r="C163" s="91"/>
      <c r="D163" s="91"/>
      <c r="E163" s="91"/>
      <c r="G163" s="4" t="s">
        <v>2</v>
      </c>
      <c r="H163" s="4" t="s">
        <v>3</v>
      </c>
      <c r="I163" s="5" t="s">
        <v>4</v>
      </c>
      <c r="J163" s="4" t="s">
        <v>5</v>
      </c>
      <c r="K163" s="6" t="s">
        <v>6</v>
      </c>
      <c r="L163" s="6" t="s">
        <v>7</v>
      </c>
      <c r="M163" s="7" t="s">
        <v>8</v>
      </c>
    </row>
    <row r="164" spans="1:21" ht="12.75" customHeight="1" x14ac:dyDescent="0.2">
      <c r="A164" s="9" t="s">
        <v>9</v>
      </c>
      <c r="B164" s="10">
        <v>1</v>
      </c>
      <c r="C164" s="10">
        <v>2</v>
      </c>
      <c r="D164" s="10">
        <v>3</v>
      </c>
      <c r="E164" s="10">
        <v>4</v>
      </c>
      <c r="F164" s="11" t="s">
        <v>10</v>
      </c>
      <c r="G164" s="12"/>
      <c r="H164" s="12"/>
      <c r="I164" s="13"/>
      <c r="J164" s="14"/>
      <c r="K164" s="15"/>
      <c r="L164" s="15"/>
      <c r="M164" s="2"/>
    </row>
    <row r="165" spans="1:21" ht="12.75" customHeight="1" x14ac:dyDescent="0.2">
      <c r="A165" s="28" t="s">
        <v>46</v>
      </c>
      <c r="B165" s="19">
        <v>26</v>
      </c>
      <c r="C165" s="19"/>
      <c r="D165" s="19"/>
      <c r="E165" s="19"/>
      <c r="F165" s="20"/>
      <c r="G165" s="12"/>
      <c r="H165" s="12"/>
      <c r="I165" s="13"/>
      <c r="J165" s="14"/>
      <c r="K165" s="21">
        <f>B165</f>
        <v>26</v>
      </c>
      <c r="L165" s="15"/>
      <c r="M165" s="2"/>
    </row>
    <row r="166" spans="1:21" ht="12.75" customHeight="1" x14ac:dyDescent="0.2">
      <c r="A166" s="28" t="s">
        <v>47</v>
      </c>
      <c r="C166" s="1">
        <v>21</v>
      </c>
      <c r="F166" s="1"/>
      <c r="G166" s="2"/>
      <c r="H166" s="2"/>
      <c r="J166" s="14">
        <f>C166/B165</f>
        <v>0.80769230769230771</v>
      </c>
      <c r="K166" s="24">
        <v>21</v>
      </c>
      <c r="L166" s="25">
        <f t="shared" ref="L166:L168" si="32">K166/K165</f>
        <v>0.80769230769230771</v>
      </c>
      <c r="M166" s="2">
        <f t="shared" ref="M166:M168" si="33">100%-L166</f>
        <v>0.19230769230769229</v>
      </c>
    </row>
    <row r="167" spans="1:21" ht="12.75" customHeight="1" x14ac:dyDescent="0.2">
      <c r="A167" s="28" t="s">
        <v>48</v>
      </c>
      <c r="D167" s="1">
        <v>19</v>
      </c>
      <c r="G167" s="2"/>
      <c r="H167" s="2"/>
      <c r="J167" s="2">
        <f>D167/C166</f>
        <v>0.90476190476190477</v>
      </c>
      <c r="K167" s="24">
        <v>19</v>
      </c>
      <c r="L167" s="25">
        <f t="shared" si="32"/>
        <v>0.90476190476190477</v>
      </c>
      <c r="M167" s="2">
        <f t="shared" si="33"/>
        <v>9.5238095238095233E-2</v>
      </c>
    </row>
    <row r="168" spans="1:21" ht="12.75" customHeight="1" x14ac:dyDescent="0.2">
      <c r="A168" s="28" t="s">
        <v>53</v>
      </c>
      <c r="E168" s="1">
        <v>19</v>
      </c>
      <c r="G168" s="2"/>
      <c r="H168" s="2"/>
      <c r="J168" s="2">
        <f>E168/D167</f>
        <v>1</v>
      </c>
      <c r="K168" s="24">
        <v>19</v>
      </c>
      <c r="L168" s="25">
        <f t="shared" si="32"/>
        <v>1</v>
      </c>
      <c r="M168" s="2">
        <f t="shared" si="33"/>
        <v>0</v>
      </c>
    </row>
    <row r="169" spans="1:21" ht="12.75" customHeight="1" x14ac:dyDescent="0.2">
      <c r="A169" s="28"/>
      <c r="G169" s="2"/>
      <c r="H169" s="2"/>
      <c r="J169" s="2"/>
      <c r="K169" s="24"/>
      <c r="L169" s="25"/>
      <c r="M169" s="2"/>
      <c r="T169" s="40" t="s">
        <v>46</v>
      </c>
      <c r="U169" s="1">
        <v>10</v>
      </c>
    </row>
    <row r="170" spans="1:21" ht="12.75" customHeight="1" x14ac:dyDescent="0.2">
      <c r="G170" s="2"/>
      <c r="H170" s="2"/>
      <c r="J170" s="2"/>
    </row>
    <row r="171" spans="1:21" ht="20.25" customHeight="1" x14ac:dyDescent="0.3">
      <c r="A171" s="92" t="s">
        <v>110</v>
      </c>
      <c r="G171" s="2"/>
      <c r="H171" s="2"/>
      <c r="J171" s="2"/>
    </row>
    <row r="172" spans="1:21" ht="12.75" customHeight="1" x14ac:dyDescent="0.3">
      <c r="A172" s="3" t="s">
        <v>76</v>
      </c>
      <c r="L172" s="2"/>
      <c r="M172" s="2"/>
    </row>
    <row r="173" spans="1:21" ht="25.5" customHeight="1" x14ac:dyDescent="0.2">
      <c r="B173" s="91" t="s">
        <v>1</v>
      </c>
      <c r="C173" s="91"/>
      <c r="D173" s="91"/>
      <c r="E173" s="91"/>
      <c r="G173" s="4" t="s">
        <v>2</v>
      </c>
      <c r="H173" s="4" t="s">
        <v>3</v>
      </c>
      <c r="I173" s="5" t="s">
        <v>4</v>
      </c>
      <c r="J173" s="4" t="s">
        <v>5</v>
      </c>
      <c r="K173" s="6" t="s">
        <v>6</v>
      </c>
      <c r="L173" s="6" t="s">
        <v>7</v>
      </c>
      <c r="M173" s="7" t="s">
        <v>8</v>
      </c>
    </row>
    <row r="174" spans="1:21" ht="12.75" customHeight="1" x14ac:dyDescent="0.2">
      <c r="A174" s="9" t="s">
        <v>9</v>
      </c>
      <c r="B174" s="10">
        <v>1</v>
      </c>
      <c r="C174" s="10">
        <v>2</v>
      </c>
      <c r="D174" s="10">
        <v>3</v>
      </c>
      <c r="E174" s="10">
        <v>4</v>
      </c>
      <c r="F174" s="11" t="s">
        <v>10</v>
      </c>
      <c r="G174" s="12"/>
      <c r="H174" s="12"/>
      <c r="I174" s="13"/>
      <c r="J174" s="14"/>
      <c r="K174" s="15"/>
      <c r="L174" s="15"/>
      <c r="M174" s="2"/>
    </row>
    <row r="175" spans="1:21" ht="12.75" customHeight="1" x14ac:dyDescent="0.2">
      <c r="A175" s="28" t="s">
        <v>48</v>
      </c>
      <c r="B175" s="19"/>
      <c r="C175" s="19"/>
      <c r="D175" s="19"/>
      <c r="E175" s="19"/>
      <c r="F175" s="20"/>
      <c r="G175" s="12"/>
      <c r="H175" s="12"/>
      <c r="I175" s="13"/>
      <c r="J175" s="14"/>
      <c r="K175" s="21">
        <f>B175</f>
        <v>0</v>
      </c>
      <c r="L175" s="15"/>
      <c r="M175" s="2"/>
    </row>
    <row r="176" spans="1:21" ht="12.75" customHeight="1" x14ac:dyDescent="0.2">
      <c r="A176" s="28"/>
      <c r="F176" s="1"/>
      <c r="G176" s="2"/>
      <c r="H176" s="2"/>
      <c r="J176" s="14" t="e">
        <f>C176/B175</f>
        <v>#DIV/0!</v>
      </c>
      <c r="K176" s="24"/>
      <c r="L176" s="25" t="e">
        <f>K176/K175</f>
        <v>#DIV/0!</v>
      </c>
      <c r="M176" s="2" t="e">
        <f>100%-L176</f>
        <v>#DIV/0!</v>
      </c>
    </row>
    <row r="177" spans="7:10" ht="12.75" customHeight="1" x14ac:dyDescent="0.2">
      <c r="G177" s="2"/>
      <c r="H177" s="2"/>
      <c r="J177" s="2"/>
    </row>
    <row r="178" spans="7:10" ht="12.75" customHeight="1" x14ac:dyDescent="0.2">
      <c r="G178" s="2"/>
      <c r="H178" s="2"/>
      <c r="J178" s="2"/>
    </row>
    <row r="179" spans="7:10" ht="12.75" customHeight="1" x14ac:dyDescent="0.2">
      <c r="G179" s="2"/>
      <c r="H179" s="2"/>
      <c r="J179" s="2"/>
    </row>
    <row r="180" spans="7:10" ht="12.75" customHeight="1" x14ac:dyDescent="0.2">
      <c r="G180" s="2"/>
      <c r="H180" s="2"/>
      <c r="J180" s="2"/>
    </row>
    <row r="181" spans="7:10" ht="12.75" customHeight="1" x14ac:dyDescent="0.2">
      <c r="G181" s="2"/>
      <c r="H181" s="2"/>
      <c r="J181" s="2"/>
    </row>
    <row r="182" spans="7:10" ht="12.75" customHeight="1" x14ac:dyDescent="0.2">
      <c r="G182" s="2"/>
      <c r="H182" s="2"/>
      <c r="J182" s="2"/>
    </row>
    <row r="183" spans="7:10" ht="12.75" customHeight="1" x14ac:dyDescent="0.2">
      <c r="G183" s="2"/>
      <c r="H183" s="2"/>
      <c r="J183" s="2"/>
    </row>
    <row r="184" spans="7:10" ht="12.75" customHeight="1" x14ac:dyDescent="0.2">
      <c r="G184" s="2"/>
      <c r="H184" s="2"/>
      <c r="J184" s="2"/>
    </row>
    <row r="185" spans="7:10" ht="12.75" customHeight="1" x14ac:dyDescent="0.2">
      <c r="G185" s="2"/>
      <c r="H185" s="2"/>
      <c r="J185" s="2"/>
    </row>
    <row r="186" spans="7:10" ht="12.75" customHeight="1" x14ac:dyDescent="0.2">
      <c r="G186" s="2"/>
      <c r="H186" s="2"/>
      <c r="J186" s="2"/>
    </row>
    <row r="187" spans="7:10" ht="12.75" customHeight="1" x14ac:dyDescent="0.2">
      <c r="G187" s="2"/>
      <c r="H187" s="2"/>
      <c r="J187" s="2"/>
    </row>
    <row r="188" spans="7:10" ht="12.75" customHeight="1" x14ac:dyDescent="0.2">
      <c r="G188" s="2"/>
      <c r="H188" s="2"/>
      <c r="J188" s="2"/>
    </row>
    <row r="189" spans="7:10" ht="12.75" customHeight="1" x14ac:dyDescent="0.2">
      <c r="G189" s="2"/>
      <c r="H189" s="2"/>
      <c r="J189" s="2"/>
    </row>
    <row r="190" spans="7:10" ht="12.75" customHeight="1" x14ac:dyDescent="0.2">
      <c r="G190" s="2"/>
      <c r="H190" s="2"/>
      <c r="J190" s="2"/>
    </row>
    <row r="191" spans="7:10" ht="12.75" customHeight="1" x14ac:dyDescent="0.2">
      <c r="G191" s="2"/>
      <c r="H191" s="2"/>
      <c r="J191" s="2"/>
    </row>
    <row r="192" spans="7:10" ht="12.75" customHeight="1" x14ac:dyDescent="0.2">
      <c r="G192" s="2"/>
      <c r="H192" s="2"/>
      <c r="J192" s="2"/>
    </row>
    <row r="193" spans="7:10" ht="12.75" customHeight="1" x14ac:dyDescent="0.2">
      <c r="G193" s="2"/>
      <c r="H193" s="2"/>
      <c r="J193" s="2"/>
    </row>
    <row r="194" spans="7:10" ht="12.75" customHeight="1" x14ac:dyDescent="0.2">
      <c r="G194" s="2"/>
      <c r="H194" s="2"/>
      <c r="J194" s="2"/>
    </row>
    <row r="195" spans="7:10" ht="12.75" customHeight="1" x14ac:dyDescent="0.2">
      <c r="G195" s="2"/>
      <c r="H195" s="2"/>
      <c r="J195" s="2"/>
    </row>
    <row r="196" spans="7:10" ht="12.75" customHeight="1" x14ac:dyDescent="0.2">
      <c r="G196" s="2"/>
      <c r="H196" s="2"/>
      <c r="J196" s="2"/>
    </row>
    <row r="197" spans="7:10" ht="12.75" customHeight="1" x14ac:dyDescent="0.2">
      <c r="G197" s="2"/>
      <c r="H197" s="2"/>
      <c r="J197" s="2"/>
    </row>
    <row r="198" spans="7:10" ht="12.75" customHeight="1" x14ac:dyDescent="0.2">
      <c r="G198" s="2"/>
      <c r="H198" s="2"/>
      <c r="J198" s="2"/>
    </row>
    <row r="199" spans="7:10" ht="12.75" customHeight="1" x14ac:dyDescent="0.2">
      <c r="G199" s="2"/>
      <c r="H199" s="2"/>
      <c r="J199" s="2"/>
    </row>
    <row r="200" spans="7:10" ht="12.75" customHeight="1" x14ac:dyDescent="0.2">
      <c r="G200" s="2"/>
      <c r="H200" s="2"/>
      <c r="J200" s="2"/>
    </row>
    <row r="201" spans="7:10" ht="12.75" customHeight="1" x14ac:dyDescent="0.2">
      <c r="G201" s="2"/>
      <c r="H201" s="2"/>
      <c r="J201" s="2"/>
    </row>
    <row r="202" spans="7:10" ht="12.75" customHeight="1" x14ac:dyDescent="0.2">
      <c r="G202" s="2"/>
      <c r="H202" s="2"/>
      <c r="J202" s="2"/>
    </row>
    <row r="203" spans="7:10" ht="12.75" customHeight="1" x14ac:dyDescent="0.2">
      <c r="G203" s="2"/>
      <c r="H203" s="2"/>
      <c r="J203" s="2"/>
    </row>
    <row r="204" spans="7:10" ht="12.75" customHeight="1" x14ac:dyDescent="0.2">
      <c r="G204" s="2"/>
      <c r="H204" s="2"/>
      <c r="J204" s="2"/>
    </row>
    <row r="205" spans="7:10" ht="12.75" customHeight="1" x14ac:dyDescent="0.2">
      <c r="G205" s="2"/>
      <c r="H205" s="2"/>
      <c r="J205" s="2"/>
    </row>
    <row r="206" spans="7:10" ht="12.75" customHeight="1" x14ac:dyDescent="0.2">
      <c r="G206" s="2"/>
      <c r="H206" s="2"/>
      <c r="J206" s="2"/>
    </row>
    <row r="207" spans="7:10" ht="12.75" customHeight="1" x14ac:dyDescent="0.2">
      <c r="G207" s="2"/>
      <c r="H207" s="2"/>
      <c r="J207" s="2"/>
    </row>
    <row r="208" spans="7:10" ht="12.75" customHeight="1" x14ac:dyDescent="0.2">
      <c r="G208" s="2"/>
      <c r="H208" s="2"/>
      <c r="J208" s="2"/>
    </row>
    <row r="209" spans="7:10" ht="12.75" customHeight="1" x14ac:dyDescent="0.2">
      <c r="G209" s="2"/>
      <c r="H209" s="2"/>
      <c r="J209" s="2"/>
    </row>
    <row r="210" spans="7:10" ht="12.75" customHeight="1" x14ac:dyDescent="0.2">
      <c r="G210" s="2"/>
      <c r="H210" s="2"/>
      <c r="J210" s="2"/>
    </row>
    <row r="211" spans="7:10" ht="12.75" customHeight="1" x14ac:dyDescent="0.2">
      <c r="G211" s="2"/>
      <c r="H211" s="2"/>
      <c r="J211" s="2"/>
    </row>
    <row r="212" spans="7:10" ht="12.75" customHeight="1" x14ac:dyDescent="0.2">
      <c r="G212" s="2"/>
      <c r="H212" s="2"/>
      <c r="J212" s="2"/>
    </row>
    <row r="213" spans="7:10" ht="12.75" customHeight="1" x14ac:dyDescent="0.2">
      <c r="G213" s="2"/>
      <c r="H213" s="2"/>
      <c r="J213" s="2"/>
    </row>
    <row r="214" spans="7:10" ht="12.75" customHeight="1" x14ac:dyDescent="0.2">
      <c r="G214" s="2"/>
      <c r="H214" s="2"/>
      <c r="J214" s="2"/>
    </row>
    <row r="215" spans="7:10" ht="12.75" customHeight="1" x14ac:dyDescent="0.2">
      <c r="G215" s="2"/>
      <c r="H215" s="2"/>
      <c r="J215" s="2"/>
    </row>
    <row r="216" spans="7:10" ht="12.75" customHeight="1" x14ac:dyDescent="0.2">
      <c r="G216" s="2"/>
      <c r="H216" s="2"/>
      <c r="J216" s="2"/>
    </row>
    <row r="217" spans="7:10" ht="12.75" customHeight="1" x14ac:dyDescent="0.2">
      <c r="G217" s="2"/>
      <c r="H217" s="2"/>
      <c r="J217" s="2"/>
    </row>
    <row r="218" spans="7:10" ht="12.75" customHeight="1" x14ac:dyDescent="0.2">
      <c r="G218" s="2"/>
      <c r="H218" s="2"/>
      <c r="J218" s="2"/>
    </row>
    <row r="219" spans="7:10" ht="12.75" customHeight="1" x14ac:dyDescent="0.2">
      <c r="G219" s="2"/>
      <c r="H219" s="2"/>
      <c r="J219" s="2"/>
    </row>
    <row r="220" spans="7:10" ht="12.75" customHeight="1" x14ac:dyDescent="0.2">
      <c r="G220" s="2"/>
      <c r="H220" s="2"/>
      <c r="J220" s="2"/>
    </row>
    <row r="221" spans="7:10" ht="12.75" customHeight="1" x14ac:dyDescent="0.2">
      <c r="G221" s="2"/>
      <c r="H221" s="2"/>
      <c r="J221" s="2"/>
    </row>
    <row r="222" spans="7:10" ht="12.75" customHeight="1" x14ac:dyDescent="0.2">
      <c r="G222" s="2"/>
      <c r="H222" s="2"/>
      <c r="J222" s="2"/>
    </row>
    <row r="223" spans="7:10" ht="12.75" customHeight="1" x14ac:dyDescent="0.2">
      <c r="G223" s="2"/>
      <c r="H223" s="2"/>
      <c r="J223" s="2"/>
    </row>
    <row r="224" spans="7:10" ht="12.75" customHeight="1" x14ac:dyDescent="0.2">
      <c r="G224" s="2"/>
      <c r="H224" s="2"/>
      <c r="J224" s="2"/>
    </row>
    <row r="225" spans="7:10" ht="12.75" customHeight="1" x14ac:dyDescent="0.2">
      <c r="G225" s="2"/>
      <c r="H225" s="2"/>
      <c r="J225" s="2"/>
    </row>
    <row r="226" spans="7:10" ht="12.75" customHeight="1" x14ac:dyDescent="0.2">
      <c r="G226" s="2"/>
      <c r="H226" s="2"/>
      <c r="J226" s="2"/>
    </row>
    <row r="227" spans="7:10" ht="12.75" customHeight="1" x14ac:dyDescent="0.2">
      <c r="G227" s="2"/>
      <c r="H227" s="2"/>
      <c r="J227" s="2"/>
    </row>
    <row r="228" spans="7:10" ht="12.75" customHeight="1" x14ac:dyDescent="0.2">
      <c r="G228" s="2"/>
      <c r="H228" s="2"/>
      <c r="J228" s="2"/>
    </row>
    <row r="229" spans="7:10" ht="12.75" customHeight="1" x14ac:dyDescent="0.2">
      <c r="G229" s="2"/>
      <c r="H229" s="2"/>
      <c r="J229" s="2"/>
    </row>
    <row r="230" spans="7:10" ht="12.75" customHeight="1" x14ac:dyDescent="0.2">
      <c r="G230" s="2"/>
      <c r="H230" s="2"/>
      <c r="J230" s="2"/>
    </row>
    <row r="231" spans="7:10" ht="12.75" customHeight="1" x14ac:dyDescent="0.2">
      <c r="G231" s="2"/>
      <c r="H231" s="2"/>
      <c r="J231" s="2"/>
    </row>
    <row r="232" spans="7:10" ht="12.75" customHeight="1" x14ac:dyDescent="0.2">
      <c r="G232" s="2"/>
      <c r="H232" s="2"/>
      <c r="J232" s="2"/>
    </row>
    <row r="233" spans="7:10" ht="12.75" customHeight="1" x14ac:dyDescent="0.2">
      <c r="G233" s="2"/>
      <c r="H233" s="2"/>
      <c r="J233" s="2"/>
    </row>
    <row r="234" spans="7:10" ht="12.75" customHeight="1" x14ac:dyDescent="0.2">
      <c r="G234" s="2"/>
      <c r="H234" s="2"/>
      <c r="J234" s="2"/>
    </row>
    <row r="235" spans="7:10" ht="12.75" customHeight="1" x14ac:dyDescent="0.2">
      <c r="G235" s="2"/>
      <c r="H235" s="2"/>
      <c r="J235" s="2"/>
    </row>
    <row r="236" spans="7:10" ht="12.75" customHeight="1" x14ac:dyDescent="0.2">
      <c r="G236" s="2"/>
      <c r="H236" s="2"/>
      <c r="J236" s="2"/>
    </row>
    <row r="237" spans="7:10" ht="12.75" customHeight="1" x14ac:dyDescent="0.2">
      <c r="G237" s="2"/>
      <c r="H237" s="2"/>
      <c r="J237" s="2"/>
    </row>
    <row r="238" spans="7:10" ht="12.75" customHeight="1" x14ac:dyDescent="0.2">
      <c r="G238" s="2"/>
      <c r="H238" s="2"/>
      <c r="J238" s="2"/>
    </row>
    <row r="239" spans="7:10" ht="12.75" customHeight="1" x14ac:dyDescent="0.2">
      <c r="G239" s="2"/>
      <c r="H239" s="2"/>
      <c r="J239" s="2"/>
    </row>
    <row r="240" spans="7:10" ht="12.75" customHeight="1" x14ac:dyDescent="0.2">
      <c r="G240" s="2"/>
      <c r="H240" s="2"/>
      <c r="J240" s="2"/>
    </row>
    <row r="241" spans="7:10" ht="12.75" customHeight="1" x14ac:dyDescent="0.2">
      <c r="G241" s="2"/>
      <c r="H241" s="2"/>
      <c r="J241" s="2"/>
    </row>
    <row r="242" spans="7:10" ht="12.75" customHeight="1" x14ac:dyDescent="0.2">
      <c r="G242" s="2"/>
      <c r="H242" s="2"/>
      <c r="J242" s="2"/>
    </row>
    <row r="243" spans="7:10" ht="12.75" customHeight="1" x14ac:dyDescent="0.2">
      <c r="G243" s="2"/>
      <c r="H243" s="2"/>
      <c r="J243" s="2"/>
    </row>
    <row r="244" spans="7:10" ht="12.75" customHeight="1" x14ac:dyDescent="0.2">
      <c r="G244" s="2"/>
      <c r="H244" s="2"/>
      <c r="J244" s="2"/>
    </row>
    <row r="245" spans="7:10" ht="12.75" customHeight="1" x14ac:dyDescent="0.2">
      <c r="G245" s="2"/>
      <c r="H245" s="2"/>
      <c r="J245" s="2"/>
    </row>
    <row r="246" spans="7:10" ht="12.75" customHeight="1" x14ac:dyDescent="0.2">
      <c r="G246" s="2"/>
      <c r="H246" s="2"/>
      <c r="J246" s="2"/>
    </row>
    <row r="247" spans="7:10" ht="12.75" customHeight="1" x14ac:dyDescent="0.2">
      <c r="G247" s="2"/>
      <c r="H247" s="2"/>
      <c r="J247" s="2"/>
    </row>
    <row r="248" spans="7:10" ht="12.75" customHeight="1" x14ac:dyDescent="0.2">
      <c r="G248" s="2"/>
      <c r="H248" s="2"/>
      <c r="J248" s="2"/>
    </row>
    <row r="249" spans="7:10" ht="12.75" customHeight="1" x14ac:dyDescent="0.2">
      <c r="G249" s="2"/>
      <c r="H249" s="2"/>
      <c r="J249" s="2"/>
    </row>
    <row r="250" spans="7:10" ht="12.75" customHeight="1" x14ac:dyDescent="0.2">
      <c r="G250" s="2"/>
      <c r="H250" s="2"/>
      <c r="J250" s="2"/>
    </row>
    <row r="251" spans="7:10" ht="12.75" customHeight="1" x14ac:dyDescent="0.2">
      <c r="G251" s="2"/>
      <c r="H251" s="2"/>
      <c r="J251" s="2"/>
    </row>
    <row r="252" spans="7:10" ht="12.75" customHeight="1" x14ac:dyDescent="0.2">
      <c r="G252" s="2"/>
      <c r="H252" s="2"/>
      <c r="J252" s="2"/>
    </row>
    <row r="253" spans="7:10" ht="12.75" customHeight="1" x14ac:dyDescent="0.2">
      <c r="G253" s="2"/>
      <c r="H253" s="2"/>
      <c r="J253" s="2"/>
    </row>
    <row r="254" spans="7:10" ht="12.75" customHeight="1" x14ac:dyDescent="0.2">
      <c r="G254" s="2"/>
      <c r="H254" s="2"/>
      <c r="J254" s="2"/>
    </row>
    <row r="255" spans="7:10" ht="12.75" customHeight="1" x14ac:dyDescent="0.2">
      <c r="G255" s="2"/>
      <c r="H255" s="2"/>
      <c r="J255" s="2"/>
    </row>
    <row r="256" spans="7:10" ht="12.75" customHeight="1" x14ac:dyDescent="0.2">
      <c r="G256" s="2"/>
      <c r="H256" s="2"/>
      <c r="J256" s="2"/>
    </row>
    <row r="257" spans="7:10" ht="12.75" customHeight="1" x14ac:dyDescent="0.2">
      <c r="G257" s="2"/>
      <c r="H257" s="2"/>
      <c r="J257" s="2"/>
    </row>
    <row r="258" spans="7:10" ht="12.75" customHeight="1" x14ac:dyDescent="0.2">
      <c r="G258" s="2"/>
      <c r="H258" s="2"/>
      <c r="J258" s="2"/>
    </row>
    <row r="259" spans="7:10" ht="12.75" customHeight="1" x14ac:dyDescent="0.2">
      <c r="G259" s="2"/>
      <c r="H259" s="2"/>
      <c r="J259" s="2"/>
    </row>
    <row r="260" spans="7:10" ht="12.75" customHeight="1" x14ac:dyDescent="0.2">
      <c r="G260" s="2"/>
      <c r="H260" s="2"/>
      <c r="J260" s="2"/>
    </row>
    <row r="261" spans="7:10" ht="12.75" customHeight="1" x14ac:dyDescent="0.2">
      <c r="G261" s="2"/>
      <c r="H261" s="2"/>
      <c r="J261" s="2"/>
    </row>
    <row r="262" spans="7:10" ht="12.75" customHeight="1" x14ac:dyDescent="0.2">
      <c r="G262" s="2"/>
      <c r="H262" s="2"/>
      <c r="J262" s="2"/>
    </row>
    <row r="263" spans="7:10" ht="12.75" customHeight="1" x14ac:dyDescent="0.2">
      <c r="G263" s="2"/>
      <c r="H263" s="2"/>
      <c r="J263" s="2"/>
    </row>
    <row r="264" spans="7:10" ht="12.75" customHeight="1" x14ac:dyDescent="0.2">
      <c r="G264" s="2"/>
      <c r="H264" s="2"/>
      <c r="J264" s="2"/>
    </row>
    <row r="265" spans="7:10" ht="12.75" customHeight="1" x14ac:dyDescent="0.2">
      <c r="G265" s="2"/>
      <c r="H265" s="2"/>
      <c r="J265" s="2"/>
    </row>
    <row r="266" spans="7:10" ht="12.75" customHeight="1" x14ac:dyDescent="0.2">
      <c r="G266" s="2"/>
      <c r="H266" s="2"/>
      <c r="J266" s="2"/>
    </row>
    <row r="267" spans="7:10" ht="12.75" customHeight="1" x14ac:dyDescent="0.2">
      <c r="G267" s="2"/>
      <c r="H267" s="2"/>
      <c r="J267" s="2"/>
    </row>
    <row r="268" spans="7:10" ht="12.75" customHeight="1" x14ac:dyDescent="0.2">
      <c r="G268" s="2"/>
      <c r="H268" s="2"/>
      <c r="J268" s="2"/>
    </row>
    <row r="269" spans="7:10" ht="12.75" customHeight="1" x14ac:dyDescent="0.2">
      <c r="G269" s="2"/>
      <c r="H269" s="2"/>
      <c r="J269" s="2"/>
    </row>
    <row r="270" spans="7:10" ht="12.75" customHeight="1" x14ac:dyDescent="0.2">
      <c r="G270" s="2"/>
      <c r="H270" s="2"/>
      <c r="J270" s="2"/>
    </row>
    <row r="271" spans="7:10" ht="12.75" customHeight="1" x14ac:dyDescent="0.2">
      <c r="G271" s="2"/>
      <c r="H271" s="2"/>
      <c r="J271" s="2"/>
    </row>
    <row r="272" spans="7:10" ht="12.75" customHeight="1" x14ac:dyDescent="0.2">
      <c r="G272" s="2"/>
      <c r="H272" s="2"/>
      <c r="J272" s="2"/>
    </row>
    <row r="273" spans="7:10" ht="12.75" customHeight="1" x14ac:dyDescent="0.2">
      <c r="G273" s="2"/>
      <c r="H273" s="2"/>
      <c r="J273" s="2"/>
    </row>
    <row r="274" spans="7:10" ht="12.75" customHeight="1" x14ac:dyDescent="0.2">
      <c r="G274" s="2"/>
      <c r="H274" s="2"/>
      <c r="J274" s="2"/>
    </row>
    <row r="275" spans="7:10" ht="12.75" customHeight="1" x14ac:dyDescent="0.2">
      <c r="G275" s="2"/>
      <c r="H275" s="2"/>
      <c r="J275" s="2"/>
    </row>
    <row r="276" spans="7:10" ht="12.75" customHeight="1" x14ac:dyDescent="0.2">
      <c r="G276" s="2"/>
      <c r="H276" s="2"/>
      <c r="J276" s="2"/>
    </row>
    <row r="277" spans="7:10" ht="12.75" customHeight="1" x14ac:dyDescent="0.2">
      <c r="G277" s="2"/>
      <c r="H277" s="2"/>
      <c r="J277" s="2"/>
    </row>
    <row r="278" spans="7:10" ht="12.75" customHeight="1" x14ac:dyDescent="0.2">
      <c r="G278" s="2"/>
      <c r="H278" s="2"/>
      <c r="J278" s="2"/>
    </row>
    <row r="279" spans="7:10" ht="12.75" customHeight="1" x14ac:dyDescent="0.2">
      <c r="G279" s="2"/>
      <c r="H279" s="2"/>
      <c r="J279" s="2"/>
    </row>
    <row r="280" spans="7:10" ht="12.75" customHeight="1" x14ac:dyDescent="0.2">
      <c r="G280" s="2"/>
      <c r="H280" s="2"/>
      <c r="J280" s="2"/>
    </row>
    <row r="281" spans="7:10" ht="12.75" customHeight="1" x14ac:dyDescent="0.2">
      <c r="G281" s="2"/>
      <c r="H281" s="2"/>
      <c r="J281" s="2"/>
    </row>
    <row r="282" spans="7:10" ht="12.75" customHeight="1" x14ac:dyDescent="0.2">
      <c r="G282" s="2"/>
      <c r="H282" s="2"/>
      <c r="J282" s="2"/>
    </row>
    <row r="283" spans="7:10" ht="12.75" customHeight="1" x14ac:dyDescent="0.2">
      <c r="G283" s="2"/>
      <c r="H283" s="2"/>
      <c r="J283" s="2"/>
    </row>
    <row r="284" spans="7:10" ht="12.75" customHeight="1" x14ac:dyDescent="0.2">
      <c r="G284" s="2"/>
      <c r="H284" s="2"/>
      <c r="J284" s="2"/>
    </row>
    <row r="285" spans="7:10" ht="12.75" customHeight="1" x14ac:dyDescent="0.2">
      <c r="G285" s="2"/>
      <c r="H285" s="2"/>
      <c r="J285" s="2"/>
    </row>
    <row r="286" spans="7:10" ht="12.75" customHeight="1" x14ac:dyDescent="0.2">
      <c r="G286" s="2"/>
      <c r="H286" s="2"/>
      <c r="J286" s="2"/>
    </row>
    <row r="287" spans="7:10" ht="12.75" customHeight="1" x14ac:dyDescent="0.2">
      <c r="G287" s="2"/>
      <c r="H287" s="2"/>
      <c r="J287" s="2"/>
    </row>
    <row r="288" spans="7:10" ht="12.75" customHeight="1" x14ac:dyDescent="0.2">
      <c r="G288" s="2"/>
      <c r="H288" s="2"/>
      <c r="J288" s="2"/>
    </row>
    <row r="289" spans="7:10" ht="12.75" customHeight="1" x14ac:dyDescent="0.2">
      <c r="G289" s="2"/>
      <c r="H289" s="2"/>
      <c r="J289" s="2"/>
    </row>
    <row r="290" spans="7:10" ht="12.75" customHeight="1" x14ac:dyDescent="0.2">
      <c r="G290" s="2"/>
      <c r="H290" s="2"/>
      <c r="J290" s="2"/>
    </row>
    <row r="291" spans="7:10" ht="12.75" customHeight="1" x14ac:dyDescent="0.2">
      <c r="G291" s="2"/>
      <c r="H291" s="2"/>
      <c r="J291" s="2"/>
    </row>
    <row r="292" spans="7:10" ht="12.75" customHeight="1" x14ac:dyDescent="0.2">
      <c r="G292" s="2"/>
      <c r="H292" s="2"/>
      <c r="J292" s="2"/>
    </row>
    <row r="293" spans="7:10" ht="12.75" customHeight="1" x14ac:dyDescent="0.2">
      <c r="G293" s="2"/>
      <c r="H293" s="2"/>
      <c r="J293" s="2"/>
    </row>
    <row r="294" spans="7:10" ht="12.75" customHeight="1" x14ac:dyDescent="0.2">
      <c r="G294" s="2"/>
      <c r="H294" s="2"/>
      <c r="J294" s="2"/>
    </row>
    <row r="295" spans="7:10" ht="12.75" customHeight="1" x14ac:dyDescent="0.2">
      <c r="G295" s="2"/>
      <c r="H295" s="2"/>
      <c r="J295" s="2"/>
    </row>
    <row r="296" spans="7:10" ht="12.75" customHeight="1" x14ac:dyDescent="0.2">
      <c r="G296" s="2"/>
      <c r="H296" s="2"/>
      <c r="J296" s="2"/>
    </row>
    <row r="297" spans="7:10" ht="12.75" customHeight="1" x14ac:dyDescent="0.2">
      <c r="G297" s="2"/>
      <c r="H297" s="2"/>
      <c r="J297" s="2"/>
    </row>
    <row r="298" spans="7:10" ht="12.75" customHeight="1" x14ac:dyDescent="0.2">
      <c r="G298" s="2"/>
      <c r="H298" s="2"/>
      <c r="J298" s="2"/>
    </row>
    <row r="299" spans="7:10" ht="12.75" customHeight="1" x14ac:dyDescent="0.2">
      <c r="G299" s="2"/>
      <c r="H299" s="2"/>
      <c r="J299" s="2"/>
    </row>
    <row r="300" spans="7:10" ht="12.75" customHeight="1" x14ac:dyDescent="0.2">
      <c r="G300" s="2"/>
      <c r="H300" s="2"/>
      <c r="J300" s="2"/>
    </row>
    <row r="301" spans="7:10" ht="12.75" customHeight="1" x14ac:dyDescent="0.2">
      <c r="G301" s="2"/>
      <c r="H301" s="2"/>
      <c r="J301" s="2"/>
    </row>
    <row r="302" spans="7:10" ht="12.75" customHeight="1" x14ac:dyDescent="0.2">
      <c r="G302" s="2"/>
      <c r="H302" s="2"/>
      <c r="J302" s="2"/>
    </row>
    <row r="303" spans="7:10" ht="12.75" customHeight="1" x14ac:dyDescent="0.2">
      <c r="G303" s="2"/>
      <c r="H303" s="2"/>
      <c r="J303" s="2"/>
    </row>
    <row r="304" spans="7:10" ht="12.75" customHeight="1" x14ac:dyDescent="0.2">
      <c r="G304" s="2"/>
      <c r="H304" s="2"/>
      <c r="J304" s="2"/>
    </row>
    <row r="305" spans="7:10" ht="12.75" customHeight="1" x14ac:dyDescent="0.2">
      <c r="G305" s="2"/>
      <c r="H305" s="2"/>
      <c r="J305" s="2"/>
    </row>
    <row r="306" spans="7:10" ht="12.75" customHeight="1" x14ac:dyDescent="0.2">
      <c r="G306" s="2"/>
      <c r="H306" s="2"/>
      <c r="J306" s="2"/>
    </row>
    <row r="307" spans="7:10" ht="12.75" customHeight="1" x14ac:dyDescent="0.2">
      <c r="G307" s="2"/>
      <c r="H307" s="2"/>
      <c r="J307" s="2"/>
    </row>
    <row r="308" spans="7:10" ht="12.75" customHeight="1" x14ac:dyDescent="0.2">
      <c r="G308" s="2"/>
      <c r="H308" s="2"/>
      <c r="J308" s="2"/>
    </row>
    <row r="309" spans="7:10" ht="12.75" customHeight="1" x14ac:dyDescent="0.2">
      <c r="G309" s="2"/>
      <c r="H309" s="2"/>
      <c r="J309" s="2"/>
    </row>
    <row r="310" spans="7:10" ht="12.75" customHeight="1" x14ac:dyDescent="0.2">
      <c r="G310" s="2"/>
      <c r="H310" s="2"/>
      <c r="J310" s="2"/>
    </row>
    <row r="311" spans="7:10" ht="12.75" customHeight="1" x14ac:dyDescent="0.2">
      <c r="G311" s="2"/>
      <c r="H311" s="2"/>
      <c r="J311" s="2"/>
    </row>
    <row r="312" spans="7:10" ht="12.75" customHeight="1" x14ac:dyDescent="0.2">
      <c r="G312" s="2"/>
      <c r="H312" s="2"/>
      <c r="J312" s="2"/>
    </row>
    <row r="313" spans="7:10" ht="12.75" customHeight="1" x14ac:dyDescent="0.2">
      <c r="G313" s="2"/>
      <c r="H313" s="2"/>
      <c r="J313" s="2"/>
    </row>
    <row r="314" spans="7:10" ht="12.75" customHeight="1" x14ac:dyDescent="0.2">
      <c r="G314" s="2"/>
      <c r="H314" s="2"/>
      <c r="J314" s="2"/>
    </row>
    <row r="315" spans="7:10" ht="12.75" customHeight="1" x14ac:dyDescent="0.2">
      <c r="G315" s="2"/>
      <c r="H315" s="2"/>
      <c r="J315" s="2"/>
    </row>
    <row r="316" spans="7:10" ht="12.75" customHeight="1" x14ac:dyDescent="0.2">
      <c r="G316" s="2"/>
      <c r="H316" s="2"/>
      <c r="J316" s="2"/>
    </row>
    <row r="317" spans="7:10" ht="12.75" customHeight="1" x14ac:dyDescent="0.2">
      <c r="G317" s="2"/>
      <c r="H317" s="2"/>
      <c r="J317" s="2"/>
    </row>
    <row r="318" spans="7:10" ht="12.75" customHeight="1" x14ac:dyDescent="0.2">
      <c r="G318" s="2"/>
      <c r="H318" s="2"/>
      <c r="J318" s="2"/>
    </row>
    <row r="319" spans="7:10" ht="12.75" customHeight="1" x14ac:dyDescent="0.2">
      <c r="G319" s="2"/>
      <c r="H319" s="2"/>
      <c r="J319" s="2"/>
    </row>
    <row r="320" spans="7:10" ht="12.75" customHeight="1" x14ac:dyDescent="0.2">
      <c r="G320" s="2"/>
      <c r="H320" s="2"/>
      <c r="J320" s="2"/>
    </row>
    <row r="321" spans="7:10" ht="12.75" customHeight="1" x14ac:dyDescent="0.2">
      <c r="G321" s="2"/>
      <c r="H321" s="2"/>
      <c r="J321" s="2"/>
    </row>
    <row r="322" spans="7:10" ht="12.75" customHeight="1" x14ac:dyDescent="0.2">
      <c r="G322" s="2"/>
      <c r="H322" s="2"/>
      <c r="J322" s="2"/>
    </row>
    <row r="323" spans="7:10" ht="12.75" customHeight="1" x14ac:dyDescent="0.2">
      <c r="G323" s="2"/>
      <c r="H323" s="2"/>
      <c r="J323" s="2"/>
    </row>
    <row r="324" spans="7:10" ht="12.75" customHeight="1" x14ac:dyDescent="0.2">
      <c r="G324" s="2"/>
      <c r="H324" s="2"/>
      <c r="J324" s="2"/>
    </row>
    <row r="325" spans="7:10" ht="12.75" customHeight="1" x14ac:dyDescent="0.2">
      <c r="G325" s="2"/>
      <c r="H325" s="2"/>
      <c r="J325" s="2"/>
    </row>
    <row r="326" spans="7:10" ht="12.75" customHeight="1" x14ac:dyDescent="0.2">
      <c r="G326" s="2"/>
      <c r="H326" s="2"/>
      <c r="J326" s="2"/>
    </row>
    <row r="327" spans="7:10" ht="12.75" customHeight="1" x14ac:dyDescent="0.2">
      <c r="G327" s="2"/>
      <c r="H327" s="2"/>
      <c r="J327" s="2"/>
    </row>
    <row r="328" spans="7:10" ht="12.75" customHeight="1" x14ac:dyDescent="0.2">
      <c r="G328" s="2"/>
      <c r="H328" s="2"/>
      <c r="J328" s="2"/>
    </row>
    <row r="329" spans="7:10" ht="12.75" customHeight="1" x14ac:dyDescent="0.2">
      <c r="G329" s="2"/>
      <c r="H329" s="2"/>
      <c r="J329" s="2"/>
    </row>
    <row r="330" spans="7:10" ht="12.75" customHeight="1" x14ac:dyDescent="0.2">
      <c r="G330" s="2"/>
      <c r="H330" s="2"/>
      <c r="J330" s="2"/>
    </row>
    <row r="331" spans="7:10" ht="12.75" customHeight="1" x14ac:dyDescent="0.2">
      <c r="G331" s="2"/>
      <c r="H331" s="2"/>
      <c r="J331" s="2"/>
    </row>
    <row r="332" spans="7:10" ht="12.75" customHeight="1" x14ac:dyDescent="0.2">
      <c r="G332" s="2"/>
      <c r="H332" s="2"/>
      <c r="J332" s="2"/>
    </row>
    <row r="333" spans="7:10" ht="12.75" customHeight="1" x14ac:dyDescent="0.2">
      <c r="G333" s="2"/>
      <c r="H333" s="2"/>
      <c r="J333" s="2"/>
    </row>
    <row r="334" spans="7:10" ht="12.75" customHeight="1" x14ac:dyDescent="0.2">
      <c r="G334" s="2"/>
      <c r="H334" s="2"/>
      <c r="J334" s="2"/>
    </row>
    <row r="335" spans="7:10" ht="12.75" customHeight="1" x14ac:dyDescent="0.2">
      <c r="G335" s="2"/>
      <c r="H335" s="2"/>
      <c r="J335" s="2"/>
    </row>
    <row r="336" spans="7:10" ht="12.75" customHeight="1" x14ac:dyDescent="0.2">
      <c r="G336" s="2"/>
      <c r="H336" s="2"/>
      <c r="J336" s="2"/>
    </row>
    <row r="337" spans="7:10" ht="12.75" customHeight="1" x14ac:dyDescent="0.2">
      <c r="G337" s="2"/>
      <c r="H337" s="2"/>
      <c r="J337" s="2"/>
    </row>
    <row r="338" spans="7:10" ht="12.75" customHeight="1" x14ac:dyDescent="0.2">
      <c r="G338" s="2"/>
      <c r="H338" s="2"/>
      <c r="J338" s="2"/>
    </row>
    <row r="339" spans="7:10" ht="12.75" customHeight="1" x14ac:dyDescent="0.2">
      <c r="G339" s="2"/>
      <c r="H339" s="2"/>
      <c r="J339" s="2"/>
    </row>
    <row r="340" spans="7:10" ht="12.75" customHeight="1" x14ac:dyDescent="0.2">
      <c r="G340" s="2"/>
      <c r="H340" s="2"/>
      <c r="J340" s="2"/>
    </row>
    <row r="341" spans="7:10" ht="12.75" customHeight="1" x14ac:dyDescent="0.2">
      <c r="G341" s="2"/>
      <c r="H341" s="2"/>
      <c r="J341" s="2"/>
    </row>
    <row r="342" spans="7:10" ht="12.75" customHeight="1" x14ac:dyDescent="0.2">
      <c r="G342" s="2"/>
      <c r="H342" s="2"/>
      <c r="J342" s="2"/>
    </row>
    <row r="343" spans="7:10" ht="12.75" customHeight="1" x14ac:dyDescent="0.2">
      <c r="G343" s="2"/>
      <c r="H343" s="2"/>
      <c r="J343" s="2"/>
    </row>
    <row r="344" spans="7:10" ht="12.75" customHeight="1" x14ac:dyDescent="0.2">
      <c r="G344" s="2"/>
      <c r="H344" s="2"/>
      <c r="J344" s="2"/>
    </row>
    <row r="345" spans="7:10" ht="12.75" customHeight="1" x14ac:dyDescent="0.2">
      <c r="G345" s="2"/>
      <c r="H345" s="2"/>
      <c r="J345" s="2"/>
    </row>
    <row r="346" spans="7:10" ht="12.75" customHeight="1" x14ac:dyDescent="0.2">
      <c r="G346" s="2"/>
      <c r="H346" s="2"/>
      <c r="J346" s="2"/>
    </row>
    <row r="347" spans="7:10" ht="12.75" customHeight="1" x14ac:dyDescent="0.2">
      <c r="G347" s="2"/>
      <c r="H347" s="2"/>
      <c r="J347" s="2"/>
    </row>
    <row r="348" spans="7:10" ht="12.75" customHeight="1" x14ac:dyDescent="0.2">
      <c r="G348" s="2"/>
      <c r="H348" s="2"/>
      <c r="J348" s="2"/>
    </row>
    <row r="349" spans="7:10" ht="12.75" customHeight="1" x14ac:dyDescent="0.2">
      <c r="G349" s="2"/>
      <c r="H349" s="2"/>
      <c r="J349" s="2"/>
    </row>
    <row r="350" spans="7:10" ht="12.75" customHeight="1" x14ac:dyDescent="0.2">
      <c r="G350" s="2"/>
      <c r="H350" s="2"/>
      <c r="J350" s="2"/>
    </row>
    <row r="351" spans="7:10" ht="12.75" customHeight="1" x14ac:dyDescent="0.2">
      <c r="G351" s="2"/>
      <c r="H351" s="2"/>
      <c r="J351" s="2"/>
    </row>
    <row r="352" spans="7:10" ht="12.75" customHeight="1" x14ac:dyDescent="0.2">
      <c r="G352" s="2"/>
      <c r="H352" s="2"/>
      <c r="J352" s="2"/>
    </row>
    <row r="353" spans="7:10" ht="12.75" customHeight="1" x14ac:dyDescent="0.2">
      <c r="G353" s="2"/>
      <c r="H353" s="2"/>
      <c r="J353" s="2"/>
    </row>
    <row r="354" spans="7:10" ht="12.75" customHeight="1" x14ac:dyDescent="0.2">
      <c r="G354" s="2"/>
      <c r="H354" s="2"/>
      <c r="J354" s="2"/>
    </row>
    <row r="355" spans="7:10" ht="12.75" customHeight="1" x14ac:dyDescent="0.2">
      <c r="G355" s="2"/>
      <c r="H355" s="2"/>
      <c r="J355" s="2"/>
    </row>
    <row r="356" spans="7:10" ht="12.75" customHeight="1" x14ac:dyDescent="0.2">
      <c r="G356" s="2"/>
      <c r="H356" s="2"/>
      <c r="J356" s="2"/>
    </row>
    <row r="357" spans="7:10" ht="12.75" customHeight="1" x14ac:dyDescent="0.2">
      <c r="G357" s="2"/>
      <c r="H357" s="2"/>
      <c r="J357" s="2"/>
    </row>
    <row r="358" spans="7:10" ht="12.75" customHeight="1" x14ac:dyDescent="0.2">
      <c r="G358" s="2"/>
      <c r="H358" s="2"/>
      <c r="J358" s="2"/>
    </row>
    <row r="359" spans="7:10" ht="12.75" customHeight="1" x14ac:dyDescent="0.2">
      <c r="G359" s="2"/>
      <c r="H359" s="2"/>
      <c r="J359" s="2"/>
    </row>
    <row r="360" spans="7:10" ht="12.75" customHeight="1" x14ac:dyDescent="0.2">
      <c r="G360" s="2"/>
      <c r="H360" s="2"/>
      <c r="J360" s="2"/>
    </row>
    <row r="361" spans="7:10" ht="12.75" customHeight="1" x14ac:dyDescent="0.2">
      <c r="G361" s="2"/>
      <c r="H361" s="2"/>
      <c r="J361" s="2"/>
    </row>
    <row r="362" spans="7:10" ht="12.75" customHeight="1" x14ac:dyDescent="0.2">
      <c r="G362" s="2"/>
      <c r="H362" s="2"/>
      <c r="J362" s="2"/>
    </row>
    <row r="363" spans="7:10" ht="12.75" customHeight="1" x14ac:dyDescent="0.2">
      <c r="G363" s="2"/>
      <c r="H363" s="2"/>
      <c r="J363" s="2"/>
    </row>
    <row r="364" spans="7:10" ht="12.75" customHeight="1" x14ac:dyDescent="0.2">
      <c r="G364" s="2"/>
      <c r="H364" s="2"/>
      <c r="J364" s="2"/>
    </row>
    <row r="365" spans="7:10" ht="12.75" customHeight="1" x14ac:dyDescent="0.2">
      <c r="G365" s="2"/>
      <c r="H365" s="2"/>
      <c r="J365" s="2"/>
    </row>
    <row r="366" spans="7:10" ht="12.75" customHeight="1" x14ac:dyDescent="0.2">
      <c r="G366" s="2"/>
      <c r="H366" s="2"/>
      <c r="J366" s="2"/>
    </row>
    <row r="367" spans="7:10" ht="12.75" customHeight="1" x14ac:dyDescent="0.2">
      <c r="G367" s="2"/>
      <c r="H367" s="2"/>
      <c r="J367" s="2"/>
    </row>
    <row r="368" spans="7:10" ht="12.75" customHeight="1" x14ac:dyDescent="0.2">
      <c r="G368" s="2"/>
      <c r="H368" s="2"/>
      <c r="J368" s="2"/>
    </row>
    <row r="369" spans="7:10" ht="12.75" customHeight="1" x14ac:dyDescent="0.2">
      <c r="G369" s="2"/>
      <c r="H369" s="2"/>
      <c r="J369" s="2"/>
    </row>
    <row r="370" spans="7:10" ht="12.75" customHeight="1" x14ac:dyDescent="0.2">
      <c r="G370" s="2"/>
      <c r="H370" s="2"/>
      <c r="J370" s="2"/>
    </row>
    <row r="371" spans="7:10" ht="12.75" customHeight="1" x14ac:dyDescent="0.2">
      <c r="G371" s="2"/>
      <c r="H371" s="2"/>
      <c r="J371" s="2"/>
    </row>
    <row r="372" spans="7:10" ht="12.75" customHeight="1" x14ac:dyDescent="0.2">
      <c r="G372" s="2"/>
      <c r="H372" s="2"/>
      <c r="J372" s="2"/>
    </row>
    <row r="373" spans="7:10" ht="12.75" customHeight="1" x14ac:dyDescent="0.2">
      <c r="G373" s="2"/>
      <c r="H373" s="2"/>
      <c r="J373" s="2"/>
    </row>
    <row r="374" spans="7:10" ht="12.75" customHeight="1" x14ac:dyDescent="0.2">
      <c r="G374" s="2"/>
      <c r="H374" s="2"/>
      <c r="J374" s="2"/>
    </row>
    <row r="375" spans="7:10" ht="12.75" customHeight="1" x14ac:dyDescent="0.2">
      <c r="G375" s="2"/>
      <c r="H375" s="2"/>
      <c r="J375" s="2"/>
    </row>
    <row r="376" spans="7:10" ht="12.75" customHeight="1" x14ac:dyDescent="0.2">
      <c r="G376" s="2"/>
      <c r="H376" s="2"/>
      <c r="J376" s="2"/>
    </row>
    <row r="377" spans="7:10" ht="12.75" customHeight="1" x14ac:dyDescent="0.2">
      <c r="G377" s="2"/>
      <c r="H377" s="2"/>
      <c r="J377" s="2"/>
    </row>
    <row r="378" spans="7:10" ht="12.75" customHeight="1" x14ac:dyDescent="0.2">
      <c r="G378" s="2"/>
      <c r="H378" s="2"/>
      <c r="J378" s="2"/>
    </row>
    <row r="379" spans="7:10" ht="12.75" customHeight="1" x14ac:dyDescent="0.2">
      <c r="G379" s="2"/>
      <c r="H379" s="2"/>
      <c r="J379" s="2"/>
    </row>
    <row r="380" spans="7:10" ht="12.75" customHeight="1" x14ac:dyDescent="0.2">
      <c r="G380" s="2"/>
      <c r="H380" s="2"/>
      <c r="J380" s="2"/>
    </row>
    <row r="381" spans="7:10" ht="12.75" customHeight="1" x14ac:dyDescent="0.2">
      <c r="G381" s="2"/>
      <c r="H381" s="2"/>
      <c r="J381" s="2"/>
    </row>
    <row r="382" spans="7:10" ht="12.75" customHeight="1" x14ac:dyDescent="0.2">
      <c r="G382" s="2"/>
      <c r="H382" s="2"/>
      <c r="J382" s="2"/>
    </row>
    <row r="383" spans="7:10" ht="12.75" customHeight="1" x14ac:dyDescent="0.2">
      <c r="G383" s="2"/>
      <c r="H383" s="2"/>
      <c r="J383" s="2"/>
    </row>
    <row r="384" spans="7:10" ht="12.75" customHeight="1" x14ac:dyDescent="0.2">
      <c r="G384" s="2"/>
      <c r="H384" s="2"/>
      <c r="J384" s="2"/>
    </row>
    <row r="385" spans="7:10" ht="12.75" customHeight="1" x14ac:dyDescent="0.2">
      <c r="G385" s="2"/>
      <c r="H385" s="2"/>
      <c r="J385" s="2"/>
    </row>
    <row r="386" spans="7:10" ht="12.75" customHeight="1" x14ac:dyDescent="0.2">
      <c r="G386" s="2"/>
      <c r="H386" s="2"/>
      <c r="J386" s="2"/>
    </row>
    <row r="387" spans="7:10" ht="12.75" customHeight="1" x14ac:dyDescent="0.2">
      <c r="G387" s="2"/>
      <c r="H387" s="2"/>
      <c r="J387" s="2"/>
    </row>
    <row r="388" spans="7:10" ht="12.75" customHeight="1" x14ac:dyDescent="0.2">
      <c r="G388" s="2"/>
      <c r="H388" s="2"/>
      <c r="J388" s="2"/>
    </row>
    <row r="389" spans="7:10" ht="12.75" customHeight="1" x14ac:dyDescent="0.2">
      <c r="G389" s="2"/>
      <c r="H389" s="2"/>
      <c r="J389" s="2"/>
    </row>
    <row r="390" spans="7:10" ht="12.75" customHeight="1" x14ac:dyDescent="0.2">
      <c r="G390" s="2"/>
      <c r="H390" s="2"/>
      <c r="J390" s="2"/>
    </row>
    <row r="391" spans="7:10" ht="12.75" customHeight="1" x14ac:dyDescent="0.2">
      <c r="G391" s="2"/>
      <c r="H391" s="2"/>
      <c r="J391" s="2"/>
    </row>
    <row r="392" spans="7:10" ht="12.75" customHeight="1" x14ac:dyDescent="0.2">
      <c r="G392" s="2"/>
      <c r="H392" s="2"/>
      <c r="J392" s="2"/>
    </row>
    <row r="393" spans="7:10" ht="12.75" customHeight="1" x14ac:dyDescent="0.2">
      <c r="G393" s="2"/>
      <c r="H393" s="2"/>
      <c r="J393" s="2"/>
    </row>
    <row r="394" spans="7:10" ht="12.75" customHeight="1" x14ac:dyDescent="0.2">
      <c r="G394" s="2"/>
      <c r="H394" s="2"/>
      <c r="J394" s="2"/>
    </row>
    <row r="395" spans="7:10" ht="12.75" customHeight="1" x14ac:dyDescent="0.2">
      <c r="G395" s="2"/>
      <c r="H395" s="2"/>
      <c r="J395" s="2"/>
    </row>
    <row r="396" spans="7:10" ht="12.75" customHeight="1" x14ac:dyDescent="0.2">
      <c r="G396" s="2"/>
      <c r="H396" s="2"/>
      <c r="J396" s="2"/>
    </row>
    <row r="397" spans="7:10" ht="12.75" customHeight="1" x14ac:dyDescent="0.2">
      <c r="G397" s="2"/>
      <c r="H397" s="2"/>
      <c r="J397" s="2"/>
    </row>
    <row r="398" spans="7:10" ht="12.75" customHeight="1" x14ac:dyDescent="0.2">
      <c r="G398" s="2"/>
      <c r="H398" s="2"/>
      <c r="J398" s="2"/>
    </row>
    <row r="399" spans="7:10" ht="12.75" customHeight="1" x14ac:dyDescent="0.2">
      <c r="G399" s="2"/>
      <c r="H399" s="2"/>
      <c r="J399" s="2"/>
    </row>
    <row r="400" spans="7:10" ht="12.75" customHeight="1" x14ac:dyDescent="0.2">
      <c r="G400" s="2"/>
      <c r="H400" s="2"/>
      <c r="J400" s="2"/>
    </row>
    <row r="401" spans="7:10" ht="12.75" customHeight="1" x14ac:dyDescent="0.2">
      <c r="G401" s="2"/>
      <c r="H401" s="2"/>
      <c r="J401" s="2"/>
    </row>
    <row r="402" spans="7:10" ht="12.75" customHeight="1" x14ac:dyDescent="0.2">
      <c r="G402" s="2"/>
      <c r="H402" s="2"/>
      <c r="J402" s="2"/>
    </row>
    <row r="403" spans="7:10" ht="12.75" customHeight="1" x14ac:dyDescent="0.2">
      <c r="G403" s="2"/>
      <c r="H403" s="2"/>
      <c r="J403" s="2"/>
    </row>
    <row r="404" spans="7:10" ht="12.75" customHeight="1" x14ac:dyDescent="0.2">
      <c r="G404" s="2"/>
      <c r="H404" s="2"/>
      <c r="J404" s="2"/>
    </row>
    <row r="405" spans="7:10" ht="12.75" customHeight="1" x14ac:dyDescent="0.2">
      <c r="G405" s="2"/>
      <c r="H405" s="2"/>
      <c r="J405" s="2"/>
    </row>
    <row r="406" spans="7:10" ht="12.75" customHeight="1" x14ac:dyDescent="0.2">
      <c r="G406" s="2"/>
      <c r="H406" s="2"/>
      <c r="J406" s="2"/>
    </row>
    <row r="407" spans="7:10" ht="12.75" customHeight="1" x14ac:dyDescent="0.2">
      <c r="G407" s="2"/>
      <c r="H407" s="2"/>
      <c r="J407" s="2"/>
    </row>
    <row r="408" spans="7:10" ht="12.75" customHeight="1" x14ac:dyDescent="0.2">
      <c r="G408" s="2"/>
      <c r="H408" s="2"/>
      <c r="J408" s="2"/>
    </row>
    <row r="409" spans="7:10" ht="12.75" customHeight="1" x14ac:dyDescent="0.2">
      <c r="G409" s="2"/>
      <c r="H409" s="2"/>
      <c r="J409" s="2"/>
    </row>
    <row r="410" spans="7:10" ht="12.75" customHeight="1" x14ac:dyDescent="0.2">
      <c r="G410" s="2"/>
      <c r="H410" s="2"/>
      <c r="J410" s="2"/>
    </row>
    <row r="411" spans="7:10" ht="12.75" customHeight="1" x14ac:dyDescent="0.2">
      <c r="G411" s="2"/>
      <c r="H411" s="2"/>
      <c r="J411" s="2"/>
    </row>
    <row r="412" spans="7:10" ht="12.75" customHeight="1" x14ac:dyDescent="0.2">
      <c r="G412" s="2"/>
      <c r="H412" s="2"/>
      <c r="J412" s="2"/>
    </row>
    <row r="413" spans="7:10" ht="12.75" customHeight="1" x14ac:dyDescent="0.2">
      <c r="G413" s="2"/>
      <c r="H413" s="2"/>
      <c r="J413" s="2"/>
    </row>
    <row r="414" spans="7:10" ht="12.75" customHeight="1" x14ac:dyDescent="0.2">
      <c r="G414" s="2"/>
      <c r="H414" s="2"/>
      <c r="J414" s="2"/>
    </row>
    <row r="415" spans="7:10" ht="12.75" customHeight="1" x14ac:dyDescent="0.2">
      <c r="G415" s="2"/>
      <c r="H415" s="2"/>
      <c r="J415" s="2"/>
    </row>
    <row r="416" spans="7:10" ht="12.75" customHeight="1" x14ac:dyDescent="0.2">
      <c r="G416" s="2"/>
      <c r="H416" s="2"/>
      <c r="J416" s="2"/>
    </row>
    <row r="417" spans="7:10" ht="12.75" customHeight="1" x14ac:dyDescent="0.2">
      <c r="G417" s="2"/>
      <c r="H417" s="2"/>
      <c r="J417" s="2"/>
    </row>
    <row r="418" spans="7:10" ht="12.75" customHeight="1" x14ac:dyDescent="0.2">
      <c r="G418" s="2"/>
      <c r="H418" s="2"/>
      <c r="J418" s="2"/>
    </row>
    <row r="419" spans="7:10" ht="12.75" customHeight="1" x14ac:dyDescent="0.2">
      <c r="G419" s="2"/>
      <c r="H419" s="2"/>
      <c r="J419" s="2"/>
    </row>
    <row r="420" spans="7:10" ht="12.75" customHeight="1" x14ac:dyDescent="0.2">
      <c r="G420" s="2"/>
      <c r="H420" s="2"/>
      <c r="J420" s="2"/>
    </row>
    <row r="421" spans="7:10" ht="12.75" customHeight="1" x14ac:dyDescent="0.2">
      <c r="G421" s="2"/>
      <c r="H421" s="2"/>
      <c r="J421" s="2"/>
    </row>
    <row r="422" spans="7:10" ht="12.75" customHeight="1" x14ac:dyDescent="0.2">
      <c r="G422" s="2"/>
      <c r="H422" s="2"/>
      <c r="J422" s="2"/>
    </row>
    <row r="423" spans="7:10" ht="12.75" customHeight="1" x14ac:dyDescent="0.2">
      <c r="G423" s="2"/>
      <c r="H423" s="2"/>
      <c r="J423" s="2"/>
    </row>
    <row r="424" spans="7:10" ht="12.75" customHeight="1" x14ac:dyDescent="0.2">
      <c r="G424" s="2"/>
      <c r="H424" s="2"/>
      <c r="J424" s="2"/>
    </row>
    <row r="425" spans="7:10" ht="12.75" customHeight="1" x14ac:dyDescent="0.2">
      <c r="G425" s="2"/>
      <c r="H425" s="2"/>
      <c r="J425" s="2"/>
    </row>
    <row r="426" spans="7:10" ht="12.75" customHeight="1" x14ac:dyDescent="0.2">
      <c r="G426" s="2"/>
      <c r="H426" s="2"/>
      <c r="J426" s="2"/>
    </row>
    <row r="427" spans="7:10" ht="12.75" customHeight="1" x14ac:dyDescent="0.2">
      <c r="G427" s="2"/>
      <c r="H427" s="2"/>
      <c r="J427" s="2"/>
    </row>
    <row r="428" spans="7:10" ht="12.75" customHeight="1" x14ac:dyDescent="0.2">
      <c r="G428" s="2"/>
      <c r="H428" s="2"/>
      <c r="J428" s="2"/>
    </row>
    <row r="429" spans="7:10" ht="12.75" customHeight="1" x14ac:dyDescent="0.2">
      <c r="G429" s="2"/>
      <c r="H429" s="2"/>
      <c r="J429" s="2"/>
    </row>
    <row r="430" spans="7:10" ht="12.75" customHeight="1" x14ac:dyDescent="0.2">
      <c r="G430" s="2"/>
      <c r="H430" s="2"/>
      <c r="J430" s="2"/>
    </row>
    <row r="431" spans="7:10" ht="12.75" customHeight="1" x14ac:dyDescent="0.2">
      <c r="G431" s="2"/>
      <c r="H431" s="2"/>
      <c r="J431" s="2"/>
    </row>
    <row r="432" spans="7:10" ht="12.75" customHeight="1" x14ac:dyDescent="0.2">
      <c r="G432" s="2"/>
      <c r="H432" s="2"/>
      <c r="J432" s="2"/>
    </row>
    <row r="433" spans="7:10" ht="12.75" customHeight="1" x14ac:dyDescent="0.2">
      <c r="G433" s="2"/>
      <c r="H433" s="2"/>
      <c r="J433" s="2"/>
    </row>
    <row r="434" spans="7:10" ht="12.75" customHeight="1" x14ac:dyDescent="0.2">
      <c r="G434" s="2"/>
      <c r="H434" s="2"/>
      <c r="J434" s="2"/>
    </row>
    <row r="435" spans="7:10" ht="12.75" customHeight="1" x14ac:dyDescent="0.2">
      <c r="G435" s="2"/>
      <c r="H435" s="2"/>
      <c r="J435" s="2"/>
    </row>
    <row r="436" spans="7:10" ht="12.75" customHeight="1" x14ac:dyDescent="0.2">
      <c r="G436" s="2"/>
      <c r="H436" s="2"/>
      <c r="J436" s="2"/>
    </row>
    <row r="437" spans="7:10" ht="12.75" customHeight="1" x14ac:dyDescent="0.2">
      <c r="G437" s="2"/>
      <c r="H437" s="2"/>
      <c r="J437" s="2"/>
    </row>
    <row r="438" spans="7:10" ht="12.75" customHeight="1" x14ac:dyDescent="0.2">
      <c r="G438" s="2"/>
      <c r="H438" s="2"/>
      <c r="J438" s="2"/>
    </row>
    <row r="439" spans="7:10" ht="12.75" customHeight="1" x14ac:dyDescent="0.2">
      <c r="G439" s="2"/>
      <c r="H439" s="2"/>
      <c r="J439" s="2"/>
    </row>
    <row r="440" spans="7:10" ht="12.75" customHeight="1" x14ac:dyDescent="0.2">
      <c r="G440" s="2"/>
      <c r="H440" s="2"/>
      <c r="J440" s="2"/>
    </row>
    <row r="441" spans="7:10" ht="12.75" customHeight="1" x14ac:dyDescent="0.2">
      <c r="G441" s="2"/>
      <c r="H441" s="2"/>
      <c r="J441" s="2"/>
    </row>
    <row r="442" spans="7:10" ht="12.75" customHeight="1" x14ac:dyDescent="0.2">
      <c r="G442" s="2"/>
      <c r="H442" s="2"/>
      <c r="J442" s="2"/>
    </row>
    <row r="443" spans="7:10" ht="12.75" customHeight="1" x14ac:dyDescent="0.2">
      <c r="G443" s="2"/>
      <c r="H443" s="2"/>
      <c r="J443" s="2"/>
    </row>
    <row r="444" spans="7:10" ht="12.75" customHeight="1" x14ac:dyDescent="0.2">
      <c r="G444" s="2"/>
      <c r="H444" s="2"/>
      <c r="J444" s="2"/>
    </row>
    <row r="445" spans="7:10" ht="12.75" customHeight="1" x14ac:dyDescent="0.2">
      <c r="G445" s="2"/>
      <c r="H445" s="2"/>
      <c r="J445" s="2"/>
    </row>
    <row r="446" spans="7:10" ht="12.75" customHeight="1" x14ac:dyDescent="0.2">
      <c r="G446" s="2"/>
      <c r="H446" s="2"/>
      <c r="J446" s="2"/>
    </row>
    <row r="447" spans="7:10" ht="12.75" customHeight="1" x14ac:dyDescent="0.2">
      <c r="G447" s="2"/>
      <c r="H447" s="2"/>
      <c r="J447" s="2"/>
    </row>
    <row r="448" spans="7:10" ht="12.75" customHeight="1" x14ac:dyDescent="0.2">
      <c r="G448" s="2"/>
      <c r="H448" s="2"/>
      <c r="J448" s="2"/>
    </row>
    <row r="449" spans="7:10" ht="12.75" customHeight="1" x14ac:dyDescent="0.2">
      <c r="G449" s="2"/>
      <c r="H449" s="2"/>
      <c r="J449" s="2"/>
    </row>
    <row r="450" spans="7:10" ht="12.75" customHeight="1" x14ac:dyDescent="0.2">
      <c r="G450" s="2"/>
      <c r="H450" s="2"/>
      <c r="J450" s="2"/>
    </row>
    <row r="451" spans="7:10" ht="12.75" customHeight="1" x14ac:dyDescent="0.2">
      <c r="G451" s="2"/>
      <c r="H451" s="2"/>
      <c r="J451" s="2"/>
    </row>
    <row r="452" spans="7:10" ht="12.75" customHeight="1" x14ac:dyDescent="0.2">
      <c r="G452" s="2"/>
      <c r="H452" s="2"/>
      <c r="J452" s="2"/>
    </row>
    <row r="453" spans="7:10" ht="12.75" customHeight="1" x14ac:dyDescent="0.2">
      <c r="G453" s="2"/>
      <c r="H453" s="2"/>
      <c r="J453" s="2"/>
    </row>
    <row r="454" spans="7:10" ht="12.75" customHeight="1" x14ac:dyDescent="0.2">
      <c r="G454" s="2"/>
      <c r="H454" s="2"/>
      <c r="J454" s="2"/>
    </row>
    <row r="455" spans="7:10" ht="12.75" customHeight="1" x14ac:dyDescent="0.2">
      <c r="G455" s="2"/>
      <c r="H455" s="2"/>
      <c r="J455" s="2"/>
    </row>
    <row r="456" spans="7:10" ht="12.75" customHeight="1" x14ac:dyDescent="0.2">
      <c r="G456" s="2"/>
      <c r="H456" s="2"/>
      <c r="J456" s="2"/>
    </row>
    <row r="457" spans="7:10" ht="12.75" customHeight="1" x14ac:dyDescent="0.2">
      <c r="G457" s="2"/>
      <c r="H457" s="2"/>
      <c r="J457" s="2"/>
    </row>
    <row r="458" spans="7:10" ht="12.75" customHeight="1" x14ac:dyDescent="0.2">
      <c r="G458" s="2"/>
      <c r="H458" s="2"/>
      <c r="J458" s="2"/>
    </row>
    <row r="459" spans="7:10" ht="12.75" customHeight="1" x14ac:dyDescent="0.2">
      <c r="G459" s="2"/>
      <c r="H459" s="2"/>
      <c r="J459" s="2"/>
    </row>
    <row r="460" spans="7:10" ht="12.75" customHeight="1" x14ac:dyDescent="0.2">
      <c r="G460" s="2"/>
      <c r="H460" s="2"/>
      <c r="J460" s="2"/>
    </row>
    <row r="461" spans="7:10" ht="12.75" customHeight="1" x14ac:dyDescent="0.2">
      <c r="G461" s="2"/>
      <c r="H461" s="2"/>
      <c r="J461" s="2"/>
    </row>
    <row r="462" spans="7:10" ht="12.75" customHeight="1" x14ac:dyDescent="0.2">
      <c r="G462" s="2"/>
      <c r="H462" s="2"/>
      <c r="J462" s="2"/>
    </row>
    <row r="463" spans="7:10" ht="12.75" customHeight="1" x14ac:dyDescent="0.2">
      <c r="G463" s="2"/>
      <c r="H463" s="2"/>
      <c r="J463" s="2"/>
    </row>
    <row r="464" spans="7:10" ht="12.75" customHeight="1" x14ac:dyDescent="0.2">
      <c r="G464" s="2"/>
      <c r="H464" s="2"/>
      <c r="J464" s="2"/>
    </row>
    <row r="465" spans="7:10" ht="12.75" customHeight="1" x14ac:dyDescent="0.2">
      <c r="G465" s="2"/>
      <c r="H465" s="2"/>
      <c r="J465" s="2"/>
    </row>
    <row r="466" spans="7:10" ht="12.75" customHeight="1" x14ac:dyDescent="0.2">
      <c r="G466" s="2"/>
      <c r="H466" s="2"/>
      <c r="J466" s="2"/>
    </row>
    <row r="467" spans="7:10" ht="12.75" customHeight="1" x14ac:dyDescent="0.2">
      <c r="G467" s="2"/>
      <c r="H467" s="2"/>
      <c r="J467" s="2"/>
    </row>
    <row r="468" spans="7:10" ht="12.75" customHeight="1" x14ac:dyDescent="0.2">
      <c r="G468" s="2"/>
      <c r="H468" s="2"/>
      <c r="J468" s="2"/>
    </row>
    <row r="469" spans="7:10" ht="12.75" customHeight="1" x14ac:dyDescent="0.2">
      <c r="G469" s="2"/>
      <c r="H469" s="2"/>
      <c r="J469" s="2"/>
    </row>
    <row r="470" spans="7:10" ht="12.75" customHeight="1" x14ac:dyDescent="0.2">
      <c r="G470" s="2"/>
      <c r="H470" s="2"/>
      <c r="J470" s="2"/>
    </row>
    <row r="471" spans="7:10" ht="12.75" customHeight="1" x14ac:dyDescent="0.2">
      <c r="G471" s="2"/>
      <c r="H471" s="2"/>
      <c r="J471" s="2"/>
    </row>
    <row r="472" spans="7:10" ht="12.75" customHeight="1" x14ac:dyDescent="0.2">
      <c r="G472" s="2"/>
      <c r="H472" s="2"/>
      <c r="J472" s="2"/>
    </row>
    <row r="473" spans="7:10" ht="12.75" customHeight="1" x14ac:dyDescent="0.2">
      <c r="G473" s="2"/>
      <c r="H473" s="2"/>
      <c r="J473" s="2"/>
    </row>
    <row r="474" spans="7:10" ht="12.75" customHeight="1" x14ac:dyDescent="0.2">
      <c r="G474" s="2"/>
      <c r="H474" s="2"/>
      <c r="J474" s="2"/>
    </row>
    <row r="475" spans="7:10" ht="12.75" customHeight="1" x14ac:dyDescent="0.2">
      <c r="G475" s="2"/>
      <c r="H475" s="2"/>
      <c r="J475" s="2"/>
    </row>
    <row r="476" spans="7:10" ht="12.75" customHeight="1" x14ac:dyDescent="0.2">
      <c r="G476" s="2"/>
      <c r="H476" s="2"/>
      <c r="J476" s="2"/>
    </row>
    <row r="477" spans="7:10" ht="12.75" customHeight="1" x14ac:dyDescent="0.2">
      <c r="G477" s="2"/>
      <c r="H477" s="2"/>
      <c r="J477" s="2"/>
    </row>
    <row r="478" spans="7:10" ht="12.75" customHeight="1" x14ac:dyDescent="0.2">
      <c r="G478" s="2"/>
      <c r="H478" s="2"/>
      <c r="J478" s="2"/>
    </row>
    <row r="479" spans="7:10" ht="12.75" customHeight="1" x14ac:dyDescent="0.2">
      <c r="G479" s="2"/>
      <c r="H479" s="2"/>
      <c r="J479" s="2"/>
    </row>
    <row r="480" spans="7:10" ht="12.75" customHeight="1" x14ac:dyDescent="0.2">
      <c r="G480" s="2"/>
      <c r="H480" s="2"/>
      <c r="J480" s="2"/>
    </row>
    <row r="481" spans="7:10" ht="12.75" customHeight="1" x14ac:dyDescent="0.2">
      <c r="G481" s="2"/>
      <c r="H481" s="2"/>
      <c r="J481" s="2"/>
    </row>
    <row r="482" spans="7:10" ht="12.75" customHeight="1" x14ac:dyDescent="0.2">
      <c r="G482" s="2"/>
      <c r="H482" s="2"/>
      <c r="J482" s="2"/>
    </row>
    <row r="483" spans="7:10" ht="12.75" customHeight="1" x14ac:dyDescent="0.2">
      <c r="G483" s="2"/>
      <c r="H483" s="2"/>
      <c r="J483" s="2"/>
    </row>
    <row r="484" spans="7:10" ht="12.75" customHeight="1" x14ac:dyDescent="0.2">
      <c r="G484" s="2"/>
      <c r="H484" s="2"/>
      <c r="J484" s="2"/>
    </row>
    <row r="485" spans="7:10" ht="12.75" customHeight="1" x14ac:dyDescent="0.2">
      <c r="G485" s="2"/>
      <c r="H485" s="2"/>
      <c r="J485" s="2"/>
    </row>
    <row r="486" spans="7:10" ht="12.75" customHeight="1" x14ac:dyDescent="0.2">
      <c r="G486" s="2"/>
      <c r="H486" s="2"/>
      <c r="J486" s="2"/>
    </row>
    <row r="487" spans="7:10" ht="12.75" customHeight="1" x14ac:dyDescent="0.2">
      <c r="G487" s="2"/>
      <c r="H487" s="2"/>
      <c r="J487" s="2"/>
    </row>
    <row r="488" spans="7:10" ht="12.75" customHeight="1" x14ac:dyDescent="0.2">
      <c r="G488" s="2"/>
      <c r="H488" s="2"/>
      <c r="J488" s="2"/>
    </row>
    <row r="489" spans="7:10" ht="12.75" customHeight="1" x14ac:dyDescent="0.2">
      <c r="G489" s="2"/>
      <c r="H489" s="2"/>
      <c r="J489" s="2"/>
    </row>
    <row r="490" spans="7:10" ht="12.75" customHeight="1" x14ac:dyDescent="0.2">
      <c r="G490" s="2"/>
      <c r="H490" s="2"/>
      <c r="J490" s="2"/>
    </row>
    <row r="491" spans="7:10" ht="12.75" customHeight="1" x14ac:dyDescent="0.2">
      <c r="G491" s="2"/>
      <c r="H491" s="2"/>
      <c r="J491" s="2"/>
    </row>
    <row r="492" spans="7:10" ht="12.75" customHeight="1" x14ac:dyDescent="0.2">
      <c r="G492" s="2"/>
      <c r="H492" s="2"/>
      <c r="J492" s="2"/>
    </row>
    <row r="493" spans="7:10" ht="12.75" customHeight="1" x14ac:dyDescent="0.2">
      <c r="G493" s="2"/>
      <c r="H493" s="2"/>
      <c r="J493" s="2"/>
    </row>
    <row r="494" spans="7:10" ht="12.75" customHeight="1" x14ac:dyDescent="0.2">
      <c r="G494" s="2"/>
      <c r="H494" s="2"/>
      <c r="J494" s="2"/>
    </row>
    <row r="495" spans="7:10" ht="12.75" customHeight="1" x14ac:dyDescent="0.2">
      <c r="G495" s="2"/>
      <c r="H495" s="2"/>
      <c r="J495" s="2"/>
    </row>
    <row r="496" spans="7:10" ht="12.75" customHeight="1" x14ac:dyDescent="0.2">
      <c r="G496" s="2"/>
      <c r="H496" s="2"/>
      <c r="J496" s="2"/>
    </row>
    <row r="497" spans="7:10" ht="12.75" customHeight="1" x14ac:dyDescent="0.2">
      <c r="G497" s="2"/>
      <c r="H497" s="2"/>
      <c r="J497" s="2"/>
    </row>
    <row r="498" spans="7:10" ht="12.75" customHeight="1" x14ac:dyDescent="0.2">
      <c r="G498" s="2"/>
      <c r="H498" s="2"/>
      <c r="J498" s="2"/>
    </row>
    <row r="499" spans="7:10" ht="12.75" customHeight="1" x14ac:dyDescent="0.2">
      <c r="G499" s="2"/>
      <c r="H499" s="2"/>
      <c r="J499" s="2"/>
    </row>
    <row r="500" spans="7:10" ht="12.75" customHeight="1" x14ac:dyDescent="0.2">
      <c r="G500" s="2"/>
      <c r="H500" s="2"/>
      <c r="J500" s="2"/>
    </row>
    <row r="501" spans="7:10" ht="12.75" customHeight="1" x14ac:dyDescent="0.2">
      <c r="G501" s="2"/>
      <c r="H501" s="2"/>
      <c r="J501" s="2"/>
    </row>
    <row r="502" spans="7:10" ht="12.75" customHeight="1" x14ac:dyDescent="0.2">
      <c r="G502" s="2"/>
      <c r="H502" s="2"/>
      <c r="J502" s="2"/>
    </row>
    <row r="503" spans="7:10" ht="12.75" customHeight="1" x14ac:dyDescent="0.2">
      <c r="G503" s="2"/>
      <c r="H503" s="2"/>
      <c r="J503" s="2"/>
    </row>
    <row r="504" spans="7:10" ht="12.75" customHeight="1" x14ac:dyDescent="0.2">
      <c r="G504" s="2"/>
      <c r="H504" s="2"/>
      <c r="J504" s="2"/>
    </row>
    <row r="505" spans="7:10" ht="12.75" customHeight="1" x14ac:dyDescent="0.2">
      <c r="G505" s="2"/>
      <c r="H505" s="2"/>
      <c r="J505" s="2"/>
    </row>
    <row r="506" spans="7:10" ht="12.75" customHeight="1" x14ac:dyDescent="0.2">
      <c r="G506" s="2"/>
      <c r="H506" s="2"/>
      <c r="J506" s="2"/>
    </row>
    <row r="507" spans="7:10" ht="12.75" customHeight="1" x14ac:dyDescent="0.2">
      <c r="G507" s="2"/>
      <c r="H507" s="2"/>
      <c r="J507" s="2"/>
    </row>
    <row r="508" spans="7:10" ht="12.75" customHeight="1" x14ac:dyDescent="0.2">
      <c r="G508" s="2"/>
      <c r="H508" s="2"/>
      <c r="J508" s="2"/>
    </row>
    <row r="509" spans="7:10" ht="12.75" customHeight="1" x14ac:dyDescent="0.2">
      <c r="G509" s="2"/>
      <c r="H509" s="2"/>
      <c r="J509" s="2"/>
    </row>
    <row r="510" spans="7:10" ht="12.75" customHeight="1" x14ac:dyDescent="0.2">
      <c r="G510" s="2"/>
      <c r="H510" s="2"/>
      <c r="J510" s="2"/>
    </row>
    <row r="511" spans="7:10" ht="12.75" customHeight="1" x14ac:dyDescent="0.2">
      <c r="G511" s="2"/>
      <c r="H511" s="2"/>
      <c r="J511" s="2"/>
    </row>
    <row r="512" spans="7:10" ht="12.75" customHeight="1" x14ac:dyDescent="0.2">
      <c r="G512" s="2"/>
      <c r="H512" s="2"/>
      <c r="J512" s="2"/>
    </row>
    <row r="513" spans="7:10" ht="12.75" customHeight="1" x14ac:dyDescent="0.2">
      <c r="G513" s="2"/>
      <c r="H513" s="2"/>
      <c r="J513" s="2"/>
    </row>
    <row r="514" spans="7:10" ht="12.75" customHeight="1" x14ac:dyDescent="0.2">
      <c r="G514" s="2"/>
      <c r="H514" s="2"/>
      <c r="J514" s="2"/>
    </row>
    <row r="515" spans="7:10" ht="12.75" customHeight="1" x14ac:dyDescent="0.2">
      <c r="G515" s="2"/>
      <c r="H515" s="2"/>
      <c r="J515" s="2"/>
    </row>
    <row r="516" spans="7:10" ht="12.75" customHeight="1" x14ac:dyDescent="0.2">
      <c r="G516" s="2"/>
      <c r="H516" s="2"/>
      <c r="J516" s="2"/>
    </row>
    <row r="517" spans="7:10" ht="12.75" customHeight="1" x14ac:dyDescent="0.2">
      <c r="G517" s="2"/>
      <c r="H517" s="2"/>
      <c r="J517" s="2"/>
    </row>
    <row r="518" spans="7:10" ht="12.75" customHeight="1" x14ac:dyDescent="0.2">
      <c r="G518" s="2"/>
      <c r="H518" s="2"/>
      <c r="J518" s="2"/>
    </row>
    <row r="519" spans="7:10" ht="12.75" customHeight="1" x14ac:dyDescent="0.2">
      <c r="G519" s="2"/>
      <c r="H519" s="2"/>
      <c r="J519" s="2"/>
    </row>
    <row r="520" spans="7:10" ht="12.75" customHeight="1" x14ac:dyDescent="0.2">
      <c r="G520" s="2"/>
      <c r="H520" s="2"/>
      <c r="J520" s="2"/>
    </row>
    <row r="521" spans="7:10" ht="12.75" customHeight="1" x14ac:dyDescent="0.2">
      <c r="G521" s="2"/>
      <c r="H521" s="2"/>
      <c r="J521" s="2"/>
    </row>
    <row r="522" spans="7:10" ht="12.75" customHeight="1" x14ac:dyDescent="0.2">
      <c r="G522" s="2"/>
      <c r="H522" s="2"/>
      <c r="J522" s="2"/>
    </row>
    <row r="523" spans="7:10" ht="12.75" customHeight="1" x14ac:dyDescent="0.2">
      <c r="G523" s="2"/>
      <c r="H523" s="2"/>
      <c r="J523" s="2"/>
    </row>
    <row r="524" spans="7:10" ht="12.75" customHeight="1" x14ac:dyDescent="0.2">
      <c r="G524" s="2"/>
      <c r="H524" s="2"/>
      <c r="J524" s="2"/>
    </row>
    <row r="525" spans="7:10" ht="12.75" customHeight="1" x14ac:dyDescent="0.2">
      <c r="G525" s="2"/>
      <c r="H525" s="2"/>
      <c r="J525" s="2"/>
    </row>
    <row r="526" spans="7:10" ht="12.75" customHeight="1" x14ac:dyDescent="0.2">
      <c r="G526" s="2"/>
      <c r="H526" s="2"/>
      <c r="J526" s="2"/>
    </row>
    <row r="527" spans="7:10" ht="12.75" customHeight="1" x14ac:dyDescent="0.2">
      <c r="G527" s="2"/>
      <c r="H527" s="2"/>
      <c r="J527" s="2"/>
    </row>
    <row r="528" spans="7:10" ht="12.75" customHeight="1" x14ac:dyDescent="0.2">
      <c r="G528" s="2"/>
      <c r="H528" s="2"/>
      <c r="J528" s="2"/>
    </row>
    <row r="529" spans="7:10" ht="12.75" customHeight="1" x14ac:dyDescent="0.2">
      <c r="G529" s="2"/>
      <c r="H529" s="2"/>
      <c r="J529" s="2"/>
    </row>
    <row r="530" spans="7:10" ht="12.75" customHeight="1" x14ac:dyDescent="0.2">
      <c r="G530" s="2"/>
      <c r="H530" s="2"/>
      <c r="J530" s="2"/>
    </row>
    <row r="531" spans="7:10" ht="12.75" customHeight="1" x14ac:dyDescent="0.2">
      <c r="G531" s="2"/>
      <c r="H531" s="2"/>
      <c r="J531" s="2"/>
    </row>
    <row r="532" spans="7:10" ht="12.75" customHeight="1" x14ac:dyDescent="0.2">
      <c r="G532" s="2"/>
      <c r="H532" s="2"/>
      <c r="J532" s="2"/>
    </row>
    <row r="533" spans="7:10" ht="12.75" customHeight="1" x14ac:dyDescent="0.2">
      <c r="G533" s="2"/>
      <c r="H533" s="2"/>
      <c r="J533" s="2"/>
    </row>
    <row r="534" spans="7:10" ht="12.75" customHeight="1" x14ac:dyDescent="0.2">
      <c r="G534" s="2"/>
      <c r="H534" s="2"/>
      <c r="J534" s="2"/>
    </row>
    <row r="535" spans="7:10" ht="12.75" customHeight="1" x14ac:dyDescent="0.2">
      <c r="G535" s="2"/>
      <c r="H535" s="2"/>
      <c r="J535" s="2"/>
    </row>
    <row r="536" spans="7:10" ht="12.75" customHeight="1" x14ac:dyDescent="0.2">
      <c r="G536" s="2"/>
      <c r="H536" s="2"/>
      <c r="J536" s="2"/>
    </row>
    <row r="537" spans="7:10" ht="12.75" customHeight="1" x14ac:dyDescent="0.2">
      <c r="G537" s="2"/>
      <c r="H537" s="2"/>
      <c r="J537" s="2"/>
    </row>
    <row r="538" spans="7:10" ht="12.75" customHeight="1" x14ac:dyDescent="0.2">
      <c r="G538" s="2"/>
      <c r="H538" s="2"/>
      <c r="J538" s="2"/>
    </row>
    <row r="539" spans="7:10" ht="12.75" customHeight="1" x14ac:dyDescent="0.2">
      <c r="G539" s="2"/>
      <c r="H539" s="2"/>
      <c r="J539" s="2"/>
    </row>
    <row r="540" spans="7:10" ht="12.75" customHeight="1" x14ac:dyDescent="0.2">
      <c r="G540" s="2"/>
      <c r="H540" s="2"/>
      <c r="J540" s="2"/>
    </row>
    <row r="541" spans="7:10" ht="12.75" customHeight="1" x14ac:dyDescent="0.2">
      <c r="G541" s="2"/>
      <c r="H541" s="2"/>
      <c r="J541" s="2"/>
    </row>
    <row r="542" spans="7:10" ht="12.75" customHeight="1" x14ac:dyDescent="0.2">
      <c r="G542" s="2"/>
      <c r="H542" s="2"/>
      <c r="J542" s="2"/>
    </row>
    <row r="543" spans="7:10" ht="12.75" customHeight="1" x14ac:dyDescent="0.2">
      <c r="G543" s="2"/>
      <c r="H543" s="2"/>
      <c r="J543" s="2"/>
    </row>
    <row r="544" spans="7:10" ht="12.75" customHeight="1" x14ac:dyDescent="0.2">
      <c r="G544" s="2"/>
      <c r="H544" s="2"/>
      <c r="J544" s="2"/>
    </row>
    <row r="545" spans="7:10" ht="12.75" customHeight="1" x14ac:dyDescent="0.2">
      <c r="G545" s="2"/>
      <c r="H545" s="2"/>
      <c r="J545" s="2"/>
    </row>
    <row r="546" spans="7:10" ht="12.75" customHeight="1" x14ac:dyDescent="0.2">
      <c r="G546" s="2"/>
      <c r="H546" s="2"/>
      <c r="J546" s="2"/>
    </row>
    <row r="547" spans="7:10" ht="12.75" customHeight="1" x14ac:dyDescent="0.2">
      <c r="G547" s="2"/>
      <c r="H547" s="2"/>
      <c r="J547" s="2"/>
    </row>
    <row r="548" spans="7:10" ht="12.75" customHeight="1" x14ac:dyDescent="0.2">
      <c r="G548" s="2"/>
      <c r="H548" s="2"/>
      <c r="J548" s="2"/>
    </row>
    <row r="549" spans="7:10" ht="12.75" customHeight="1" x14ac:dyDescent="0.2">
      <c r="G549" s="2"/>
      <c r="H549" s="2"/>
      <c r="J549" s="2"/>
    </row>
    <row r="550" spans="7:10" ht="12.75" customHeight="1" x14ac:dyDescent="0.2">
      <c r="G550" s="2"/>
      <c r="H550" s="2"/>
      <c r="J550" s="2"/>
    </row>
    <row r="551" spans="7:10" ht="12.75" customHeight="1" x14ac:dyDescent="0.2">
      <c r="G551" s="2"/>
      <c r="H551" s="2"/>
      <c r="J551" s="2"/>
    </row>
    <row r="552" spans="7:10" ht="12.75" customHeight="1" x14ac:dyDescent="0.2">
      <c r="G552" s="2"/>
      <c r="H552" s="2"/>
      <c r="J552" s="2"/>
    </row>
    <row r="553" spans="7:10" ht="12.75" customHeight="1" x14ac:dyDescent="0.2">
      <c r="G553" s="2"/>
      <c r="H553" s="2"/>
      <c r="J553" s="2"/>
    </row>
    <row r="554" spans="7:10" ht="12.75" customHeight="1" x14ac:dyDescent="0.2">
      <c r="G554" s="2"/>
      <c r="H554" s="2"/>
      <c r="J554" s="2"/>
    </row>
    <row r="555" spans="7:10" ht="12.75" customHeight="1" x14ac:dyDescent="0.2">
      <c r="G555" s="2"/>
      <c r="H555" s="2"/>
      <c r="J555" s="2"/>
    </row>
    <row r="556" spans="7:10" ht="12.75" customHeight="1" x14ac:dyDescent="0.2">
      <c r="G556" s="2"/>
      <c r="H556" s="2"/>
      <c r="J556" s="2"/>
    </row>
    <row r="557" spans="7:10" ht="12.75" customHeight="1" x14ac:dyDescent="0.2">
      <c r="G557" s="2"/>
      <c r="H557" s="2"/>
      <c r="J557" s="2"/>
    </row>
    <row r="558" spans="7:10" ht="12.75" customHeight="1" x14ac:dyDescent="0.2">
      <c r="G558" s="2"/>
      <c r="H558" s="2"/>
      <c r="J558" s="2"/>
    </row>
    <row r="559" spans="7:10" ht="12.75" customHeight="1" x14ac:dyDescent="0.2">
      <c r="G559" s="2"/>
      <c r="H559" s="2"/>
      <c r="J559" s="2"/>
    </row>
    <row r="560" spans="7:10" ht="12.75" customHeight="1" x14ac:dyDescent="0.2">
      <c r="G560" s="2"/>
      <c r="H560" s="2"/>
      <c r="J560" s="2"/>
    </row>
    <row r="561" spans="7:10" ht="12.75" customHeight="1" x14ac:dyDescent="0.2">
      <c r="G561" s="2"/>
      <c r="H561" s="2"/>
      <c r="J561" s="2"/>
    </row>
    <row r="562" spans="7:10" ht="12.75" customHeight="1" x14ac:dyDescent="0.2">
      <c r="G562" s="2"/>
      <c r="H562" s="2"/>
      <c r="J562" s="2"/>
    </row>
    <row r="563" spans="7:10" ht="12.75" customHeight="1" x14ac:dyDescent="0.2">
      <c r="G563" s="2"/>
      <c r="H563" s="2"/>
      <c r="J563" s="2"/>
    </row>
    <row r="564" spans="7:10" ht="12.75" customHeight="1" x14ac:dyDescent="0.2">
      <c r="G564" s="2"/>
      <c r="H564" s="2"/>
      <c r="J564" s="2"/>
    </row>
    <row r="565" spans="7:10" ht="12.75" customHeight="1" x14ac:dyDescent="0.2">
      <c r="G565" s="2"/>
      <c r="H565" s="2"/>
      <c r="J565" s="2"/>
    </row>
    <row r="566" spans="7:10" ht="12.75" customHeight="1" x14ac:dyDescent="0.2">
      <c r="G566" s="2"/>
      <c r="H566" s="2"/>
      <c r="J566" s="2"/>
    </row>
    <row r="567" spans="7:10" ht="12.75" customHeight="1" x14ac:dyDescent="0.2">
      <c r="G567" s="2"/>
      <c r="H567" s="2"/>
      <c r="J567" s="2"/>
    </row>
    <row r="568" spans="7:10" ht="12.75" customHeight="1" x14ac:dyDescent="0.2">
      <c r="G568" s="2"/>
      <c r="H568" s="2"/>
      <c r="J568" s="2"/>
    </row>
    <row r="569" spans="7:10" ht="12.75" customHeight="1" x14ac:dyDescent="0.2">
      <c r="G569" s="2"/>
      <c r="H569" s="2"/>
      <c r="J569" s="2"/>
    </row>
    <row r="570" spans="7:10" ht="12.75" customHeight="1" x14ac:dyDescent="0.2">
      <c r="G570" s="2"/>
      <c r="H570" s="2"/>
      <c r="J570" s="2"/>
    </row>
    <row r="571" spans="7:10" ht="12.75" customHeight="1" x14ac:dyDescent="0.2">
      <c r="G571" s="2"/>
      <c r="H571" s="2"/>
      <c r="J571" s="2"/>
    </row>
    <row r="572" spans="7:10" ht="12.75" customHeight="1" x14ac:dyDescent="0.2">
      <c r="G572" s="2"/>
      <c r="H572" s="2"/>
      <c r="J572" s="2"/>
    </row>
    <row r="573" spans="7:10" ht="12.75" customHeight="1" x14ac:dyDescent="0.2">
      <c r="G573" s="2"/>
      <c r="H573" s="2"/>
      <c r="J573" s="2"/>
    </row>
    <row r="574" spans="7:10" ht="12.75" customHeight="1" x14ac:dyDescent="0.2">
      <c r="G574" s="2"/>
      <c r="H574" s="2"/>
      <c r="J574" s="2"/>
    </row>
    <row r="575" spans="7:10" ht="12.75" customHeight="1" x14ac:dyDescent="0.2">
      <c r="G575" s="2"/>
      <c r="H575" s="2"/>
      <c r="J575" s="2"/>
    </row>
    <row r="576" spans="7:10" ht="12.75" customHeight="1" x14ac:dyDescent="0.2">
      <c r="G576" s="2"/>
      <c r="H576" s="2"/>
      <c r="J576" s="2"/>
    </row>
    <row r="577" spans="7:10" ht="12.75" customHeight="1" x14ac:dyDescent="0.2">
      <c r="G577" s="2"/>
      <c r="H577" s="2"/>
      <c r="J577" s="2"/>
    </row>
    <row r="578" spans="7:10" ht="12.75" customHeight="1" x14ac:dyDescent="0.2">
      <c r="G578" s="2"/>
      <c r="H578" s="2"/>
      <c r="J578" s="2"/>
    </row>
    <row r="579" spans="7:10" ht="12.75" customHeight="1" x14ac:dyDescent="0.2">
      <c r="G579" s="2"/>
      <c r="H579" s="2"/>
      <c r="J579" s="2"/>
    </row>
    <row r="580" spans="7:10" ht="12.75" customHeight="1" x14ac:dyDescent="0.2">
      <c r="G580" s="2"/>
      <c r="H580" s="2"/>
      <c r="J580" s="2"/>
    </row>
    <row r="581" spans="7:10" ht="12.75" customHeight="1" x14ac:dyDescent="0.2">
      <c r="G581" s="2"/>
      <c r="H581" s="2"/>
      <c r="J581" s="2"/>
    </row>
    <row r="582" spans="7:10" ht="12.75" customHeight="1" x14ac:dyDescent="0.2">
      <c r="G582" s="2"/>
      <c r="H582" s="2"/>
      <c r="J582" s="2"/>
    </row>
    <row r="583" spans="7:10" ht="12.75" customHeight="1" x14ac:dyDescent="0.2">
      <c r="G583" s="2"/>
      <c r="H583" s="2"/>
      <c r="J583" s="2"/>
    </row>
    <row r="584" spans="7:10" ht="12.75" customHeight="1" x14ac:dyDescent="0.2">
      <c r="G584" s="2"/>
      <c r="H584" s="2"/>
      <c r="J584" s="2"/>
    </row>
    <row r="585" spans="7:10" ht="12.75" customHeight="1" x14ac:dyDescent="0.2">
      <c r="G585" s="2"/>
      <c r="H585" s="2"/>
      <c r="J585" s="2"/>
    </row>
    <row r="586" spans="7:10" ht="12.75" customHeight="1" x14ac:dyDescent="0.2">
      <c r="G586" s="2"/>
      <c r="H586" s="2"/>
      <c r="J586" s="2"/>
    </row>
    <row r="587" spans="7:10" ht="12.75" customHeight="1" x14ac:dyDescent="0.2">
      <c r="G587" s="2"/>
      <c r="H587" s="2"/>
      <c r="J587" s="2"/>
    </row>
    <row r="588" spans="7:10" ht="12.75" customHeight="1" x14ac:dyDescent="0.2">
      <c r="G588" s="2"/>
      <c r="H588" s="2"/>
      <c r="J588" s="2"/>
    </row>
    <row r="589" spans="7:10" ht="12.75" customHeight="1" x14ac:dyDescent="0.2">
      <c r="G589" s="2"/>
      <c r="H589" s="2"/>
      <c r="J589" s="2"/>
    </row>
    <row r="590" spans="7:10" ht="12.75" customHeight="1" x14ac:dyDescent="0.2">
      <c r="G590" s="2"/>
      <c r="H590" s="2"/>
      <c r="J590" s="2"/>
    </row>
    <row r="591" spans="7:10" ht="12.75" customHeight="1" x14ac:dyDescent="0.2">
      <c r="G591" s="2"/>
      <c r="H591" s="2"/>
      <c r="J591" s="2"/>
    </row>
    <row r="592" spans="7:10" ht="12.75" customHeight="1" x14ac:dyDescent="0.2">
      <c r="G592" s="2"/>
      <c r="H592" s="2"/>
      <c r="J592" s="2"/>
    </row>
    <row r="593" spans="7:10" ht="12.75" customHeight="1" x14ac:dyDescent="0.2">
      <c r="G593" s="2"/>
      <c r="H593" s="2"/>
      <c r="J593" s="2"/>
    </row>
    <row r="594" spans="7:10" ht="12.75" customHeight="1" x14ac:dyDescent="0.2">
      <c r="G594" s="2"/>
      <c r="H594" s="2"/>
      <c r="J594" s="2"/>
    </row>
    <row r="595" spans="7:10" ht="12.75" customHeight="1" x14ac:dyDescent="0.2">
      <c r="G595" s="2"/>
      <c r="H595" s="2"/>
      <c r="J595" s="2"/>
    </row>
    <row r="596" spans="7:10" ht="12.75" customHeight="1" x14ac:dyDescent="0.2">
      <c r="G596" s="2"/>
      <c r="H596" s="2"/>
      <c r="J596" s="2"/>
    </row>
    <row r="597" spans="7:10" ht="12.75" customHeight="1" x14ac:dyDescent="0.2">
      <c r="G597" s="2"/>
      <c r="H597" s="2"/>
      <c r="J597" s="2"/>
    </row>
    <row r="598" spans="7:10" ht="12.75" customHeight="1" x14ac:dyDescent="0.2">
      <c r="G598" s="2"/>
      <c r="H598" s="2"/>
      <c r="J598" s="2"/>
    </row>
    <row r="599" spans="7:10" ht="12.75" customHeight="1" x14ac:dyDescent="0.2">
      <c r="G599" s="2"/>
      <c r="H599" s="2"/>
      <c r="J599" s="2"/>
    </row>
    <row r="600" spans="7:10" ht="12.75" customHeight="1" x14ac:dyDescent="0.2">
      <c r="G600" s="2"/>
      <c r="H600" s="2"/>
      <c r="J600" s="2"/>
    </row>
    <row r="601" spans="7:10" ht="12.75" customHeight="1" x14ac:dyDescent="0.2">
      <c r="G601" s="2"/>
      <c r="H601" s="2"/>
      <c r="J601" s="2"/>
    </row>
    <row r="602" spans="7:10" ht="12.75" customHeight="1" x14ac:dyDescent="0.2">
      <c r="G602" s="2"/>
      <c r="H602" s="2"/>
      <c r="J602" s="2"/>
    </row>
    <row r="603" spans="7:10" ht="12.75" customHeight="1" x14ac:dyDescent="0.2">
      <c r="G603" s="2"/>
      <c r="H603" s="2"/>
      <c r="J603" s="2"/>
    </row>
    <row r="604" spans="7:10" ht="12.75" customHeight="1" x14ac:dyDescent="0.2">
      <c r="G604" s="2"/>
      <c r="H604" s="2"/>
      <c r="J604" s="2"/>
    </row>
    <row r="605" spans="7:10" ht="12.75" customHeight="1" x14ac:dyDescent="0.2">
      <c r="G605" s="2"/>
      <c r="H605" s="2"/>
      <c r="J605" s="2"/>
    </row>
    <row r="606" spans="7:10" ht="12.75" customHeight="1" x14ac:dyDescent="0.2">
      <c r="G606" s="2"/>
      <c r="H606" s="2"/>
      <c r="J606" s="2"/>
    </row>
    <row r="607" spans="7:10" ht="12.75" customHeight="1" x14ac:dyDescent="0.2">
      <c r="G607" s="2"/>
      <c r="H607" s="2"/>
      <c r="J607" s="2"/>
    </row>
    <row r="608" spans="7:10" ht="12.75" customHeight="1" x14ac:dyDescent="0.2">
      <c r="G608" s="2"/>
      <c r="H608" s="2"/>
      <c r="J608" s="2"/>
    </row>
    <row r="609" spans="7:10" ht="12.75" customHeight="1" x14ac:dyDescent="0.2">
      <c r="G609" s="2"/>
      <c r="H609" s="2"/>
      <c r="J609" s="2"/>
    </row>
    <row r="610" spans="7:10" ht="12.75" customHeight="1" x14ac:dyDescent="0.2">
      <c r="G610" s="2"/>
      <c r="H610" s="2"/>
      <c r="J610" s="2"/>
    </row>
    <row r="611" spans="7:10" ht="12.75" customHeight="1" x14ac:dyDescent="0.2">
      <c r="G611" s="2"/>
      <c r="H611" s="2"/>
      <c r="J611" s="2"/>
    </row>
    <row r="612" spans="7:10" ht="12.75" customHeight="1" x14ac:dyDescent="0.2">
      <c r="G612" s="2"/>
      <c r="H612" s="2"/>
      <c r="J612" s="2"/>
    </row>
    <row r="613" spans="7:10" ht="12.75" customHeight="1" x14ac:dyDescent="0.2">
      <c r="G613" s="2"/>
      <c r="H613" s="2"/>
      <c r="J613" s="2"/>
    </row>
    <row r="614" spans="7:10" ht="12.75" customHeight="1" x14ac:dyDescent="0.2">
      <c r="G614" s="2"/>
      <c r="H614" s="2"/>
      <c r="J614" s="2"/>
    </row>
    <row r="615" spans="7:10" ht="12.75" customHeight="1" x14ac:dyDescent="0.2">
      <c r="G615" s="2"/>
      <c r="H615" s="2"/>
      <c r="J615" s="2"/>
    </row>
    <row r="616" spans="7:10" ht="12.75" customHeight="1" x14ac:dyDescent="0.2">
      <c r="G616" s="2"/>
      <c r="H616" s="2"/>
      <c r="J616" s="2"/>
    </row>
    <row r="617" spans="7:10" ht="12.75" customHeight="1" x14ac:dyDescent="0.2">
      <c r="G617" s="2"/>
      <c r="H617" s="2"/>
      <c r="J617" s="2"/>
    </row>
    <row r="618" spans="7:10" ht="12.75" customHeight="1" x14ac:dyDescent="0.2">
      <c r="G618" s="2"/>
      <c r="H618" s="2"/>
      <c r="J618" s="2"/>
    </row>
    <row r="619" spans="7:10" ht="12.75" customHeight="1" x14ac:dyDescent="0.2">
      <c r="G619" s="2"/>
      <c r="H619" s="2"/>
      <c r="J619" s="2"/>
    </row>
    <row r="620" spans="7:10" ht="12.75" customHeight="1" x14ac:dyDescent="0.2">
      <c r="G620" s="2"/>
      <c r="H620" s="2"/>
      <c r="J620" s="2"/>
    </row>
    <row r="621" spans="7:10" ht="12.75" customHeight="1" x14ac:dyDescent="0.2">
      <c r="G621" s="2"/>
      <c r="H621" s="2"/>
      <c r="J621" s="2"/>
    </row>
    <row r="622" spans="7:10" ht="12.75" customHeight="1" x14ac:dyDescent="0.2">
      <c r="G622" s="2"/>
      <c r="H622" s="2"/>
      <c r="J622" s="2"/>
    </row>
    <row r="623" spans="7:10" ht="12.75" customHeight="1" x14ac:dyDescent="0.2">
      <c r="G623" s="2"/>
      <c r="H623" s="2"/>
      <c r="J623" s="2"/>
    </row>
    <row r="624" spans="7:10" ht="12.75" customHeight="1" x14ac:dyDescent="0.2">
      <c r="G624" s="2"/>
      <c r="H624" s="2"/>
      <c r="J624" s="2"/>
    </row>
    <row r="625" spans="7:10" ht="12.75" customHeight="1" x14ac:dyDescent="0.2">
      <c r="G625" s="2"/>
      <c r="H625" s="2"/>
      <c r="J625" s="2"/>
    </row>
    <row r="626" spans="7:10" ht="12.75" customHeight="1" x14ac:dyDescent="0.2">
      <c r="G626" s="2"/>
      <c r="H626" s="2"/>
      <c r="J626" s="2"/>
    </row>
    <row r="627" spans="7:10" ht="12.75" customHeight="1" x14ac:dyDescent="0.2">
      <c r="G627" s="2"/>
      <c r="H627" s="2"/>
      <c r="J627" s="2"/>
    </row>
    <row r="628" spans="7:10" ht="12.75" customHeight="1" x14ac:dyDescent="0.2">
      <c r="G628" s="2"/>
      <c r="H628" s="2"/>
      <c r="J628" s="2"/>
    </row>
    <row r="629" spans="7:10" ht="12.75" customHeight="1" x14ac:dyDescent="0.2">
      <c r="G629" s="2"/>
      <c r="H629" s="2"/>
      <c r="J629" s="2"/>
    </row>
    <row r="630" spans="7:10" ht="12.75" customHeight="1" x14ac:dyDescent="0.2">
      <c r="G630" s="2"/>
      <c r="H630" s="2"/>
      <c r="J630" s="2"/>
    </row>
    <row r="631" spans="7:10" ht="12.75" customHeight="1" x14ac:dyDescent="0.2">
      <c r="G631" s="2"/>
      <c r="H631" s="2"/>
      <c r="J631" s="2"/>
    </row>
    <row r="632" spans="7:10" ht="12.75" customHeight="1" x14ac:dyDescent="0.2">
      <c r="G632" s="2"/>
      <c r="H632" s="2"/>
      <c r="J632" s="2"/>
    </row>
    <row r="633" spans="7:10" ht="12.75" customHeight="1" x14ac:dyDescent="0.2">
      <c r="G633" s="2"/>
      <c r="H633" s="2"/>
      <c r="J633" s="2"/>
    </row>
    <row r="634" spans="7:10" ht="12.75" customHeight="1" x14ac:dyDescent="0.2">
      <c r="G634" s="2"/>
      <c r="H634" s="2"/>
      <c r="J634" s="2"/>
    </row>
    <row r="635" spans="7:10" ht="12.75" customHeight="1" x14ac:dyDescent="0.2">
      <c r="G635" s="2"/>
      <c r="H635" s="2"/>
      <c r="J635" s="2"/>
    </row>
    <row r="636" spans="7:10" ht="12.75" customHeight="1" x14ac:dyDescent="0.2">
      <c r="G636" s="2"/>
      <c r="H636" s="2"/>
      <c r="J636" s="2"/>
    </row>
    <row r="637" spans="7:10" ht="12.75" customHeight="1" x14ac:dyDescent="0.2">
      <c r="G637" s="2"/>
      <c r="H637" s="2"/>
      <c r="J637" s="2"/>
    </row>
    <row r="638" spans="7:10" ht="12.75" customHeight="1" x14ac:dyDescent="0.2">
      <c r="G638" s="2"/>
      <c r="H638" s="2"/>
      <c r="J638" s="2"/>
    </row>
    <row r="639" spans="7:10" ht="12.75" customHeight="1" x14ac:dyDescent="0.2">
      <c r="G639" s="2"/>
      <c r="H639" s="2"/>
      <c r="J639" s="2"/>
    </row>
    <row r="640" spans="7:10" ht="12.75" customHeight="1" x14ac:dyDescent="0.2">
      <c r="G640" s="2"/>
      <c r="H640" s="2"/>
      <c r="J640" s="2"/>
    </row>
    <row r="641" spans="7:10" ht="12.75" customHeight="1" x14ac:dyDescent="0.2">
      <c r="G641" s="2"/>
      <c r="H641" s="2"/>
      <c r="J641" s="2"/>
    </row>
    <row r="642" spans="7:10" ht="12.75" customHeight="1" x14ac:dyDescent="0.2">
      <c r="G642" s="2"/>
      <c r="H642" s="2"/>
      <c r="J642" s="2"/>
    </row>
    <row r="643" spans="7:10" ht="12.75" customHeight="1" x14ac:dyDescent="0.2">
      <c r="G643" s="2"/>
      <c r="H643" s="2"/>
      <c r="J643" s="2"/>
    </row>
    <row r="644" spans="7:10" ht="12.75" customHeight="1" x14ac:dyDescent="0.2">
      <c r="G644" s="2"/>
      <c r="H644" s="2"/>
      <c r="J644" s="2"/>
    </row>
    <row r="645" spans="7:10" ht="12.75" customHeight="1" x14ac:dyDescent="0.2">
      <c r="G645" s="2"/>
      <c r="H645" s="2"/>
      <c r="J645" s="2"/>
    </row>
    <row r="646" spans="7:10" ht="12.75" customHeight="1" x14ac:dyDescent="0.2">
      <c r="G646" s="2"/>
      <c r="H646" s="2"/>
      <c r="J646" s="2"/>
    </row>
    <row r="647" spans="7:10" ht="12.75" customHeight="1" x14ac:dyDescent="0.2">
      <c r="G647" s="2"/>
      <c r="H647" s="2"/>
      <c r="J647" s="2"/>
    </row>
    <row r="648" spans="7:10" ht="12.75" customHeight="1" x14ac:dyDescent="0.2">
      <c r="G648" s="2"/>
      <c r="H648" s="2"/>
      <c r="J648" s="2"/>
    </row>
    <row r="649" spans="7:10" ht="12.75" customHeight="1" x14ac:dyDescent="0.2">
      <c r="G649" s="2"/>
      <c r="H649" s="2"/>
      <c r="J649" s="2"/>
    </row>
    <row r="650" spans="7:10" ht="12.75" customHeight="1" x14ac:dyDescent="0.2">
      <c r="G650" s="2"/>
      <c r="H650" s="2"/>
      <c r="J650" s="2"/>
    </row>
    <row r="651" spans="7:10" ht="12.75" customHeight="1" x14ac:dyDescent="0.2">
      <c r="G651" s="2"/>
      <c r="H651" s="2"/>
      <c r="J651" s="2"/>
    </row>
    <row r="652" spans="7:10" ht="12.75" customHeight="1" x14ac:dyDescent="0.2">
      <c r="G652" s="2"/>
      <c r="H652" s="2"/>
      <c r="J652" s="2"/>
    </row>
    <row r="653" spans="7:10" ht="12.75" customHeight="1" x14ac:dyDescent="0.2">
      <c r="G653" s="2"/>
      <c r="H653" s="2"/>
      <c r="J653" s="2"/>
    </row>
    <row r="654" spans="7:10" ht="12.75" customHeight="1" x14ac:dyDescent="0.2">
      <c r="G654" s="2"/>
      <c r="H654" s="2"/>
      <c r="J654" s="2"/>
    </row>
    <row r="655" spans="7:10" ht="12.75" customHeight="1" x14ac:dyDescent="0.2">
      <c r="G655" s="2"/>
      <c r="H655" s="2"/>
      <c r="J655" s="2"/>
    </row>
    <row r="656" spans="7:10" ht="12.75" customHeight="1" x14ac:dyDescent="0.2">
      <c r="G656" s="2"/>
      <c r="H656" s="2"/>
      <c r="J656" s="2"/>
    </row>
    <row r="657" spans="7:10" ht="12.75" customHeight="1" x14ac:dyDescent="0.2">
      <c r="G657" s="2"/>
      <c r="H657" s="2"/>
      <c r="J657" s="2"/>
    </row>
    <row r="658" spans="7:10" ht="12.75" customHeight="1" x14ac:dyDescent="0.2">
      <c r="G658" s="2"/>
      <c r="H658" s="2"/>
      <c r="J658" s="2"/>
    </row>
    <row r="659" spans="7:10" ht="12.75" customHeight="1" x14ac:dyDescent="0.2">
      <c r="G659" s="2"/>
      <c r="H659" s="2"/>
      <c r="J659" s="2"/>
    </row>
    <row r="660" spans="7:10" ht="12.75" customHeight="1" x14ac:dyDescent="0.2">
      <c r="G660" s="2"/>
      <c r="H660" s="2"/>
      <c r="J660" s="2"/>
    </row>
    <row r="661" spans="7:10" ht="12.75" customHeight="1" x14ac:dyDescent="0.2">
      <c r="G661" s="2"/>
      <c r="H661" s="2"/>
      <c r="J661" s="2"/>
    </row>
    <row r="662" spans="7:10" ht="12.75" customHeight="1" x14ac:dyDescent="0.2">
      <c r="G662" s="2"/>
      <c r="H662" s="2"/>
      <c r="J662" s="2"/>
    </row>
    <row r="663" spans="7:10" ht="12.75" customHeight="1" x14ac:dyDescent="0.2">
      <c r="G663" s="2"/>
      <c r="H663" s="2"/>
      <c r="J663" s="2"/>
    </row>
    <row r="664" spans="7:10" ht="12.75" customHeight="1" x14ac:dyDescent="0.2">
      <c r="G664" s="2"/>
      <c r="H664" s="2"/>
      <c r="J664" s="2"/>
    </row>
    <row r="665" spans="7:10" ht="12.75" customHeight="1" x14ac:dyDescent="0.2">
      <c r="G665" s="2"/>
      <c r="H665" s="2"/>
      <c r="J665" s="2"/>
    </row>
    <row r="666" spans="7:10" ht="12.75" customHeight="1" x14ac:dyDescent="0.2">
      <c r="G666" s="2"/>
      <c r="H666" s="2"/>
      <c r="J666" s="2"/>
    </row>
    <row r="667" spans="7:10" ht="12.75" customHeight="1" x14ac:dyDescent="0.2">
      <c r="G667" s="2"/>
      <c r="H667" s="2"/>
      <c r="J667" s="2"/>
    </row>
    <row r="668" spans="7:10" ht="12.75" customHeight="1" x14ac:dyDescent="0.2">
      <c r="G668" s="2"/>
      <c r="H668" s="2"/>
      <c r="J668" s="2"/>
    </row>
    <row r="669" spans="7:10" ht="12.75" customHeight="1" x14ac:dyDescent="0.2">
      <c r="G669" s="2"/>
      <c r="H669" s="2"/>
      <c r="J669" s="2"/>
    </row>
    <row r="670" spans="7:10" ht="12.75" customHeight="1" x14ac:dyDescent="0.2">
      <c r="G670" s="2"/>
      <c r="H670" s="2"/>
      <c r="J670" s="2"/>
    </row>
    <row r="671" spans="7:10" ht="12.75" customHeight="1" x14ac:dyDescent="0.2">
      <c r="G671" s="2"/>
      <c r="H671" s="2"/>
      <c r="J671" s="2"/>
    </row>
    <row r="672" spans="7:10" ht="12.75" customHeight="1" x14ac:dyDescent="0.2">
      <c r="G672" s="2"/>
      <c r="H672" s="2"/>
      <c r="J672" s="2"/>
    </row>
    <row r="673" spans="7:10" ht="12.75" customHeight="1" x14ac:dyDescent="0.2">
      <c r="G673" s="2"/>
      <c r="H673" s="2"/>
      <c r="J673" s="2"/>
    </row>
    <row r="674" spans="7:10" ht="12.75" customHeight="1" x14ac:dyDescent="0.2">
      <c r="G674" s="2"/>
      <c r="H674" s="2"/>
      <c r="J674" s="2"/>
    </row>
    <row r="675" spans="7:10" ht="12.75" customHeight="1" x14ac:dyDescent="0.2">
      <c r="G675" s="2"/>
      <c r="H675" s="2"/>
      <c r="J675" s="2"/>
    </row>
    <row r="676" spans="7:10" ht="12.75" customHeight="1" x14ac:dyDescent="0.2">
      <c r="G676" s="2"/>
      <c r="H676" s="2"/>
      <c r="J676" s="2"/>
    </row>
    <row r="677" spans="7:10" ht="12.75" customHeight="1" x14ac:dyDescent="0.2">
      <c r="G677" s="2"/>
      <c r="H677" s="2"/>
      <c r="J677" s="2"/>
    </row>
    <row r="678" spans="7:10" ht="12.75" customHeight="1" x14ac:dyDescent="0.2">
      <c r="G678" s="2"/>
      <c r="H678" s="2"/>
      <c r="J678" s="2"/>
    </row>
    <row r="679" spans="7:10" ht="12.75" customHeight="1" x14ac:dyDescent="0.2">
      <c r="G679" s="2"/>
      <c r="H679" s="2"/>
      <c r="J679" s="2"/>
    </row>
    <row r="680" spans="7:10" ht="12.75" customHeight="1" x14ac:dyDescent="0.2">
      <c r="G680" s="2"/>
      <c r="H680" s="2"/>
      <c r="J680" s="2"/>
    </row>
    <row r="681" spans="7:10" ht="12.75" customHeight="1" x14ac:dyDescent="0.2">
      <c r="G681" s="2"/>
      <c r="H681" s="2"/>
      <c r="J681" s="2"/>
    </row>
    <row r="682" spans="7:10" ht="12.75" customHeight="1" x14ac:dyDescent="0.2">
      <c r="G682" s="2"/>
      <c r="H682" s="2"/>
      <c r="J682" s="2"/>
    </row>
    <row r="683" spans="7:10" ht="12.75" customHeight="1" x14ac:dyDescent="0.2">
      <c r="G683" s="2"/>
      <c r="H683" s="2"/>
      <c r="J683" s="2"/>
    </row>
    <row r="684" spans="7:10" ht="12.75" customHeight="1" x14ac:dyDescent="0.2">
      <c r="G684" s="2"/>
      <c r="H684" s="2"/>
      <c r="J684" s="2"/>
    </row>
    <row r="685" spans="7:10" ht="12.75" customHeight="1" x14ac:dyDescent="0.2">
      <c r="G685" s="2"/>
      <c r="H685" s="2"/>
      <c r="J685" s="2"/>
    </row>
    <row r="686" spans="7:10" ht="12.75" customHeight="1" x14ac:dyDescent="0.2">
      <c r="G686" s="2"/>
      <c r="H686" s="2"/>
      <c r="J686" s="2"/>
    </row>
    <row r="687" spans="7:10" ht="12.75" customHeight="1" x14ac:dyDescent="0.2">
      <c r="G687" s="2"/>
      <c r="H687" s="2"/>
      <c r="J687" s="2"/>
    </row>
    <row r="688" spans="7:10" ht="12.75" customHeight="1" x14ac:dyDescent="0.2">
      <c r="G688" s="2"/>
      <c r="H688" s="2"/>
      <c r="J688" s="2"/>
    </row>
    <row r="689" spans="7:10" ht="12.75" customHeight="1" x14ac:dyDescent="0.2">
      <c r="G689" s="2"/>
      <c r="H689" s="2"/>
      <c r="J689" s="2"/>
    </row>
    <row r="690" spans="7:10" ht="12.75" customHeight="1" x14ac:dyDescent="0.2">
      <c r="G690" s="2"/>
      <c r="H690" s="2"/>
      <c r="J690" s="2"/>
    </row>
    <row r="691" spans="7:10" ht="12.75" customHeight="1" x14ac:dyDescent="0.2">
      <c r="G691" s="2"/>
      <c r="H691" s="2"/>
      <c r="J691" s="2"/>
    </row>
    <row r="692" spans="7:10" ht="12.75" customHeight="1" x14ac:dyDescent="0.2">
      <c r="G692" s="2"/>
      <c r="H692" s="2"/>
      <c r="J692" s="2"/>
    </row>
    <row r="693" spans="7:10" ht="12.75" customHeight="1" x14ac:dyDescent="0.2">
      <c r="G693" s="2"/>
      <c r="H693" s="2"/>
      <c r="J693" s="2"/>
    </row>
    <row r="694" spans="7:10" ht="12.75" customHeight="1" x14ac:dyDescent="0.2">
      <c r="G694" s="2"/>
      <c r="H694" s="2"/>
      <c r="J694" s="2"/>
    </row>
    <row r="695" spans="7:10" ht="12.75" customHeight="1" x14ac:dyDescent="0.2">
      <c r="G695" s="2"/>
      <c r="H695" s="2"/>
      <c r="J695" s="2"/>
    </row>
    <row r="696" spans="7:10" ht="12.75" customHeight="1" x14ac:dyDescent="0.2">
      <c r="G696" s="2"/>
      <c r="H696" s="2"/>
      <c r="J696" s="2"/>
    </row>
    <row r="697" spans="7:10" ht="12.75" customHeight="1" x14ac:dyDescent="0.2">
      <c r="G697" s="2"/>
      <c r="H697" s="2"/>
      <c r="J697" s="2"/>
    </row>
    <row r="698" spans="7:10" ht="12.75" customHeight="1" x14ac:dyDescent="0.2">
      <c r="G698" s="2"/>
      <c r="H698" s="2"/>
      <c r="J698" s="2"/>
    </row>
    <row r="699" spans="7:10" ht="12.75" customHeight="1" x14ac:dyDescent="0.2">
      <c r="G699" s="2"/>
      <c r="H699" s="2"/>
      <c r="J699" s="2"/>
    </row>
    <row r="700" spans="7:10" ht="12.75" customHeight="1" x14ac:dyDescent="0.2">
      <c r="G700" s="2"/>
      <c r="H700" s="2"/>
      <c r="J700" s="2"/>
    </row>
    <row r="701" spans="7:10" ht="12.75" customHeight="1" x14ac:dyDescent="0.2">
      <c r="G701" s="2"/>
      <c r="H701" s="2"/>
      <c r="J701" s="2"/>
    </row>
    <row r="702" spans="7:10" ht="12.75" customHeight="1" x14ac:dyDescent="0.2">
      <c r="G702" s="2"/>
      <c r="H702" s="2"/>
      <c r="J702" s="2"/>
    </row>
    <row r="703" spans="7:10" ht="12.75" customHeight="1" x14ac:dyDescent="0.2">
      <c r="G703" s="2"/>
      <c r="H703" s="2"/>
      <c r="J703" s="2"/>
    </row>
    <row r="704" spans="7:10" ht="12.75" customHeight="1" x14ac:dyDescent="0.2">
      <c r="G704" s="2"/>
      <c r="H704" s="2"/>
      <c r="J704" s="2"/>
    </row>
    <row r="705" spans="7:10" ht="12.75" customHeight="1" x14ac:dyDescent="0.2">
      <c r="G705" s="2"/>
      <c r="H705" s="2"/>
      <c r="J705" s="2"/>
    </row>
    <row r="706" spans="7:10" ht="12.75" customHeight="1" x14ac:dyDescent="0.2">
      <c r="G706" s="2"/>
      <c r="H706" s="2"/>
      <c r="J706" s="2"/>
    </row>
    <row r="707" spans="7:10" ht="12.75" customHeight="1" x14ac:dyDescent="0.2">
      <c r="G707" s="2"/>
      <c r="H707" s="2"/>
      <c r="J707" s="2"/>
    </row>
    <row r="708" spans="7:10" ht="12.75" customHeight="1" x14ac:dyDescent="0.2">
      <c r="G708" s="2"/>
      <c r="H708" s="2"/>
      <c r="J708" s="2"/>
    </row>
    <row r="709" spans="7:10" ht="12.75" customHeight="1" x14ac:dyDescent="0.2">
      <c r="G709" s="2"/>
      <c r="H709" s="2"/>
      <c r="J709" s="2"/>
    </row>
    <row r="710" spans="7:10" ht="12.75" customHeight="1" x14ac:dyDescent="0.2">
      <c r="G710" s="2"/>
      <c r="H710" s="2"/>
      <c r="J710" s="2"/>
    </row>
    <row r="711" spans="7:10" ht="12.75" customHeight="1" x14ac:dyDescent="0.2">
      <c r="G711" s="2"/>
      <c r="H711" s="2"/>
      <c r="J711" s="2"/>
    </row>
    <row r="712" spans="7:10" ht="12.75" customHeight="1" x14ac:dyDescent="0.2">
      <c r="G712" s="2"/>
      <c r="H712" s="2"/>
      <c r="J712" s="2"/>
    </row>
    <row r="713" spans="7:10" ht="12.75" customHeight="1" x14ac:dyDescent="0.2">
      <c r="G713" s="2"/>
      <c r="H713" s="2"/>
      <c r="J713" s="2"/>
    </row>
    <row r="714" spans="7:10" ht="12.75" customHeight="1" x14ac:dyDescent="0.2">
      <c r="G714" s="2"/>
      <c r="H714" s="2"/>
      <c r="J714" s="2"/>
    </row>
    <row r="715" spans="7:10" ht="12.75" customHeight="1" x14ac:dyDescent="0.2">
      <c r="G715" s="2"/>
      <c r="H715" s="2"/>
      <c r="J715" s="2"/>
    </row>
    <row r="716" spans="7:10" ht="12.75" customHeight="1" x14ac:dyDescent="0.2">
      <c r="G716" s="2"/>
      <c r="H716" s="2"/>
      <c r="J716" s="2"/>
    </row>
    <row r="717" spans="7:10" ht="12.75" customHeight="1" x14ac:dyDescent="0.2">
      <c r="G717" s="2"/>
      <c r="H717" s="2"/>
      <c r="J717" s="2"/>
    </row>
    <row r="718" spans="7:10" ht="12.75" customHeight="1" x14ac:dyDescent="0.2">
      <c r="G718" s="2"/>
      <c r="H718" s="2"/>
      <c r="J718" s="2"/>
    </row>
    <row r="719" spans="7:10" ht="12.75" customHeight="1" x14ac:dyDescent="0.2">
      <c r="G719" s="2"/>
      <c r="H719" s="2"/>
      <c r="J719" s="2"/>
    </row>
    <row r="720" spans="7:10" ht="12.75" customHeight="1" x14ac:dyDescent="0.2">
      <c r="G720" s="2"/>
      <c r="H720" s="2"/>
      <c r="J720" s="2"/>
    </row>
    <row r="721" spans="7:10" ht="12.75" customHeight="1" x14ac:dyDescent="0.2">
      <c r="G721" s="2"/>
      <c r="H721" s="2"/>
      <c r="J721" s="2"/>
    </row>
    <row r="722" spans="7:10" ht="12.75" customHeight="1" x14ac:dyDescent="0.2">
      <c r="G722" s="2"/>
      <c r="H722" s="2"/>
      <c r="J722" s="2"/>
    </row>
    <row r="723" spans="7:10" ht="12.75" customHeight="1" x14ac:dyDescent="0.2">
      <c r="G723" s="2"/>
      <c r="H723" s="2"/>
      <c r="J723" s="2"/>
    </row>
    <row r="724" spans="7:10" ht="12.75" customHeight="1" x14ac:dyDescent="0.2">
      <c r="G724" s="2"/>
      <c r="H724" s="2"/>
      <c r="J724" s="2"/>
    </row>
    <row r="725" spans="7:10" ht="12.75" customHeight="1" x14ac:dyDescent="0.2">
      <c r="G725" s="2"/>
      <c r="H725" s="2"/>
      <c r="J725" s="2"/>
    </row>
    <row r="726" spans="7:10" ht="12.75" customHeight="1" x14ac:dyDescent="0.2">
      <c r="G726" s="2"/>
      <c r="H726" s="2"/>
      <c r="J726" s="2"/>
    </row>
    <row r="727" spans="7:10" ht="12.75" customHeight="1" x14ac:dyDescent="0.2">
      <c r="G727" s="2"/>
      <c r="H727" s="2"/>
      <c r="J727" s="2"/>
    </row>
    <row r="728" spans="7:10" ht="12.75" customHeight="1" x14ac:dyDescent="0.2">
      <c r="G728" s="2"/>
      <c r="H728" s="2"/>
      <c r="J728" s="2"/>
    </row>
    <row r="729" spans="7:10" ht="12.75" customHeight="1" x14ac:dyDescent="0.2">
      <c r="G729" s="2"/>
      <c r="H729" s="2"/>
      <c r="J729" s="2"/>
    </row>
    <row r="730" spans="7:10" ht="12.75" customHeight="1" x14ac:dyDescent="0.2">
      <c r="G730" s="2"/>
      <c r="H730" s="2"/>
      <c r="J730" s="2"/>
    </row>
    <row r="731" spans="7:10" ht="12.75" customHeight="1" x14ac:dyDescent="0.2">
      <c r="G731" s="2"/>
      <c r="H731" s="2"/>
      <c r="J731" s="2"/>
    </row>
    <row r="732" spans="7:10" ht="12.75" customHeight="1" x14ac:dyDescent="0.2">
      <c r="G732" s="2"/>
      <c r="H732" s="2"/>
      <c r="J732" s="2"/>
    </row>
    <row r="733" spans="7:10" ht="12.75" customHeight="1" x14ac:dyDescent="0.2">
      <c r="G733" s="2"/>
      <c r="H733" s="2"/>
      <c r="J733" s="2"/>
    </row>
    <row r="734" spans="7:10" ht="12.75" customHeight="1" x14ac:dyDescent="0.2">
      <c r="G734" s="2"/>
      <c r="H734" s="2"/>
      <c r="J734" s="2"/>
    </row>
    <row r="735" spans="7:10" ht="12.75" customHeight="1" x14ac:dyDescent="0.2">
      <c r="G735" s="2"/>
      <c r="H735" s="2"/>
      <c r="J735" s="2"/>
    </row>
    <row r="736" spans="7:10" ht="12.75" customHeight="1" x14ac:dyDescent="0.2">
      <c r="G736" s="2"/>
      <c r="H736" s="2"/>
      <c r="J736" s="2"/>
    </row>
    <row r="737" spans="7:10" ht="12.75" customHeight="1" x14ac:dyDescent="0.2">
      <c r="G737" s="2"/>
      <c r="H737" s="2"/>
      <c r="J737" s="2"/>
    </row>
    <row r="738" spans="7:10" ht="12.75" customHeight="1" x14ac:dyDescent="0.2">
      <c r="G738" s="2"/>
      <c r="H738" s="2"/>
      <c r="J738" s="2"/>
    </row>
    <row r="739" spans="7:10" ht="12.75" customHeight="1" x14ac:dyDescent="0.2">
      <c r="G739" s="2"/>
      <c r="H739" s="2"/>
      <c r="J739" s="2"/>
    </row>
    <row r="740" spans="7:10" ht="12.75" customHeight="1" x14ac:dyDescent="0.2">
      <c r="G740" s="2"/>
      <c r="H740" s="2"/>
      <c r="J740" s="2"/>
    </row>
    <row r="741" spans="7:10" ht="12.75" customHeight="1" x14ac:dyDescent="0.2">
      <c r="G741" s="2"/>
      <c r="H741" s="2"/>
      <c r="J741" s="2"/>
    </row>
    <row r="742" spans="7:10" ht="12.75" customHeight="1" x14ac:dyDescent="0.2">
      <c r="G742" s="2"/>
      <c r="H742" s="2"/>
      <c r="J742" s="2"/>
    </row>
    <row r="743" spans="7:10" ht="12.75" customHeight="1" x14ac:dyDescent="0.2">
      <c r="G743" s="2"/>
      <c r="H743" s="2"/>
      <c r="J743" s="2"/>
    </row>
    <row r="744" spans="7:10" ht="12.75" customHeight="1" x14ac:dyDescent="0.2">
      <c r="G744" s="2"/>
      <c r="H744" s="2"/>
      <c r="J744" s="2"/>
    </row>
    <row r="745" spans="7:10" ht="12.75" customHeight="1" x14ac:dyDescent="0.2">
      <c r="G745" s="2"/>
      <c r="H745" s="2"/>
      <c r="J745" s="2"/>
    </row>
    <row r="746" spans="7:10" ht="12.75" customHeight="1" x14ac:dyDescent="0.2">
      <c r="G746" s="2"/>
      <c r="H746" s="2"/>
      <c r="J746" s="2"/>
    </row>
    <row r="747" spans="7:10" ht="12.75" customHeight="1" x14ac:dyDescent="0.2">
      <c r="G747" s="2"/>
      <c r="H747" s="2"/>
      <c r="J747" s="2"/>
    </row>
    <row r="748" spans="7:10" ht="12.75" customHeight="1" x14ac:dyDescent="0.2">
      <c r="G748" s="2"/>
      <c r="H748" s="2"/>
      <c r="J748" s="2"/>
    </row>
    <row r="749" spans="7:10" ht="12.75" customHeight="1" x14ac:dyDescent="0.2">
      <c r="G749" s="2"/>
      <c r="H749" s="2"/>
      <c r="J749" s="2"/>
    </row>
    <row r="750" spans="7:10" ht="12.75" customHeight="1" x14ac:dyDescent="0.2">
      <c r="G750" s="2"/>
      <c r="H750" s="2"/>
      <c r="J750" s="2"/>
    </row>
    <row r="751" spans="7:10" ht="12.75" customHeight="1" x14ac:dyDescent="0.2">
      <c r="G751" s="2"/>
      <c r="H751" s="2"/>
      <c r="J751" s="2"/>
    </row>
    <row r="752" spans="7:10" ht="12.75" customHeight="1" x14ac:dyDescent="0.2">
      <c r="G752" s="2"/>
      <c r="H752" s="2"/>
      <c r="J752" s="2"/>
    </row>
    <row r="753" spans="7:10" ht="12.75" customHeight="1" x14ac:dyDescent="0.2">
      <c r="G753" s="2"/>
      <c r="H753" s="2"/>
      <c r="J753" s="2"/>
    </row>
    <row r="754" spans="7:10" ht="12.75" customHeight="1" x14ac:dyDescent="0.2">
      <c r="G754" s="2"/>
      <c r="H754" s="2"/>
      <c r="J754" s="2"/>
    </row>
    <row r="755" spans="7:10" ht="12.75" customHeight="1" x14ac:dyDescent="0.2">
      <c r="G755" s="2"/>
      <c r="H755" s="2"/>
      <c r="J755" s="2"/>
    </row>
    <row r="756" spans="7:10" ht="12.75" customHeight="1" x14ac:dyDescent="0.2">
      <c r="G756" s="2"/>
      <c r="H756" s="2"/>
      <c r="J756" s="2"/>
    </row>
    <row r="757" spans="7:10" ht="12.75" customHeight="1" x14ac:dyDescent="0.2">
      <c r="G757" s="2"/>
      <c r="H757" s="2"/>
      <c r="J757" s="2"/>
    </row>
    <row r="758" spans="7:10" ht="12.75" customHeight="1" x14ac:dyDescent="0.2">
      <c r="G758" s="2"/>
      <c r="H758" s="2"/>
      <c r="J758" s="2"/>
    </row>
    <row r="759" spans="7:10" ht="12.75" customHeight="1" x14ac:dyDescent="0.2">
      <c r="G759" s="2"/>
      <c r="H759" s="2"/>
      <c r="J759" s="2"/>
    </row>
    <row r="760" spans="7:10" ht="12.75" customHeight="1" x14ac:dyDescent="0.2">
      <c r="G760" s="2"/>
      <c r="H760" s="2"/>
      <c r="J760" s="2"/>
    </row>
    <row r="761" spans="7:10" ht="12.75" customHeight="1" x14ac:dyDescent="0.2">
      <c r="G761" s="2"/>
      <c r="H761" s="2"/>
      <c r="J761" s="2"/>
    </row>
    <row r="762" spans="7:10" ht="12.75" customHeight="1" x14ac:dyDescent="0.2">
      <c r="G762" s="2"/>
      <c r="H762" s="2"/>
      <c r="J762" s="2"/>
    </row>
    <row r="763" spans="7:10" ht="12.75" customHeight="1" x14ac:dyDescent="0.2">
      <c r="G763" s="2"/>
      <c r="H763" s="2"/>
      <c r="J763" s="2"/>
    </row>
    <row r="764" spans="7:10" ht="12.75" customHeight="1" x14ac:dyDescent="0.2">
      <c r="G764" s="2"/>
      <c r="H764" s="2"/>
      <c r="J764" s="2"/>
    </row>
    <row r="765" spans="7:10" ht="12.75" customHeight="1" x14ac:dyDescent="0.2">
      <c r="G765" s="2"/>
      <c r="H765" s="2"/>
      <c r="J765" s="2"/>
    </row>
    <row r="766" spans="7:10" ht="12.75" customHeight="1" x14ac:dyDescent="0.2">
      <c r="G766" s="2"/>
      <c r="H766" s="2"/>
      <c r="J766" s="2"/>
    </row>
    <row r="767" spans="7:10" ht="12.75" customHeight="1" x14ac:dyDescent="0.2">
      <c r="G767" s="2"/>
      <c r="H767" s="2"/>
      <c r="J767" s="2"/>
    </row>
    <row r="768" spans="7:10" ht="12.75" customHeight="1" x14ac:dyDescent="0.2">
      <c r="G768" s="2"/>
      <c r="H768" s="2"/>
      <c r="J768" s="2"/>
    </row>
    <row r="769" spans="7:10" ht="12.75" customHeight="1" x14ac:dyDescent="0.2">
      <c r="G769" s="2"/>
      <c r="H769" s="2"/>
      <c r="J769" s="2"/>
    </row>
    <row r="770" spans="7:10" ht="12.75" customHeight="1" x14ac:dyDescent="0.2">
      <c r="G770" s="2"/>
      <c r="H770" s="2"/>
      <c r="J770" s="2"/>
    </row>
    <row r="771" spans="7:10" ht="12.75" customHeight="1" x14ac:dyDescent="0.2">
      <c r="G771" s="2"/>
      <c r="H771" s="2"/>
      <c r="J771" s="2"/>
    </row>
    <row r="772" spans="7:10" ht="12.75" customHeight="1" x14ac:dyDescent="0.2">
      <c r="G772" s="2"/>
      <c r="H772" s="2"/>
      <c r="J772" s="2"/>
    </row>
    <row r="773" spans="7:10" ht="12.75" customHeight="1" x14ac:dyDescent="0.2">
      <c r="G773" s="2"/>
      <c r="H773" s="2"/>
      <c r="J773" s="2"/>
    </row>
    <row r="774" spans="7:10" ht="12.75" customHeight="1" x14ac:dyDescent="0.2">
      <c r="G774" s="2"/>
      <c r="H774" s="2"/>
      <c r="J774" s="2"/>
    </row>
    <row r="775" spans="7:10" ht="12.75" customHeight="1" x14ac:dyDescent="0.2">
      <c r="G775" s="2"/>
      <c r="H775" s="2"/>
      <c r="J775" s="2"/>
    </row>
    <row r="776" spans="7:10" ht="12.75" customHeight="1" x14ac:dyDescent="0.2">
      <c r="G776" s="2"/>
      <c r="H776" s="2"/>
      <c r="J776" s="2"/>
    </row>
    <row r="777" spans="7:10" ht="12.75" customHeight="1" x14ac:dyDescent="0.2">
      <c r="G777" s="2"/>
      <c r="H777" s="2"/>
      <c r="J777" s="2"/>
    </row>
    <row r="778" spans="7:10" ht="12.75" customHeight="1" x14ac:dyDescent="0.2">
      <c r="G778" s="2"/>
      <c r="H778" s="2"/>
      <c r="J778" s="2"/>
    </row>
    <row r="779" spans="7:10" ht="12.75" customHeight="1" x14ac:dyDescent="0.2">
      <c r="G779" s="2"/>
      <c r="H779" s="2"/>
      <c r="J779" s="2"/>
    </row>
    <row r="780" spans="7:10" ht="12.75" customHeight="1" x14ac:dyDescent="0.2">
      <c r="G780" s="2"/>
      <c r="H780" s="2"/>
      <c r="J780" s="2"/>
    </row>
    <row r="781" spans="7:10" ht="12.75" customHeight="1" x14ac:dyDescent="0.2">
      <c r="G781" s="2"/>
      <c r="H781" s="2"/>
      <c r="J781" s="2"/>
    </row>
    <row r="782" spans="7:10" ht="12.75" customHeight="1" x14ac:dyDescent="0.2">
      <c r="G782" s="2"/>
      <c r="H782" s="2"/>
      <c r="J782" s="2"/>
    </row>
    <row r="783" spans="7:10" ht="12.75" customHeight="1" x14ac:dyDescent="0.2">
      <c r="G783" s="2"/>
      <c r="H783" s="2"/>
      <c r="J783" s="2"/>
    </row>
    <row r="784" spans="7:10" ht="12.75" customHeight="1" x14ac:dyDescent="0.2">
      <c r="G784" s="2"/>
      <c r="H784" s="2"/>
      <c r="J784" s="2"/>
    </row>
    <row r="785" spans="7:10" ht="12.75" customHeight="1" x14ac:dyDescent="0.2">
      <c r="G785" s="2"/>
      <c r="H785" s="2"/>
      <c r="J785" s="2"/>
    </row>
    <row r="786" spans="7:10" ht="12.75" customHeight="1" x14ac:dyDescent="0.2">
      <c r="G786" s="2"/>
      <c r="H786" s="2"/>
      <c r="J786" s="2"/>
    </row>
    <row r="787" spans="7:10" ht="12.75" customHeight="1" x14ac:dyDescent="0.2">
      <c r="G787" s="2"/>
      <c r="H787" s="2"/>
      <c r="J787" s="2"/>
    </row>
    <row r="788" spans="7:10" ht="12.75" customHeight="1" x14ac:dyDescent="0.2">
      <c r="G788" s="2"/>
      <c r="H788" s="2"/>
      <c r="J788" s="2"/>
    </row>
    <row r="789" spans="7:10" ht="12.75" customHeight="1" x14ac:dyDescent="0.2">
      <c r="G789" s="2"/>
      <c r="H789" s="2"/>
      <c r="J789" s="2"/>
    </row>
    <row r="790" spans="7:10" ht="12.75" customHeight="1" x14ac:dyDescent="0.2">
      <c r="G790" s="2"/>
      <c r="H790" s="2"/>
      <c r="J790" s="2"/>
    </row>
    <row r="791" spans="7:10" ht="12.75" customHeight="1" x14ac:dyDescent="0.2">
      <c r="G791" s="2"/>
      <c r="H791" s="2"/>
      <c r="J791" s="2"/>
    </row>
    <row r="792" spans="7:10" ht="12.75" customHeight="1" x14ac:dyDescent="0.2">
      <c r="G792" s="2"/>
      <c r="H792" s="2"/>
      <c r="J792" s="2"/>
    </row>
    <row r="793" spans="7:10" ht="12.75" customHeight="1" x14ac:dyDescent="0.2">
      <c r="G793" s="2"/>
      <c r="H793" s="2"/>
      <c r="J793" s="2"/>
    </row>
    <row r="794" spans="7:10" ht="12.75" customHeight="1" x14ac:dyDescent="0.2">
      <c r="G794" s="2"/>
      <c r="H794" s="2"/>
      <c r="J794" s="2"/>
    </row>
    <row r="795" spans="7:10" ht="12.75" customHeight="1" x14ac:dyDescent="0.2">
      <c r="G795" s="2"/>
      <c r="H795" s="2"/>
      <c r="J795" s="2"/>
    </row>
    <row r="796" spans="7:10" ht="12.75" customHeight="1" x14ac:dyDescent="0.2">
      <c r="G796" s="2"/>
      <c r="H796" s="2"/>
      <c r="J796" s="2"/>
    </row>
    <row r="797" spans="7:10" ht="12.75" customHeight="1" x14ac:dyDescent="0.2">
      <c r="G797" s="2"/>
      <c r="H797" s="2"/>
      <c r="J797" s="2"/>
    </row>
    <row r="798" spans="7:10" ht="12.75" customHeight="1" x14ac:dyDescent="0.2">
      <c r="G798" s="2"/>
      <c r="H798" s="2"/>
      <c r="J798" s="2"/>
    </row>
    <row r="799" spans="7:10" ht="12.75" customHeight="1" x14ac:dyDescent="0.2">
      <c r="G799" s="2"/>
      <c r="H799" s="2"/>
      <c r="J799" s="2"/>
    </row>
    <row r="800" spans="7:10" ht="12.75" customHeight="1" x14ac:dyDescent="0.2">
      <c r="G800" s="2"/>
      <c r="H800" s="2"/>
      <c r="J800" s="2"/>
    </row>
    <row r="801" spans="7:10" ht="12.75" customHeight="1" x14ac:dyDescent="0.2">
      <c r="G801" s="2"/>
      <c r="H801" s="2"/>
      <c r="J801" s="2"/>
    </row>
    <row r="802" spans="7:10" ht="12.75" customHeight="1" x14ac:dyDescent="0.2">
      <c r="G802" s="2"/>
      <c r="H802" s="2"/>
      <c r="J802" s="2"/>
    </row>
    <row r="803" spans="7:10" ht="12.75" customHeight="1" x14ac:dyDescent="0.2">
      <c r="G803" s="2"/>
      <c r="H803" s="2"/>
      <c r="J803" s="2"/>
    </row>
    <row r="804" spans="7:10" ht="12.75" customHeight="1" x14ac:dyDescent="0.2">
      <c r="G804" s="2"/>
      <c r="H804" s="2"/>
      <c r="J804" s="2"/>
    </row>
    <row r="805" spans="7:10" ht="12.75" customHeight="1" x14ac:dyDescent="0.2">
      <c r="G805" s="2"/>
      <c r="H805" s="2"/>
      <c r="J805" s="2"/>
    </row>
    <row r="806" spans="7:10" ht="12.75" customHeight="1" x14ac:dyDescent="0.2">
      <c r="G806" s="2"/>
      <c r="H806" s="2"/>
      <c r="J806" s="2"/>
    </row>
    <row r="807" spans="7:10" ht="12.75" customHeight="1" x14ac:dyDescent="0.2">
      <c r="G807" s="2"/>
      <c r="H807" s="2"/>
      <c r="J807" s="2"/>
    </row>
    <row r="808" spans="7:10" ht="12.75" customHeight="1" x14ac:dyDescent="0.2">
      <c r="G808" s="2"/>
      <c r="H808" s="2"/>
      <c r="J808" s="2"/>
    </row>
    <row r="809" spans="7:10" ht="12.75" customHeight="1" x14ac:dyDescent="0.2">
      <c r="G809" s="2"/>
      <c r="H809" s="2"/>
      <c r="J809" s="2"/>
    </row>
    <row r="810" spans="7:10" ht="12.75" customHeight="1" x14ac:dyDescent="0.2">
      <c r="G810" s="2"/>
      <c r="H810" s="2"/>
      <c r="J810" s="2"/>
    </row>
    <row r="811" spans="7:10" ht="12.75" customHeight="1" x14ac:dyDescent="0.2">
      <c r="G811" s="2"/>
      <c r="H811" s="2"/>
      <c r="J811" s="2"/>
    </row>
    <row r="812" spans="7:10" ht="12.75" customHeight="1" x14ac:dyDescent="0.2">
      <c r="G812" s="2"/>
      <c r="H812" s="2"/>
      <c r="J812" s="2"/>
    </row>
    <row r="813" spans="7:10" ht="12.75" customHeight="1" x14ac:dyDescent="0.2">
      <c r="G813" s="2"/>
      <c r="H813" s="2"/>
      <c r="J813" s="2"/>
    </row>
    <row r="814" spans="7:10" ht="12.75" customHeight="1" x14ac:dyDescent="0.2">
      <c r="G814" s="2"/>
      <c r="H814" s="2"/>
      <c r="J814" s="2"/>
    </row>
    <row r="815" spans="7:10" ht="12.75" customHeight="1" x14ac:dyDescent="0.2">
      <c r="G815" s="2"/>
      <c r="H815" s="2"/>
      <c r="J815" s="2"/>
    </row>
    <row r="816" spans="7:10" ht="12.75" customHeight="1" x14ac:dyDescent="0.2">
      <c r="G816" s="2"/>
      <c r="H816" s="2"/>
      <c r="J816" s="2"/>
    </row>
    <row r="817" spans="7:10" ht="12.75" customHeight="1" x14ac:dyDescent="0.2">
      <c r="G817" s="2"/>
      <c r="H817" s="2"/>
      <c r="J817" s="2"/>
    </row>
    <row r="818" spans="7:10" ht="12.75" customHeight="1" x14ac:dyDescent="0.2">
      <c r="G818" s="2"/>
      <c r="H818" s="2"/>
      <c r="J818" s="2"/>
    </row>
    <row r="819" spans="7:10" ht="12.75" customHeight="1" x14ac:dyDescent="0.2">
      <c r="G819" s="2"/>
      <c r="H819" s="2"/>
      <c r="J819" s="2"/>
    </row>
    <row r="820" spans="7:10" ht="12.75" customHeight="1" x14ac:dyDescent="0.2">
      <c r="G820" s="2"/>
      <c r="H820" s="2"/>
      <c r="J820" s="2"/>
    </row>
    <row r="821" spans="7:10" ht="12.75" customHeight="1" x14ac:dyDescent="0.2">
      <c r="G821" s="2"/>
      <c r="H821" s="2"/>
      <c r="J821" s="2"/>
    </row>
    <row r="822" spans="7:10" ht="12.75" customHeight="1" x14ac:dyDescent="0.2">
      <c r="G822" s="2"/>
      <c r="H822" s="2"/>
      <c r="J822" s="2"/>
    </row>
    <row r="823" spans="7:10" ht="12.75" customHeight="1" x14ac:dyDescent="0.2">
      <c r="G823" s="2"/>
      <c r="H823" s="2"/>
      <c r="J823" s="2"/>
    </row>
    <row r="824" spans="7:10" ht="12.75" customHeight="1" x14ac:dyDescent="0.2">
      <c r="G824" s="2"/>
      <c r="H824" s="2"/>
      <c r="J824" s="2"/>
    </row>
    <row r="825" spans="7:10" ht="12.75" customHeight="1" x14ac:dyDescent="0.2">
      <c r="G825" s="2"/>
      <c r="H825" s="2"/>
      <c r="J825" s="2"/>
    </row>
    <row r="826" spans="7:10" ht="12.75" customHeight="1" x14ac:dyDescent="0.2">
      <c r="G826" s="2"/>
      <c r="H826" s="2"/>
      <c r="J826" s="2"/>
    </row>
    <row r="827" spans="7:10" ht="12.75" customHeight="1" x14ac:dyDescent="0.2">
      <c r="G827" s="2"/>
      <c r="H827" s="2"/>
      <c r="J827" s="2"/>
    </row>
    <row r="828" spans="7:10" ht="12.75" customHeight="1" x14ac:dyDescent="0.2">
      <c r="G828" s="2"/>
      <c r="H828" s="2"/>
      <c r="J828" s="2"/>
    </row>
    <row r="829" spans="7:10" ht="12.75" customHeight="1" x14ac:dyDescent="0.2">
      <c r="G829" s="2"/>
      <c r="H829" s="2"/>
      <c r="J829" s="2"/>
    </row>
    <row r="830" spans="7:10" ht="12.75" customHeight="1" x14ac:dyDescent="0.2">
      <c r="G830" s="2"/>
      <c r="H830" s="2"/>
      <c r="J830" s="2"/>
    </row>
    <row r="831" spans="7:10" ht="12.75" customHeight="1" x14ac:dyDescent="0.2">
      <c r="G831" s="2"/>
      <c r="H831" s="2"/>
      <c r="J831" s="2"/>
    </row>
    <row r="832" spans="7:10" ht="12.75" customHeight="1" x14ac:dyDescent="0.2">
      <c r="G832" s="2"/>
      <c r="H832" s="2"/>
      <c r="J832" s="2"/>
    </row>
    <row r="833" spans="7:10" ht="12.75" customHeight="1" x14ac:dyDescent="0.2">
      <c r="G833" s="2"/>
      <c r="H833" s="2"/>
      <c r="J833" s="2"/>
    </row>
    <row r="834" spans="7:10" ht="12.75" customHeight="1" x14ac:dyDescent="0.2">
      <c r="G834" s="2"/>
      <c r="H834" s="2"/>
      <c r="J834" s="2"/>
    </row>
    <row r="835" spans="7:10" ht="12.75" customHeight="1" x14ac:dyDescent="0.2">
      <c r="G835" s="2"/>
      <c r="H835" s="2"/>
      <c r="J835" s="2"/>
    </row>
    <row r="836" spans="7:10" ht="12.75" customHeight="1" x14ac:dyDescent="0.2">
      <c r="G836" s="2"/>
      <c r="H836" s="2"/>
      <c r="J836" s="2"/>
    </row>
    <row r="837" spans="7:10" ht="12.75" customHeight="1" x14ac:dyDescent="0.2">
      <c r="G837" s="2"/>
      <c r="H837" s="2"/>
      <c r="J837" s="2"/>
    </row>
    <row r="838" spans="7:10" ht="12.75" customHeight="1" x14ac:dyDescent="0.2">
      <c r="G838" s="2"/>
      <c r="H838" s="2"/>
      <c r="J838" s="2"/>
    </row>
    <row r="839" spans="7:10" ht="12.75" customHeight="1" x14ac:dyDescent="0.2">
      <c r="G839" s="2"/>
      <c r="H839" s="2"/>
      <c r="J839" s="2"/>
    </row>
    <row r="840" spans="7:10" ht="12.75" customHeight="1" x14ac:dyDescent="0.2">
      <c r="G840" s="2"/>
      <c r="H840" s="2"/>
      <c r="J840" s="2"/>
    </row>
    <row r="841" spans="7:10" ht="12.75" customHeight="1" x14ac:dyDescent="0.2">
      <c r="G841" s="2"/>
      <c r="H841" s="2"/>
      <c r="J841" s="2"/>
    </row>
    <row r="842" spans="7:10" ht="12.75" customHeight="1" x14ac:dyDescent="0.2">
      <c r="G842" s="2"/>
      <c r="H842" s="2"/>
      <c r="J842" s="2"/>
    </row>
    <row r="843" spans="7:10" ht="12.75" customHeight="1" x14ac:dyDescent="0.2">
      <c r="G843" s="2"/>
      <c r="H843" s="2"/>
      <c r="J843" s="2"/>
    </row>
    <row r="844" spans="7:10" ht="12.75" customHeight="1" x14ac:dyDescent="0.2">
      <c r="G844" s="2"/>
      <c r="H844" s="2"/>
      <c r="J844" s="2"/>
    </row>
    <row r="845" spans="7:10" ht="12.75" customHeight="1" x14ac:dyDescent="0.2">
      <c r="G845" s="2"/>
      <c r="H845" s="2"/>
      <c r="J845" s="2"/>
    </row>
    <row r="846" spans="7:10" ht="12.75" customHeight="1" x14ac:dyDescent="0.2">
      <c r="G846" s="2"/>
      <c r="H846" s="2"/>
      <c r="J846" s="2"/>
    </row>
    <row r="847" spans="7:10" ht="12.75" customHeight="1" x14ac:dyDescent="0.2">
      <c r="G847" s="2"/>
      <c r="H847" s="2"/>
      <c r="J847" s="2"/>
    </row>
    <row r="848" spans="7:10" ht="12.75" customHeight="1" x14ac:dyDescent="0.2">
      <c r="G848" s="2"/>
      <c r="H848" s="2"/>
      <c r="J848" s="2"/>
    </row>
    <row r="849" spans="7:10" ht="12.75" customHeight="1" x14ac:dyDescent="0.2">
      <c r="G849" s="2"/>
      <c r="H849" s="2"/>
      <c r="J849" s="2"/>
    </row>
    <row r="850" spans="7:10" ht="12.75" customHeight="1" x14ac:dyDescent="0.2">
      <c r="G850" s="2"/>
      <c r="H850" s="2"/>
      <c r="J850" s="2"/>
    </row>
    <row r="851" spans="7:10" ht="12.75" customHeight="1" x14ac:dyDescent="0.2">
      <c r="G851" s="2"/>
      <c r="H851" s="2"/>
      <c r="J851" s="2"/>
    </row>
    <row r="852" spans="7:10" ht="12.75" customHeight="1" x14ac:dyDescent="0.2">
      <c r="G852" s="2"/>
      <c r="H852" s="2"/>
      <c r="J852" s="2"/>
    </row>
    <row r="853" spans="7:10" ht="12.75" customHeight="1" x14ac:dyDescent="0.2">
      <c r="G853" s="2"/>
      <c r="H853" s="2"/>
      <c r="J853" s="2"/>
    </row>
    <row r="854" spans="7:10" ht="12.75" customHeight="1" x14ac:dyDescent="0.2">
      <c r="G854" s="2"/>
      <c r="H854" s="2"/>
      <c r="J854" s="2"/>
    </row>
    <row r="855" spans="7:10" ht="12.75" customHeight="1" x14ac:dyDescent="0.2">
      <c r="G855" s="2"/>
      <c r="H855" s="2"/>
      <c r="J855" s="2"/>
    </row>
    <row r="856" spans="7:10" ht="12.75" customHeight="1" x14ac:dyDescent="0.2">
      <c r="G856" s="2"/>
      <c r="H856" s="2"/>
      <c r="J856" s="2"/>
    </row>
    <row r="857" spans="7:10" ht="12.75" customHeight="1" x14ac:dyDescent="0.2">
      <c r="G857" s="2"/>
      <c r="H857" s="2"/>
      <c r="J857" s="2"/>
    </row>
    <row r="858" spans="7:10" ht="12.75" customHeight="1" x14ac:dyDescent="0.2">
      <c r="G858" s="2"/>
      <c r="H858" s="2"/>
      <c r="J858" s="2"/>
    </row>
    <row r="859" spans="7:10" ht="12.75" customHeight="1" x14ac:dyDescent="0.2">
      <c r="G859" s="2"/>
      <c r="H859" s="2"/>
      <c r="J859" s="2"/>
    </row>
    <row r="860" spans="7:10" ht="12.75" customHeight="1" x14ac:dyDescent="0.2">
      <c r="G860" s="2"/>
      <c r="H860" s="2"/>
      <c r="J860" s="2"/>
    </row>
    <row r="861" spans="7:10" ht="12.75" customHeight="1" x14ac:dyDescent="0.2">
      <c r="G861" s="2"/>
      <c r="H861" s="2"/>
      <c r="J861" s="2"/>
    </row>
    <row r="862" spans="7:10" ht="12.75" customHeight="1" x14ac:dyDescent="0.2">
      <c r="G862" s="2"/>
      <c r="H862" s="2"/>
      <c r="J862" s="2"/>
    </row>
    <row r="863" spans="7:10" ht="12.75" customHeight="1" x14ac:dyDescent="0.2">
      <c r="G863" s="2"/>
      <c r="H863" s="2"/>
      <c r="J863" s="2"/>
    </row>
    <row r="864" spans="7:10" ht="12.75" customHeight="1" x14ac:dyDescent="0.2">
      <c r="G864" s="2"/>
      <c r="H864" s="2"/>
      <c r="J864" s="2"/>
    </row>
    <row r="865" spans="7:10" ht="12.75" customHeight="1" x14ac:dyDescent="0.2">
      <c r="G865" s="2"/>
      <c r="H865" s="2"/>
      <c r="J865" s="2"/>
    </row>
    <row r="866" spans="7:10" ht="12.75" customHeight="1" x14ac:dyDescent="0.2">
      <c r="G866" s="2"/>
      <c r="H866" s="2"/>
      <c r="J866" s="2"/>
    </row>
    <row r="867" spans="7:10" ht="12.75" customHeight="1" x14ac:dyDescent="0.2">
      <c r="G867" s="2"/>
      <c r="H867" s="2"/>
      <c r="J867" s="2"/>
    </row>
    <row r="868" spans="7:10" ht="12.75" customHeight="1" x14ac:dyDescent="0.2">
      <c r="G868" s="2"/>
      <c r="H868" s="2"/>
      <c r="J868" s="2"/>
    </row>
    <row r="869" spans="7:10" ht="12.75" customHeight="1" x14ac:dyDescent="0.2">
      <c r="G869" s="2"/>
      <c r="H869" s="2"/>
      <c r="J869" s="2"/>
    </row>
    <row r="870" spans="7:10" ht="12.75" customHeight="1" x14ac:dyDescent="0.2">
      <c r="G870" s="2"/>
      <c r="H870" s="2"/>
      <c r="J870" s="2"/>
    </row>
    <row r="871" spans="7:10" ht="12.75" customHeight="1" x14ac:dyDescent="0.2">
      <c r="G871" s="2"/>
      <c r="H871" s="2"/>
      <c r="J871" s="2"/>
    </row>
    <row r="872" spans="7:10" ht="12.75" customHeight="1" x14ac:dyDescent="0.2">
      <c r="G872" s="2"/>
      <c r="H872" s="2"/>
      <c r="J872" s="2"/>
    </row>
    <row r="873" spans="7:10" ht="12.75" customHeight="1" x14ac:dyDescent="0.2">
      <c r="G873" s="2"/>
      <c r="H873" s="2"/>
      <c r="J873" s="2"/>
    </row>
    <row r="874" spans="7:10" ht="12.75" customHeight="1" x14ac:dyDescent="0.2">
      <c r="G874" s="2"/>
      <c r="H874" s="2"/>
      <c r="J874" s="2"/>
    </row>
    <row r="875" spans="7:10" ht="12.75" customHeight="1" x14ac:dyDescent="0.2">
      <c r="G875" s="2"/>
      <c r="H875" s="2"/>
      <c r="J875" s="2"/>
    </row>
    <row r="876" spans="7:10" ht="12.75" customHeight="1" x14ac:dyDescent="0.2">
      <c r="G876" s="2"/>
      <c r="H876" s="2"/>
      <c r="J876" s="2"/>
    </row>
    <row r="877" spans="7:10" ht="12.75" customHeight="1" x14ac:dyDescent="0.2">
      <c r="G877" s="2"/>
      <c r="H877" s="2"/>
      <c r="J877" s="2"/>
    </row>
    <row r="878" spans="7:10" ht="12.75" customHeight="1" x14ac:dyDescent="0.2">
      <c r="G878" s="2"/>
      <c r="H878" s="2"/>
      <c r="J878" s="2"/>
    </row>
    <row r="879" spans="7:10" ht="12.75" customHeight="1" x14ac:dyDescent="0.2">
      <c r="G879" s="2"/>
      <c r="H879" s="2"/>
      <c r="J879" s="2"/>
    </row>
    <row r="880" spans="7:10" ht="12.75" customHeight="1" x14ac:dyDescent="0.2">
      <c r="G880" s="2"/>
      <c r="H880" s="2"/>
      <c r="J880" s="2"/>
    </row>
    <row r="881" spans="7:10" ht="12.75" customHeight="1" x14ac:dyDescent="0.2">
      <c r="G881" s="2"/>
      <c r="H881" s="2"/>
      <c r="J881" s="2"/>
    </row>
    <row r="882" spans="7:10" ht="12.75" customHeight="1" x14ac:dyDescent="0.2">
      <c r="G882" s="2"/>
      <c r="H882" s="2"/>
      <c r="J882" s="2"/>
    </row>
    <row r="883" spans="7:10" ht="12.75" customHeight="1" x14ac:dyDescent="0.2">
      <c r="G883" s="2"/>
      <c r="H883" s="2"/>
      <c r="J883" s="2"/>
    </row>
    <row r="884" spans="7:10" ht="12.75" customHeight="1" x14ac:dyDescent="0.2">
      <c r="G884" s="2"/>
      <c r="H884" s="2"/>
      <c r="J884" s="2"/>
    </row>
    <row r="885" spans="7:10" ht="12.75" customHeight="1" x14ac:dyDescent="0.2">
      <c r="G885" s="2"/>
      <c r="H885" s="2"/>
      <c r="J885" s="2"/>
    </row>
    <row r="886" spans="7:10" ht="12.75" customHeight="1" x14ac:dyDescent="0.2">
      <c r="G886" s="2"/>
      <c r="H886" s="2"/>
      <c r="J886" s="2"/>
    </row>
    <row r="887" spans="7:10" ht="12.75" customHeight="1" x14ac:dyDescent="0.2">
      <c r="G887" s="2"/>
      <c r="H887" s="2"/>
      <c r="J887" s="2"/>
    </row>
    <row r="888" spans="7:10" ht="12.75" customHeight="1" x14ac:dyDescent="0.2">
      <c r="G888" s="2"/>
      <c r="H888" s="2"/>
      <c r="J888" s="2"/>
    </row>
    <row r="889" spans="7:10" ht="12.75" customHeight="1" x14ac:dyDescent="0.2">
      <c r="G889" s="2"/>
      <c r="H889" s="2"/>
      <c r="J889" s="2"/>
    </row>
    <row r="890" spans="7:10" ht="12.75" customHeight="1" x14ac:dyDescent="0.2">
      <c r="G890" s="2"/>
      <c r="H890" s="2"/>
      <c r="J890" s="2"/>
    </row>
    <row r="891" spans="7:10" ht="12.75" customHeight="1" x14ac:dyDescent="0.2">
      <c r="G891" s="2"/>
      <c r="H891" s="2"/>
      <c r="J891" s="2"/>
    </row>
    <row r="892" spans="7:10" ht="12.75" customHeight="1" x14ac:dyDescent="0.2">
      <c r="G892" s="2"/>
      <c r="H892" s="2"/>
      <c r="J892" s="2"/>
    </row>
    <row r="893" spans="7:10" ht="12.75" customHeight="1" x14ac:dyDescent="0.2">
      <c r="G893" s="2"/>
      <c r="H893" s="2"/>
      <c r="J893" s="2"/>
    </row>
    <row r="894" spans="7:10" ht="12.75" customHeight="1" x14ac:dyDescent="0.2">
      <c r="G894" s="2"/>
      <c r="H894" s="2"/>
      <c r="J894" s="2"/>
    </row>
    <row r="895" spans="7:10" ht="12.75" customHeight="1" x14ac:dyDescent="0.2">
      <c r="G895" s="2"/>
      <c r="H895" s="2"/>
      <c r="J895" s="2"/>
    </row>
    <row r="896" spans="7:10" ht="12.75" customHeight="1" x14ac:dyDescent="0.2">
      <c r="G896" s="2"/>
      <c r="H896" s="2"/>
      <c r="J896" s="2"/>
    </row>
    <row r="897" spans="7:10" ht="12.75" customHeight="1" x14ac:dyDescent="0.2">
      <c r="G897" s="2"/>
      <c r="H897" s="2"/>
      <c r="J897" s="2"/>
    </row>
    <row r="898" spans="7:10" ht="12.75" customHeight="1" x14ac:dyDescent="0.2">
      <c r="G898" s="2"/>
      <c r="H898" s="2"/>
      <c r="J898" s="2"/>
    </row>
    <row r="899" spans="7:10" ht="12.75" customHeight="1" x14ac:dyDescent="0.2">
      <c r="G899" s="2"/>
      <c r="H899" s="2"/>
      <c r="J899" s="2"/>
    </row>
    <row r="900" spans="7:10" ht="12.75" customHeight="1" x14ac:dyDescent="0.2">
      <c r="G900" s="2"/>
      <c r="H900" s="2"/>
      <c r="J900" s="2"/>
    </row>
    <row r="901" spans="7:10" ht="12.75" customHeight="1" x14ac:dyDescent="0.2">
      <c r="G901" s="2"/>
      <c r="H901" s="2"/>
      <c r="J901" s="2"/>
    </row>
    <row r="902" spans="7:10" ht="12.75" customHeight="1" x14ac:dyDescent="0.2">
      <c r="G902" s="2"/>
      <c r="H902" s="2"/>
      <c r="J902" s="2"/>
    </row>
    <row r="903" spans="7:10" ht="12.75" customHeight="1" x14ac:dyDescent="0.2">
      <c r="G903" s="2"/>
      <c r="H903" s="2"/>
      <c r="J903" s="2"/>
    </row>
    <row r="904" spans="7:10" ht="12.75" customHeight="1" x14ac:dyDescent="0.2">
      <c r="G904" s="2"/>
      <c r="H904" s="2"/>
      <c r="J904" s="2"/>
    </row>
    <row r="905" spans="7:10" ht="12.75" customHeight="1" x14ac:dyDescent="0.2">
      <c r="G905" s="2"/>
      <c r="H905" s="2"/>
      <c r="J905" s="2"/>
    </row>
    <row r="906" spans="7:10" ht="12.75" customHeight="1" x14ac:dyDescent="0.2">
      <c r="G906" s="2"/>
      <c r="H906" s="2"/>
      <c r="J906" s="2"/>
    </row>
    <row r="907" spans="7:10" ht="12.75" customHeight="1" x14ac:dyDescent="0.2">
      <c r="G907" s="2"/>
      <c r="H907" s="2"/>
      <c r="J907" s="2"/>
    </row>
    <row r="908" spans="7:10" ht="12.75" customHeight="1" x14ac:dyDescent="0.2">
      <c r="G908" s="2"/>
      <c r="H908" s="2"/>
      <c r="J908" s="2"/>
    </row>
    <row r="909" spans="7:10" ht="12.75" customHeight="1" x14ac:dyDescent="0.2">
      <c r="G909" s="2"/>
      <c r="H909" s="2"/>
      <c r="J909" s="2"/>
    </row>
    <row r="910" spans="7:10" ht="12.75" customHeight="1" x14ac:dyDescent="0.2">
      <c r="G910" s="2"/>
      <c r="H910" s="2"/>
      <c r="J910" s="2"/>
    </row>
    <row r="911" spans="7:10" ht="12.75" customHeight="1" x14ac:dyDescent="0.2">
      <c r="G911" s="2"/>
      <c r="H911" s="2"/>
      <c r="J911" s="2"/>
    </row>
    <row r="912" spans="7:10" ht="12.75" customHeight="1" x14ac:dyDescent="0.2">
      <c r="G912" s="2"/>
      <c r="H912" s="2"/>
      <c r="J912" s="2"/>
    </row>
    <row r="913" spans="7:10" ht="12.75" customHeight="1" x14ac:dyDescent="0.2">
      <c r="G913" s="2"/>
      <c r="H913" s="2"/>
      <c r="J913" s="2"/>
    </row>
    <row r="914" spans="7:10" ht="12.75" customHeight="1" x14ac:dyDescent="0.2">
      <c r="G914" s="2"/>
      <c r="H914" s="2"/>
      <c r="J914" s="2"/>
    </row>
    <row r="915" spans="7:10" ht="12.75" customHeight="1" x14ac:dyDescent="0.2">
      <c r="G915" s="2"/>
      <c r="H915" s="2"/>
      <c r="J915" s="2"/>
    </row>
    <row r="916" spans="7:10" ht="12.75" customHeight="1" x14ac:dyDescent="0.2">
      <c r="G916" s="2"/>
      <c r="H916" s="2"/>
      <c r="J916" s="2"/>
    </row>
    <row r="917" spans="7:10" ht="12.75" customHeight="1" x14ac:dyDescent="0.2">
      <c r="G917" s="2"/>
      <c r="H917" s="2"/>
      <c r="J917" s="2"/>
    </row>
    <row r="918" spans="7:10" ht="12.75" customHeight="1" x14ac:dyDescent="0.2">
      <c r="G918" s="2"/>
      <c r="H918" s="2"/>
      <c r="J918" s="2"/>
    </row>
    <row r="919" spans="7:10" ht="12.75" customHeight="1" x14ac:dyDescent="0.2">
      <c r="G919" s="2"/>
      <c r="H919" s="2"/>
      <c r="J919" s="2"/>
    </row>
    <row r="920" spans="7:10" ht="12.75" customHeight="1" x14ac:dyDescent="0.2">
      <c r="G920" s="2"/>
      <c r="H920" s="2"/>
      <c r="J920" s="2"/>
    </row>
    <row r="921" spans="7:10" ht="12.75" customHeight="1" x14ac:dyDescent="0.2">
      <c r="G921" s="2"/>
      <c r="H921" s="2"/>
      <c r="J921" s="2"/>
    </row>
    <row r="922" spans="7:10" ht="12.75" customHeight="1" x14ac:dyDescent="0.2">
      <c r="G922" s="2"/>
      <c r="H922" s="2"/>
      <c r="J922" s="2"/>
    </row>
    <row r="923" spans="7:10" ht="12.75" customHeight="1" x14ac:dyDescent="0.2">
      <c r="G923" s="2"/>
      <c r="H923" s="2"/>
      <c r="J923" s="2"/>
    </row>
    <row r="924" spans="7:10" ht="12.75" customHeight="1" x14ac:dyDescent="0.2">
      <c r="G924" s="2"/>
      <c r="H924" s="2"/>
      <c r="J924" s="2"/>
    </row>
    <row r="925" spans="7:10" ht="12.75" customHeight="1" x14ac:dyDescent="0.2">
      <c r="G925" s="2"/>
      <c r="H925" s="2"/>
      <c r="J925" s="2"/>
    </row>
    <row r="926" spans="7:10" ht="12.75" customHeight="1" x14ac:dyDescent="0.2">
      <c r="G926" s="2"/>
      <c r="H926" s="2"/>
      <c r="J926" s="2"/>
    </row>
    <row r="927" spans="7:10" ht="12.75" customHeight="1" x14ac:dyDescent="0.2">
      <c r="G927" s="2"/>
      <c r="H927" s="2"/>
      <c r="J927" s="2"/>
    </row>
    <row r="928" spans="7:10" ht="12.75" customHeight="1" x14ac:dyDescent="0.2">
      <c r="G928" s="2"/>
      <c r="H928" s="2"/>
      <c r="J928" s="2"/>
    </row>
    <row r="929" spans="7:10" ht="12.75" customHeight="1" x14ac:dyDescent="0.2">
      <c r="G929" s="2"/>
      <c r="H929" s="2"/>
      <c r="J929" s="2"/>
    </row>
    <row r="930" spans="7:10" ht="12.75" customHeight="1" x14ac:dyDescent="0.2">
      <c r="G930" s="2"/>
      <c r="H930" s="2"/>
      <c r="J930" s="2"/>
    </row>
    <row r="931" spans="7:10" ht="12.75" customHeight="1" x14ac:dyDescent="0.2">
      <c r="G931" s="2"/>
      <c r="H931" s="2"/>
      <c r="J931" s="2"/>
    </row>
    <row r="932" spans="7:10" ht="12.75" customHeight="1" x14ac:dyDescent="0.2">
      <c r="G932" s="2"/>
      <c r="H932" s="2"/>
      <c r="J932" s="2"/>
    </row>
    <row r="933" spans="7:10" ht="12.75" customHeight="1" x14ac:dyDescent="0.2">
      <c r="G933" s="2"/>
      <c r="H933" s="2"/>
      <c r="J933" s="2"/>
    </row>
    <row r="934" spans="7:10" ht="12.75" customHeight="1" x14ac:dyDescent="0.2">
      <c r="G934" s="2"/>
      <c r="H934" s="2"/>
      <c r="J934" s="2"/>
    </row>
    <row r="935" spans="7:10" ht="12.75" customHeight="1" x14ac:dyDescent="0.2">
      <c r="G935" s="2"/>
      <c r="H935" s="2"/>
      <c r="J935" s="2"/>
    </row>
    <row r="936" spans="7:10" ht="12.75" customHeight="1" x14ac:dyDescent="0.2">
      <c r="G936" s="2"/>
      <c r="H936" s="2"/>
      <c r="J936" s="2"/>
    </row>
    <row r="937" spans="7:10" ht="12.75" customHeight="1" x14ac:dyDescent="0.2">
      <c r="G937" s="2"/>
      <c r="H937" s="2"/>
      <c r="J937" s="2"/>
    </row>
    <row r="938" spans="7:10" ht="12.75" customHeight="1" x14ac:dyDescent="0.2">
      <c r="G938" s="2"/>
      <c r="H938" s="2"/>
      <c r="J938" s="2"/>
    </row>
    <row r="939" spans="7:10" ht="12.75" customHeight="1" x14ac:dyDescent="0.2">
      <c r="G939" s="2"/>
      <c r="H939" s="2"/>
      <c r="J939" s="2"/>
    </row>
    <row r="940" spans="7:10" ht="12.75" customHeight="1" x14ac:dyDescent="0.2">
      <c r="G940" s="2"/>
      <c r="H940" s="2"/>
      <c r="J940" s="2"/>
    </row>
    <row r="941" spans="7:10" ht="12.75" customHeight="1" x14ac:dyDescent="0.2">
      <c r="G941" s="2"/>
      <c r="H941" s="2"/>
      <c r="J941" s="2"/>
    </row>
    <row r="942" spans="7:10" ht="12.75" customHeight="1" x14ac:dyDescent="0.2">
      <c r="G942" s="2"/>
      <c r="H942" s="2"/>
      <c r="J942" s="2"/>
    </row>
    <row r="943" spans="7:10" ht="12.75" customHeight="1" x14ac:dyDescent="0.2">
      <c r="G943" s="2"/>
      <c r="H943" s="2"/>
      <c r="J943" s="2"/>
    </row>
    <row r="944" spans="7:10" ht="12.75" customHeight="1" x14ac:dyDescent="0.2">
      <c r="G944" s="2"/>
      <c r="H944" s="2"/>
      <c r="J944" s="2"/>
    </row>
    <row r="945" spans="7:10" ht="12.75" customHeight="1" x14ac:dyDescent="0.2">
      <c r="G945" s="2"/>
      <c r="H945" s="2"/>
      <c r="J945" s="2"/>
    </row>
    <row r="946" spans="7:10" ht="12.75" customHeight="1" x14ac:dyDescent="0.2">
      <c r="G946" s="2"/>
      <c r="H946" s="2"/>
      <c r="J946" s="2"/>
    </row>
    <row r="947" spans="7:10" ht="12.75" customHeight="1" x14ac:dyDescent="0.2">
      <c r="G947" s="2"/>
      <c r="H947" s="2"/>
      <c r="J947" s="2"/>
    </row>
    <row r="948" spans="7:10" ht="12.75" customHeight="1" x14ac:dyDescent="0.2">
      <c r="G948" s="2"/>
      <c r="H948" s="2"/>
      <c r="J948" s="2"/>
    </row>
    <row r="949" spans="7:10" ht="12.75" customHeight="1" x14ac:dyDescent="0.2">
      <c r="G949" s="2"/>
      <c r="H949" s="2"/>
      <c r="J949" s="2"/>
    </row>
    <row r="950" spans="7:10" ht="12.75" customHeight="1" x14ac:dyDescent="0.2">
      <c r="G950" s="2"/>
      <c r="H950" s="2"/>
      <c r="J950" s="2"/>
    </row>
    <row r="951" spans="7:10" ht="12.75" customHeight="1" x14ac:dyDescent="0.2">
      <c r="G951" s="2"/>
      <c r="H951" s="2"/>
      <c r="J951" s="2"/>
    </row>
    <row r="952" spans="7:10" ht="12.75" customHeight="1" x14ac:dyDescent="0.2">
      <c r="G952" s="2"/>
      <c r="H952" s="2"/>
      <c r="J952" s="2"/>
    </row>
    <row r="953" spans="7:10" ht="12.75" customHeight="1" x14ac:dyDescent="0.2">
      <c r="G953" s="2"/>
      <c r="H953" s="2"/>
      <c r="J953" s="2"/>
    </row>
    <row r="954" spans="7:10" ht="12.75" customHeight="1" x14ac:dyDescent="0.2">
      <c r="G954" s="2"/>
      <c r="H954" s="2"/>
      <c r="J954" s="2"/>
    </row>
    <row r="955" spans="7:10" ht="12.75" customHeight="1" x14ac:dyDescent="0.2">
      <c r="G955" s="2"/>
      <c r="H955" s="2"/>
      <c r="J955" s="2"/>
    </row>
    <row r="956" spans="7:10" ht="12.75" customHeight="1" x14ac:dyDescent="0.2">
      <c r="G956" s="2"/>
      <c r="H956" s="2"/>
      <c r="J956" s="2"/>
    </row>
    <row r="957" spans="7:10" ht="12.75" customHeight="1" x14ac:dyDescent="0.2">
      <c r="G957" s="2"/>
      <c r="H957" s="2"/>
      <c r="J957" s="2"/>
    </row>
    <row r="958" spans="7:10" ht="12.75" customHeight="1" x14ac:dyDescent="0.2">
      <c r="G958" s="2"/>
      <c r="H958" s="2"/>
      <c r="J958" s="2"/>
    </row>
    <row r="959" spans="7:10" ht="12.75" customHeight="1" x14ac:dyDescent="0.2">
      <c r="G959" s="2"/>
      <c r="H959" s="2"/>
      <c r="J959" s="2"/>
    </row>
    <row r="960" spans="7:10" ht="12.75" customHeight="1" x14ac:dyDescent="0.2">
      <c r="G960" s="2"/>
      <c r="H960" s="2"/>
      <c r="J960" s="2"/>
    </row>
    <row r="961" spans="7:10" ht="12.75" customHeight="1" x14ac:dyDescent="0.2">
      <c r="G961" s="2"/>
      <c r="H961" s="2"/>
      <c r="J961" s="2"/>
    </row>
    <row r="962" spans="7:10" ht="12.75" customHeight="1" x14ac:dyDescent="0.2">
      <c r="G962" s="2"/>
      <c r="H962" s="2"/>
      <c r="J962" s="2"/>
    </row>
    <row r="963" spans="7:10" ht="12.75" customHeight="1" x14ac:dyDescent="0.2">
      <c r="G963" s="2"/>
      <c r="H963" s="2"/>
      <c r="J963" s="2"/>
    </row>
    <row r="964" spans="7:10" ht="12.75" customHeight="1" x14ac:dyDescent="0.2">
      <c r="G964" s="2"/>
      <c r="H964" s="2"/>
      <c r="J964" s="2"/>
    </row>
    <row r="965" spans="7:10" ht="12.75" customHeight="1" x14ac:dyDescent="0.2">
      <c r="G965" s="2"/>
      <c r="H965" s="2"/>
      <c r="J965" s="2"/>
    </row>
    <row r="966" spans="7:10" ht="12.75" customHeight="1" x14ac:dyDescent="0.2">
      <c r="G966" s="2"/>
      <c r="H966" s="2"/>
      <c r="J966" s="2"/>
    </row>
    <row r="967" spans="7:10" ht="12.75" customHeight="1" x14ac:dyDescent="0.2">
      <c r="G967" s="2"/>
      <c r="H967" s="2"/>
      <c r="J967" s="2"/>
    </row>
    <row r="968" spans="7:10" ht="12.75" customHeight="1" x14ac:dyDescent="0.2">
      <c r="G968" s="2"/>
      <c r="H968" s="2"/>
      <c r="J968" s="2"/>
    </row>
    <row r="969" spans="7:10" ht="12.75" customHeight="1" x14ac:dyDescent="0.2">
      <c r="G969" s="2"/>
      <c r="H969" s="2"/>
      <c r="J969" s="2"/>
    </row>
    <row r="970" spans="7:10" ht="12.75" customHeight="1" x14ac:dyDescent="0.2">
      <c r="G970" s="2"/>
      <c r="H970" s="2"/>
      <c r="J970" s="2"/>
    </row>
    <row r="971" spans="7:10" ht="12.75" customHeight="1" x14ac:dyDescent="0.2">
      <c r="G971" s="2"/>
      <c r="H971" s="2"/>
      <c r="J971" s="2"/>
    </row>
    <row r="972" spans="7:10" ht="12.75" customHeight="1" x14ac:dyDescent="0.2">
      <c r="G972" s="2"/>
      <c r="H972" s="2"/>
      <c r="J972" s="2"/>
    </row>
    <row r="973" spans="7:10" ht="12.75" customHeight="1" x14ac:dyDescent="0.2">
      <c r="G973" s="2"/>
      <c r="H973" s="2"/>
      <c r="J973" s="2"/>
    </row>
    <row r="974" spans="7:10" ht="12.75" customHeight="1" x14ac:dyDescent="0.2">
      <c r="G974" s="2"/>
      <c r="H974" s="2"/>
      <c r="J974" s="2"/>
    </row>
    <row r="975" spans="7:10" ht="12.75" customHeight="1" x14ac:dyDescent="0.2">
      <c r="G975" s="2"/>
      <c r="H975" s="2"/>
      <c r="J975" s="2"/>
    </row>
    <row r="976" spans="7:10" ht="12.75" customHeight="1" x14ac:dyDescent="0.2">
      <c r="G976" s="2"/>
      <c r="H976" s="2"/>
      <c r="J976" s="2"/>
    </row>
    <row r="977" spans="7:10" ht="12.75" customHeight="1" x14ac:dyDescent="0.2">
      <c r="G977" s="2"/>
      <c r="H977" s="2"/>
      <c r="J977" s="2"/>
    </row>
    <row r="978" spans="7:10" ht="12.75" customHeight="1" x14ac:dyDescent="0.2">
      <c r="G978" s="2"/>
      <c r="H978" s="2"/>
      <c r="J978" s="2"/>
    </row>
    <row r="979" spans="7:10" ht="12.75" customHeight="1" x14ac:dyDescent="0.2">
      <c r="G979" s="2"/>
      <c r="H979" s="2"/>
      <c r="J979" s="2"/>
    </row>
    <row r="980" spans="7:10" ht="12.75" customHeight="1" x14ac:dyDescent="0.2">
      <c r="G980" s="2"/>
      <c r="H980" s="2"/>
      <c r="J980" s="2"/>
    </row>
    <row r="981" spans="7:10" ht="12.75" customHeight="1" x14ac:dyDescent="0.2">
      <c r="G981" s="2"/>
      <c r="H981" s="2"/>
      <c r="J981" s="2"/>
    </row>
    <row r="982" spans="7:10" ht="12.75" customHeight="1" x14ac:dyDescent="0.2">
      <c r="G982" s="2"/>
      <c r="H982" s="2"/>
      <c r="J982" s="2"/>
    </row>
    <row r="983" spans="7:10" ht="12.75" customHeight="1" x14ac:dyDescent="0.2">
      <c r="G983" s="2"/>
      <c r="H983" s="2"/>
      <c r="J983" s="2"/>
    </row>
    <row r="984" spans="7:10" ht="12.75" customHeight="1" x14ac:dyDescent="0.2">
      <c r="G984" s="2"/>
      <c r="H984" s="2"/>
      <c r="J984" s="2"/>
    </row>
    <row r="985" spans="7:10" ht="12.75" customHeight="1" x14ac:dyDescent="0.2">
      <c r="G985" s="2"/>
      <c r="H985" s="2"/>
      <c r="J985" s="2"/>
    </row>
    <row r="986" spans="7:10" ht="12.75" customHeight="1" x14ac:dyDescent="0.2">
      <c r="G986" s="2"/>
      <c r="H986" s="2"/>
      <c r="J986" s="2"/>
    </row>
    <row r="987" spans="7:10" ht="12.75" customHeight="1" x14ac:dyDescent="0.2">
      <c r="G987" s="2"/>
      <c r="H987" s="2"/>
      <c r="J987" s="2"/>
    </row>
    <row r="988" spans="7:10" ht="12.75" customHeight="1" x14ac:dyDescent="0.2">
      <c r="G988" s="2"/>
      <c r="H988" s="2"/>
      <c r="J988" s="2"/>
    </row>
    <row r="989" spans="7:10" ht="12.75" customHeight="1" x14ac:dyDescent="0.2">
      <c r="G989" s="2"/>
      <c r="H989" s="2"/>
      <c r="J989" s="2"/>
    </row>
    <row r="990" spans="7:10" ht="12.75" customHeight="1" x14ac:dyDescent="0.2">
      <c r="G990" s="2"/>
      <c r="H990" s="2"/>
      <c r="J990" s="2"/>
    </row>
    <row r="991" spans="7:10" ht="12.75" customHeight="1" x14ac:dyDescent="0.2">
      <c r="G991" s="2"/>
      <c r="H991" s="2"/>
      <c r="J991" s="2"/>
    </row>
    <row r="992" spans="7:10" ht="12.75" customHeight="1" x14ac:dyDescent="0.2">
      <c r="G992" s="2"/>
      <c r="H992" s="2"/>
      <c r="J992" s="2"/>
    </row>
    <row r="993" spans="7:10" ht="12.75" customHeight="1" x14ac:dyDescent="0.2">
      <c r="G993" s="2"/>
      <c r="H993" s="2"/>
      <c r="J993" s="2"/>
    </row>
    <row r="994" spans="7:10" ht="12.75" customHeight="1" x14ac:dyDescent="0.2">
      <c r="G994" s="2"/>
      <c r="H994" s="2"/>
      <c r="J994" s="2"/>
    </row>
    <row r="995" spans="7:10" ht="12.75" customHeight="1" x14ac:dyDescent="0.2">
      <c r="G995" s="2"/>
      <c r="H995" s="2"/>
      <c r="J995" s="2"/>
    </row>
    <row r="996" spans="7:10" ht="12.75" customHeight="1" x14ac:dyDescent="0.2">
      <c r="G996" s="2"/>
      <c r="H996" s="2"/>
      <c r="J996" s="2"/>
    </row>
    <row r="997" spans="7:10" ht="12.75" customHeight="1" x14ac:dyDescent="0.2">
      <c r="G997" s="2"/>
      <c r="H997" s="2"/>
      <c r="J997" s="2"/>
    </row>
    <row r="998" spans="7:10" ht="12.75" customHeight="1" x14ac:dyDescent="0.2">
      <c r="G998" s="2"/>
      <c r="H998" s="2"/>
      <c r="J998" s="2"/>
    </row>
    <row r="999" spans="7:10" ht="12.75" customHeight="1" x14ac:dyDescent="0.2">
      <c r="G999" s="2"/>
      <c r="H999" s="2"/>
      <c r="J999" s="2"/>
    </row>
    <row r="1000" spans="7:10" ht="12.75" customHeight="1" x14ac:dyDescent="0.2">
      <c r="G1000" s="2"/>
      <c r="H1000" s="2"/>
      <c r="J1000" s="2"/>
    </row>
    <row r="1001" spans="7:10" ht="12.75" customHeight="1" x14ac:dyDescent="0.2">
      <c r="G1001" s="2"/>
      <c r="H1001" s="2"/>
      <c r="J1001" s="2"/>
    </row>
    <row r="1002" spans="7:10" ht="12.75" customHeight="1" x14ac:dyDescent="0.2">
      <c r="G1002" s="2"/>
      <c r="H1002" s="2"/>
      <c r="J1002" s="2"/>
    </row>
    <row r="1003" spans="7:10" ht="12.75" customHeight="1" x14ac:dyDescent="0.2">
      <c r="G1003" s="2"/>
      <c r="H1003" s="2"/>
      <c r="J1003" s="2"/>
    </row>
    <row r="1004" spans="7:10" ht="12.75" customHeight="1" x14ac:dyDescent="0.2">
      <c r="G1004" s="2"/>
      <c r="H1004" s="2"/>
      <c r="J1004" s="2"/>
    </row>
    <row r="1005" spans="7:10" ht="12.75" customHeight="1" x14ac:dyDescent="0.2">
      <c r="G1005" s="2"/>
      <c r="H1005" s="2"/>
      <c r="J1005" s="2"/>
    </row>
    <row r="1006" spans="7:10" ht="12.75" customHeight="1" x14ac:dyDescent="0.2">
      <c r="G1006" s="2"/>
      <c r="H1006" s="2"/>
      <c r="J1006" s="2"/>
    </row>
    <row r="1007" spans="7:10" ht="12.75" customHeight="1" x14ac:dyDescent="0.2">
      <c r="G1007" s="2"/>
      <c r="H1007" s="2"/>
      <c r="J1007" s="2"/>
    </row>
    <row r="1008" spans="7:10" ht="12.75" customHeight="1" x14ac:dyDescent="0.2">
      <c r="G1008" s="2"/>
      <c r="H1008" s="2"/>
      <c r="J1008" s="2"/>
    </row>
    <row r="1009" spans="7:10" ht="12.75" customHeight="1" x14ac:dyDescent="0.2">
      <c r="G1009" s="2"/>
      <c r="H1009" s="2"/>
      <c r="J1009" s="2"/>
    </row>
    <row r="1010" spans="7:10" ht="12.75" customHeight="1" x14ac:dyDescent="0.2">
      <c r="G1010" s="2"/>
      <c r="H1010" s="2"/>
      <c r="J1010" s="2"/>
    </row>
    <row r="1011" spans="7:10" ht="12.75" customHeight="1" x14ac:dyDescent="0.2">
      <c r="G1011" s="2"/>
      <c r="H1011" s="2"/>
      <c r="J1011" s="2"/>
    </row>
    <row r="1012" spans="7:10" ht="12.75" customHeight="1" x14ac:dyDescent="0.2">
      <c r="G1012" s="2"/>
      <c r="H1012" s="2"/>
      <c r="J1012" s="2"/>
    </row>
    <row r="1013" spans="7:10" ht="12.75" customHeight="1" x14ac:dyDescent="0.2">
      <c r="G1013" s="2"/>
      <c r="H1013" s="2"/>
      <c r="J1013" s="2"/>
    </row>
  </sheetData>
  <mergeCells count="9">
    <mergeCell ref="P64:U64"/>
    <mergeCell ref="B68:E68"/>
    <mergeCell ref="B79:E79"/>
    <mergeCell ref="B89:E89"/>
    <mergeCell ref="B16:E16"/>
    <mergeCell ref="B27:E27"/>
    <mergeCell ref="B37:E37"/>
    <mergeCell ref="B47:E47"/>
    <mergeCell ref="B58:E5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94"/>
  <sheetViews>
    <sheetView topLeftCell="A232" zoomScaleNormal="100" workbookViewId="0">
      <selection activeCell="J248" sqref="J248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bestFit="1" customWidth="1"/>
    <col min="9" max="15" width="12.85546875" customWidth="1"/>
    <col min="16" max="16" width="7.140625" customWidth="1"/>
    <col min="17" max="26" width="10" customWidth="1"/>
  </cols>
  <sheetData>
    <row r="1" spans="1:16" s="188" customFormat="1" ht="15" customHeight="1" x14ac:dyDescent="0.2">
      <c r="K1" s="173"/>
    </row>
    <row r="2" spans="1:16" s="188" customFormat="1" ht="15" customHeight="1" x14ac:dyDescent="0.2">
      <c r="K2" s="173"/>
    </row>
    <row r="3" spans="1:16" s="188" customFormat="1" ht="15" customHeight="1" x14ac:dyDescent="0.2">
      <c r="K3" s="173"/>
    </row>
    <row r="4" spans="1:16" s="188" customFormat="1" ht="15" customHeight="1" x14ac:dyDescent="0.2">
      <c r="K4" s="173"/>
    </row>
    <row r="5" spans="1:16" s="188" customFormat="1" ht="15" customHeight="1" x14ac:dyDescent="0.2">
      <c r="K5" s="173"/>
    </row>
    <row r="6" spans="1:16" s="188" customFormat="1" ht="15" customHeight="1" x14ac:dyDescent="0.2">
      <c r="K6" s="173"/>
    </row>
    <row r="7" spans="1:16" s="188" customFormat="1" ht="15" customHeight="1" x14ac:dyDescent="0.2">
      <c r="K7" s="173"/>
    </row>
    <row r="8" spans="1:16" s="188" customFormat="1" ht="15" customHeight="1" x14ac:dyDescent="0.2">
      <c r="K8" s="173"/>
    </row>
    <row r="9" spans="1:16" s="188" customFormat="1" ht="15" customHeight="1" x14ac:dyDescent="0.2">
      <c r="K9" s="173"/>
    </row>
    <row r="10" spans="1:16" s="188" customFormat="1" ht="15" customHeight="1" x14ac:dyDescent="0.2">
      <c r="K10" s="173"/>
    </row>
    <row r="11" spans="1:16" s="188" customFormat="1" ht="15" customHeight="1" x14ac:dyDescent="0.2">
      <c r="K11" s="173"/>
    </row>
    <row r="12" spans="1:16" s="188" customFormat="1" ht="12.75" x14ac:dyDescent="0.2">
      <c r="K12" s="173"/>
    </row>
    <row r="13" spans="1:16" s="188" customFormat="1" ht="12.75" x14ac:dyDescent="0.2">
      <c r="K13" s="173"/>
    </row>
    <row r="14" spans="1:16" ht="12.75" customHeight="1" x14ac:dyDescent="0.2"/>
    <row r="15" spans="1:16" ht="26.25" customHeight="1" x14ac:dyDescent="0.4">
      <c r="A15" s="30"/>
      <c r="B15" s="199" t="s">
        <v>78</v>
      </c>
      <c r="C15" s="225"/>
      <c r="D15" s="225"/>
      <c r="E15" s="225"/>
      <c r="F15" s="225"/>
      <c r="G15" s="225"/>
      <c r="H15" s="93">
        <v>1402</v>
      </c>
      <c r="I15" s="94"/>
      <c r="J15" s="94"/>
      <c r="K15" s="94"/>
      <c r="L15" s="94"/>
      <c r="M15" s="94"/>
      <c r="N15" s="1"/>
      <c r="O15" s="1"/>
      <c r="P15" s="1"/>
    </row>
    <row r="16" spans="1:16" ht="20.25" customHeight="1" x14ac:dyDescent="0.2">
      <c r="A16" s="201" t="s">
        <v>9</v>
      </c>
      <c r="B16" s="202" t="s">
        <v>79</v>
      </c>
      <c r="C16" s="203"/>
      <c r="D16" s="203"/>
      <c r="E16" s="203"/>
      <c r="F16" s="203"/>
      <c r="G16" s="203"/>
      <c r="H16" s="212" t="s">
        <v>10</v>
      </c>
      <c r="I16" s="197" t="s">
        <v>2</v>
      </c>
      <c r="J16" s="197" t="s">
        <v>3</v>
      </c>
      <c r="K16" s="214" t="s">
        <v>4</v>
      </c>
      <c r="L16" s="197" t="s">
        <v>5</v>
      </c>
      <c r="M16" s="195" t="s">
        <v>6</v>
      </c>
      <c r="N16" s="195" t="s">
        <v>7</v>
      </c>
      <c r="O16" s="197" t="s">
        <v>8</v>
      </c>
      <c r="P16" s="1"/>
    </row>
    <row r="17" spans="1:16" ht="15.75" customHeight="1" x14ac:dyDescent="0.25">
      <c r="A17" s="196"/>
      <c r="B17" s="42" t="s">
        <v>80</v>
      </c>
      <c r="C17" s="42" t="s">
        <v>81</v>
      </c>
      <c r="D17" s="42" t="s">
        <v>82</v>
      </c>
      <c r="E17" s="42" t="s">
        <v>83</v>
      </c>
      <c r="F17" s="42" t="s">
        <v>84</v>
      </c>
      <c r="G17" s="42" t="s">
        <v>85</v>
      </c>
      <c r="H17" s="196"/>
      <c r="I17" s="196"/>
      <c r="J17" s="196"/>
      <c r="K17" s="196"/>
      <c r="L17" s="196"/>
      <c r="M17" s="196"/>
      <c r="N17" s="196"/>
      <c r="O17" s="196"/>
      <c r="P17" s="1"/>
    </row>
    <row r="18" spans="1:16" ht="15.75" customHeight="1" x14ac:dyDescent="0.25">
      <c r="A18" s="42">
        <v>1402</v>
      </c>
      <c r="B18" s="43">
        <v>190</v>
      </c>
      <c r="C18" s="43"/>
      <c r="D18" s="43"/>
      <c r="E18" s="43"/>
      <c r="F18" s="43"/>
      <c r="G18" s="43"/>
      <c r="H18" s="87"/>
      <c r="I18" s="150"/>
      <c r="J18" s="151"/>
      <c r="K18" s="152"/>
      <c r="L18" s="159"/>
      <c r="M18" s="44">
        <f>B18</f>
        <v>190</v>
      </c>
      <c r="N18" s="160"/>
      <c r="O18" s="159"/>
      <c r="P18" s="1"/>
    </row>
    <row r="19" spans="1:16" ht="15.75" customHeight="1" x14ac:dyDescent="0.25">
      <c r="A19" s="42">
        <v>1501</v>
      </c>
      <c r="B19" s="43"/>
      <c r="C19" s="43">
        <v>157</v>
      </c>
      <c r="D19" s="43"/>
      <c r="E19" s="43"/>
      <c r="F19" s="43"/>
      <c r="G19" s="43"/>
      <c r="H19" s="87"/>
      <c r="I19" s="153"/>
      <c r="J19" s="68"/>
      <c r="K19" s="154"/>
      <c r="L19" s="47">
        <f>IF(C19=0,"",C19/B18)</f>
        <v>0.82631578947368423</v>
      </c>
      <c r="M19" s="46">
        <v>157</v>
      </c>
      <c r="N19" s="47">
        <f t="shared" ref="N19:N23" si="0">IF(M19=0,"",M19/M18)</f>
        <v>0.82631578947368423</v>
      </c>
      <c r="O19" s="47">
        <f t="shared" ref="O19:O23" si="1">IF(M19=0,"",100%-N19)</f>
        <v>0.17368421052631577</v>
      </c>
      <c r="P19" s="1"/>
    </row>
    <row r="20" spans="1:16" ht="15.75" customHeight="1" x14ac:dyDescent="0.25">
      <c r="A20" s="42">
        <v>1502</v>
      </c>
      <c r="B20" s="43"/>
      <c r="C20" s="43"/>
      <c r="D20" s="43">
        <v>155</v>
      </c>
      <c r="E20" s="43"/>
      <c r="F20" s="43"/>
      <c r="G20" s="43"/>
      <c r="H20" s="87"/>
      <c r="I20" s="153"/>
      <c r="J20" s="68"/>
      <c r="K20" s="154"/>
      <c r="L20" s="161">
        <f>IF(D20=0,"",D20/C19)</f>
        <v>0.98726114649681529</v>
      </c>
      <c r="M20" s="46">
        <v>156</v>
      </c>
      <c r="N20" s="161">
        <f t="shared" si="0"/>
        <v>0.99363057324840764</v>
      </c>
      <c r="O20" s="161">
        <f t="shared" si="1"/>
        <v>6.3694267515923553E-3</v>
      </c>
      <c r="P20" s="8">
        <f>M20/M18</f>
        <v>0.82105263157894737</v>
      </c>
    </row>
    <row r="21" spans="1:16" ht="15.75" customHeight="1" x14ac:dyDescent="0.25">
      <c r="A21" s="42">
        <v>1601</v>
      </c>
      <c r="B21" s="43"/>
      <c r="C21" s="43"/>
      <c r="D21" s="43"/>
      <c r="E21" s="43">
        <v>197</v>
      </c>
      <c r="F21" s="43"/>
      <c r="G21" s="43"/>
      <c r="H21" s="87"/>
      <c r="I21" s="153"/>
      <c r="J21" s="68"/>
      <c r="K21" s="154"/>
      <c r="L21" s="161">
        <f>IF(E21=0,"",E21/D20)</f>
        <v>1.2709677419354839</v>
      </c>
      <c r="M21" s="46">
        <v>204</v>
      </c>
      <c r="N21" s="161">
        <f t="shared" si="0"/>
        <v>1.3076923076923077</v>
      </c>
      <c r="O21" s="161">
        <f t="shared" si="1"/>
        <v>-0.30769230769230771</v>
      </c>
      <c r="P21" s="1"/>
    </row>
    <row r="22" spans="1:16" ht="15.75" customHeight="1" x14ac:dyDescent="0.25">
      <c r="A22" s="42">
        <v>1602</v>
      </c>
      <c r="B22" s="43"/>
      <c r="C22" s="43"/>
      <c r="D22" s="43"/>
      <c r="E22" s="43"/>
      <c r="F22" s="43">
        <v>186</v>
      </c>
      <c r="G22" s="43"/>
      <c r="H22" s="87"/>
      <c r="I22" s="153"/>
      <c r="J22" s="68"/>
      <c r="K22" s="154"/>
      <c r="L22" s="161">
        <f>IF(F22=0,"",F22/E21)</f>
        <v>0.9441624365482234</v>
      </c>
      <c r="M22" s="46">
        <v>186</v>
      </c>
      <c r="N22" s="161">
        <f t="shared" si="0"/>
        <v>0.91176470588235292</v>
      </c>
      <c r="O22" s="161">
        <f t="shared" si="1"/>
        <v>8.8235294117647078E-2</v>
      </c>
      <c r="P22" s="1"/>
    </row>
    <row r="23" spans="1:16" ht="15.75" customHeight="1" x14ac:dyDescent="0.25">
      <c r="A23" s="42">
        <v>1701</v>
      </c>
      <c r="B23" s="43"/>
      <c r="C23" s="43"/>
      <c r="D23" s="43"/>
      <c r="E23" s="43"/>
      <c r="F23" s="43"/>
      <c r="G23" s="43">
        <v>168</v>
      </c>
      <c r="H23" s="87">
        <v>146</v>
      </c>
      <c r="I23" s="153"/>
      <c r="J23" s="68"/>
      <c r="K23" s="154"/>
      <c r="L23" s="161">
        <f>IF(G23=0,"",G23/F22)</f>
        <v>0.90322580645161288</v>
      </c>
      <c r="M23" s="187">
        <v>172</v>
      </c>
      <c r="N23" s="161">
        <f t="shared" si="0"/>
        <v>0.92473118279569888</v>
      </c>
      <c r="O23" s="161">
        <f t="shared" si="1"/>
        <v>7.5268817204301119E-2</v>
      </c>
      <c r="P23" s="1"/>
    </row>
    <row r="24" spans="1:16" ht="15.75" customHeight="1" x14ac:dyDescent="0.25">
      <c r="A24" s="42">
        <v>1702</v>
      </c>
      <c r="B24" s="43"/>
      <c r="C24" s="43"/>
      <c r="D24" s="43"/>
      <c r="E24" s="43"/>
      <c r="F24" s="43"/>
      <c r="G24" s="43">
        <v>16</v>
      </c>
      <c r="H24" s="87">
        <v>15</v>
      </c>
      <c r="I24" s="153"/>
      <c r="J24" s="68"/>
      <c r="K24" s="155"/>
      <c r="L24" s="68"/>
      <c r="M24" s="187">
        <v>25</v>
      </c>
      <c r="N24" s="68"/>
      <c r="O24" s="163"/>
      <c r="P24" s="1"/>
    </row>
    <row r="25" spans="1:16" ht="15.75" customHeight="1" x14ac:dyDescent="0.25">
      <c r="A25" s="95" t="s">
        <v>96</v>
      </c>
      <c r="B25" s="43"/>
      <c r="C25" s="43"/>
      <c r="D25" s="43"/>
      <c r="E25" s="43"/>
      <c r="F25" s="43"/>
      <c r="G25" s="43">
        <v>5</v>
      </c>
      <c r="H25" s="87">
        <v>5</v>
      </c>
      <c r="I25" s="153"/>
      <c r="J25" s="68"/>
      <c r="K25" s="155"/>
      <c r="L25" s="68"/>
      <c r="M25" s="187">
        <v>5</v>
      </c>
      <c r="N25" s="68"/>
      <c r="O25" s="163"/>
      <c r="P25" s="1"/>
    </row>
    <row r="26" spans="1:16" ht="15.75" customHeight="1" x14ac:dyDescent="0.25">
      <c r="A26" s="95" t="s">
        <v>97</v>
      </c>
      <c r="B26" s="43"/>
      <c r="C26" s="43"/>
      <c r="D26" s="43"/>
      <c r="E26" s="43"/>
      <c r="F26" s="43"/>
      <c r="G26" s="43"/>
      <c r="H26" s="87"/>
      <c r="I26" s="153"/>
      <c r="J26" s="68"/>
      <c r="K26" s="155"/>
      <c r="L26" s="68"/>
      <c r="M26" s="187"/>
      <c r="N26" s="68"/>
      <c r="O26" s="163"/>
      <c r="P26" s="1"/>
    </row>
    <row r="27" spans="1:16" ht="15.75" customHeight="1" x14ac:dyDescent="0.25">
      <c r="A27" s="95" t="s">
        <v>98</v>
      </c>
      <c r="B27" s="43"/>
      <c r="C27" s="43"/>
      <c r="D27" s="43"/>
      <c r="E27" s="43"/>
      <c r="F27" s="43"/>
      <c r="G27" s="43"/>
      <c r="H27" s="87"/>
      <c r="I27" s="156"/>
      <c r="J27" s="157"/>
      <c r="K27" s="158"/>
      <c r="L27" s="157"/>
      <c r="M27" s="187"/>
      <c r="N27" s="157"/>
      <c r="O27" s="45"/>
      <c r="P27" s="1"/>
    </row>
    <row r="28" spans="1:16" ht="18" customHeight="1" x14ac:dyDescent="0.25">
      <c r="A28" s="28"/>
      <c r="B28" s="198" t="s">
        <v>89</v>
      </c>
      <c r="C28" s="198"/>
      <c r="D28" s="198"/>
      <c r="E28" s="198"/>
      <c r="F28" s="198"/>
      <c r="G28" s="198"/>
      <c r="H28" s="61">
        <f>SUM(H18:H27)</f>
        <v>166</v>
      </c>
      <c r="I28" s="97">
        <f>IF(H23=0,"",H23/B18)</f>
        <v>0.76842105263157889</v>
      </c>
      <c r="J28" s="97">
        <f>IF(H28=0,"",H28/B18)</f>
        <v>0.87368421052631584</v>
      </c>
      <c r="K28" s="97">
        <f>J28-I28</f>
        <v>0.10526315789473695</v>
      </c>
      <c r="L28" s="2"/>
      <c r="M28" s="1"/>
      <c r="N28" s="25"/>
      <c r="O28" s="2"/>
      <c r="P28" s="1"/>
    </row>
    <row r="29" spans="1:16" ht="12.75" customHeight="1" x14ac:dyDescent="0.2"/>
    <row r="30" spans="1:16" ht="12.75" customHeight="1" x14ac:dyDescent="0.2"/>
    <row r="31" spans="1:16" ht="26.25" customHeight="1" x14ac:dyDescent="0.4">
      <c r="A31" s="30"/>
      <c r="B31" s="199" t="s">
        <v>78</v>
      </c>
      <c r="C31" s="225"/>
      <c r="D31" s="225"/>
      <c r="E31" s="225"/>
      <c r="F31" s="225"/>
      <c r="G31" s="225"/>
      <c r="H31" s="93">
        <v>1501</v>
      </c>
      <c r="I31" s="94"/>
      <c r="J31" s="94"/>
      <c r="K31" s="94"/>
      <c r="L31" s="94"/>
      <c r="M31" s="94"/>
      <c r="N31" s="1"/>
      <c r="O31" s="1"/>
      <c r="P31" s="1"/>
    </row>
    <row r="32" spans="1:16" ht="20.25" customHeight="1" x14ac:dyDescent="0.2">
      <c r="A32" s="201" t="s">
        <v>9</v>
      </c>
      <c r="B32" s="202" t="s">
        <v>79</v>
      </c>
      <c r="C32" s="203"/>
      <c r="D32" s="203"/>
      <c r="E32" s="203"/>
      <c r="F32" s="203"/>
      <c r="G32" s="203"/>
      <c r="H32" s="212" t="s">
        <v>10</v>
      </c>
      <c r="I32" s="197" t="s">
        <v>2</v>
      </c>
      <c r="J32" s="197" t="s">
        <v>3</v>
      </c>
      <c r="K32" s="214" t="s">
        <v>4</v>
      </c>
      <c r="L32" s="197" t="s">
        <v>5</v>
      </c>
      <c r="M32" s="195" t="s">
        <v>6</v>
      </c>
      <c r="N32" s="195" t="s">
        <v>7</v>
      </c>
      <c r="O32" s="197" t="s">
        <v>8</v>
      </c>
      <c r="P32" s="1"/>
    </row>
    <row r="33" spans="1:16" ht="15.75" customHeight="1" x14ac:dyDescent="0.25">
      <c r="A33" s="196"/>
      <c r="B33" s="42" t="s">
        <v>80</v>
      </c>
      <c r="C33" s="42" t="s">
        <v>81</v>
      </c>
      <c r="D33" s="42" t="s">
        <v>82</v>
      </c>
      <c r="E33" s="42" t="s">
        <v>83</v>
      </c>
      <c r="F33" s="42" t="s">
        <v>84</v>
      </c>
      <c r="G33" s="42" t="s">
        <v>85</v>
      </c>
      <c r="H33" s="196"/>
      <c r="I33" s="196"/>
      <c r="J33" s="196"/>
      <c r="K33" s="196"/>
      <c r="L33" s="196"/>
      <c r="M33" s="196"/>
      <c r="N33" s="196"/>
      <c r="O33" s="196"/>
      <c r="P33" s="1"/>
    </row>
    <row r="34" spans="1:16" ht="15.75" customHeight="1" x14ac:dyDescent="0.25">
      <c r="A34" s="42">
        <v>1501</v>
      </c>
      <c r="B34" s="43">
        <v>26</v>
      </c>
      <c r="C34" s="43"/>
      <c r="D34" s="43"/>
      <c r="E34" s="43"/>
      <c r="F34" s="43"/>
      <c r="G34" s="43"/>
      <c r="H34" s="87"/>
      <c r="I34" s="150"/>
      <c r="J34" s="151"/>
      <c r="K34" s="152"/>
      <c r="L34" s="159"/>
      <c r="M34" s="44">
        <f>B34</f>
        <v>26</v>
      </c>
      <c r="N34" s="160"/>
      <c r="O34" s="159"/>
      <c r="P34" s="1"/>
    </row>
    <row r="35" spans="1:16" ht="15.75" customHeight="1" x14ac:dyDescent="0.25">
      <c r="A35" s="42">
        <v>1502</v>
      </c>
      <c r="B35" s="43"/>
      <c r="C35" s="43">
        <v>20</v>
      </c>
      <c r="D35" s="43"/>
      <c r="E35" s="43"/>
      <c r="F35" s="43"/>
      <c r="G35" s="43"/>
      <c r="H35" s="87"/>
      <c r="I35" s="153"/>
      <c r="J35" s="68"/>
      <c r="K35" s="154"/>
      <c r="L35" s="47">
        <f>IF(C35=0,"",C35/B34)</f>
        <v>0.76923076923076927</v>
      </c>
      <c r="M35" s="46">
        <v>20</v>
      </c>
      <c r="N35" s="47">
        <f t="shared" ref="N35:N39" si="2">IF(M35=0,"",M35/M34)</f>
        <v>0.76923076923076927</v>
      </c>
      <c r="O35" s="47">
        <f t="shared" ref="O35:O39" si="3">IF(M35=0,"",100%-N35)</f>
        <v>0.23076923076923073</v>
      </c>
      <c r="P35" s="1"/>
    </row>
    <row r="36" spans="1:16" ht="15.75" customHeight="1" x14ac:dyDescent="0.25">
      <c r="A36" s="42">
        <v>1601</v>
      </c>
      <c r="B36" s="43"/>
      <c r="C36" s="43"/>
      <c r="D36" s="43">
        <v>14</v>
      </c>
      <c r="E36" s="43"/>
      <c r="F36" s="43"/>
      <c r="G36" s="43"/>
      <c r="H36" s="87"/>
      <c r="I36" s="153"/>
      <c r="J36" s="68"/>
      <c r="K36" s="154"/>
      <c r="L36" s="161">
        <f>IF(D36=0,"",D36/C35)</f>
        <v>0.7</v>
      </c>
      <c r="M36" s="46">
        <v>18</v>
      </c>
      <c r="N36" s="161">
        <f t="shared" si="2"/>
        <v>0.9</v>
      </c>
      <c r="O36" s="161">
        <f t="shared" si="3"/>
        <v>9.9999999999999978E-2</v>
      </c>
      <c r="P36" s="8">
        <f>M36/M34</f>
        <v>0.69230769230769229</v>
      </c>
    </row>
    <row r="37" spans="1:16" ht="15.75" customHeight="1" x14ac:dyDescent="0.25">
      <c r="A37" s="42">
        <v>1602</v>
      </c>
      <c r="B37" s="43"/>
      <c r="C37" s="43"/>
      <c r="D37" s="43"/>
      <c r="E37" s="43">
        <v>12</v>
      </c>
      <c r="F37" s="43"/>
      <c r="G37" s="43"/>
      <c r="H37" s="87"/>
      <c r="I37" s="153"/>
      <c r="J37" s="68"/>
      <c r="K37" s="154"/>
      <c r="L37" s="161">
        <f>IF(E37=0,"",E37/D36)</f>
        <v>0.8571428571428571</v>
      </c>
      <c r="M37" s="46">
        <v>17</v>
      </c>
      <c r="N37" s="161">
        <f t="shared" si="2"/>
        <v>0.94444444444444442</v>
      </c>
      <c r="O37" s="161">
        <f t="shared" si="3"/>
        <v>5.555555555555558E-2</v>
      </c>
      <c r="P37" s="1"/>
    </row>
    <row r="38" spans="1:16" ht="15.75" customHeight="1" x14ac:dyDescent="0.25">
      <c r="A38" s="42">
        <v>1701</v>
      </c>
      <c r="B38" s="43"/>
      <c r="C38" s="43"/>
      <c r="D38" s="43"/>
      <c r="E38" s="43"/>
      <c r="F38" s="43">
        <v>11</v>
      </c>
      <c r="G38" s="43"/>
      <c r="H38" s="87"/>
      <c r="I38" s="153"/>
      <c r="J38" s="68"/>
      <c r="K38" s="154"/>
      <c r="L38" s="161">
        <f>IF(F38=0,"",F38/E37)</f>
        <v>0.91666666666666663</v>
      </c>
      <c r="M38" s="46">
        <v>17</v>
      </c>
      <c r="N38" s="161">
        <f t="shared" si="2"/>
        <v>1</v>
      </c>
      <c r="O38" s="161">
        <f t="shared" si="3"/>
        <v>0</v>
      </c>
      <c r="P38" s="1"/>
    </row>
    <row r="39" spans="1:16" ht="15.75" customHeight="1" x14ac:dyDescent="0.25">
      <c r="A39" s="42">
        <v>1702</v>
      </c>
      <c r="B39" s="43"/>
      <c r="C39" s="43"/>
      <c r="D39" s="43"/>
      <c r="E39" s="43"/>
      <c r="F39" s="43"/>
      <c r="G39" s="43">
        <v>10</v>
      </c>
      <c r="H39" s="87">
        <v>6</v>
      </c>
      <c r="I39" s="153"/>
      <c r="J39" s="68"/>
      <c r="K39" s="154"/>
      <c r="L39" s="161">
        <f>IF(G39=0,"",G39/F38)</f>
        <v>0.90909090909090906</v>
      </c>
      <c r="M39" s="187">
        <v>14</v>
      </c>
      <c r="N39" s="161">
        <f t="shared" si="2"/>
        <v>0.82352941176470584</v>
      </c>
      <c r="O39" s="161">
        <f t="shared" si="3"/>
        <v>0.17647058823529416</v>
      </c>
      <c r="P39" s="1"/>
    </row>
    <row r="40" spans="1:16" ht="15.75" customHeight="1" x14ac:dyDescent="0.25">
      <c r="A40" s="95" t="s">
        <v>96</v>
      </c>
      <c r="B40" s="43"/>
      <c r="C40" s="43"/>
      <c r="D40" s="43"/>
      <c r="E40" s="43"/>
      <c r="F40" s="43"/>
      <c r="G40" s="43">
        <v>5</v>
      </c>
      <c r="H40" s="87">
        <v>4</v>
      </c>
      <c r="I40" s="153"/>
      <c r="J40" s="68"/>
      <c r="K40" s="155"/>
      <c r="L40" s="68"/>
      <c r="M40" s="187">
        <v>7</v>
      </c>
      <c r="N40" s="68"/>
      <c r="O40" s="163"/>
      <c r="P40" s="1"/>
    </row>
    <row r="41" spans="1:16" ht="15.75" customHeight="1" x14ac:dyDescent="0.25">
      <c r="A41" s="95" t="s">
        <v>97</v>
      </c>
      <c r="B41" s="43"/>
      <c r="C41" s="43"/>
      <c r="D41" s="43"/>
      <c r="E41" s="43"/>
      <c r="F41" s="43"/>
      <c r="G41" s="43">
        <v>2</v>
      </c>
      <c r="H41" s="87">
        <v>2</v>
      </c>
      <c r="I41" s="153"/>
      <c r="J41" s="68"/>
      <c r="K41" s="155"/>
      <c r="L41" s="68"/>
      <c r="M41" s="187">
        <v>2</v>
      </c>
      <c r="N41" s="68"/>
      <c r="O41" s="163"/>
      <c r="P41" s="1"/>
    </row>
    <row r="42" spans="1:16" ht="15.75" customHeight="1" x14ac:dyDescent="0.25">
      <c r="A42" s="95" t="s">
        <v>98</v>
      </c>
      <c r="B42" s="43"/>
      <c r="C42" s="43"/>
      <c r="D42" s="43"/>
      <c r="E42" s="43"/>
      <c r="F42" s="43"/>
      <c r="G42" s="43"/>
      <c r="H42" s="87"/>
      <c r="I42" s="153"/>
      <c r="J42" s="68"/>
      <c r="K42" s="155"/>
      <c r="L42" s="68"/>
      <c r="M42" s="187"/>
      <c r="N42" s="68"/>
      <c r="O42" s="163"/>
      <c r="P42" s="1"/>
    </row>
    <row r="43" spans="1:16" ht="15.75" customHeight="1" x14ac:dyDescent="0.25">
      <c r="A43" s="95" t="s">
        <v>99</v>
      </c>
      <c r="B43" s="43"/>
      <c r="C43" s="43"/>
      <c r="D43" s="43"/>
      <c r="E43" s="43"/>
      <c r="F43" s="43"/>
      <c r="G43" s="43"/>
      <c r="H43" s="87"/>
      <c r="I43" s="156"/>
      <c r="J43" s="157"/>
      <c r="K43" s="158"/>
      <c r="L43" s="157"/>
      <c r="M43" s="187"/>
      <c r="N43" s="157"/>
      <c r="O43" s="45"/>
      <c r="P43" s="1"/>
    </row>
    <row r="44" spans="1:16" ht="18" customHeight="1" x14ac:dyDescent="0.25">
      <c r="A44" s="28"/>
      <c r="B44" s="198" t="s">
        <v>89</v>
      </c>
      <c r="C44" s="198"/>
      <c r="D44" s="198"/>
      <c r="E44" s="198"/>
      <c r="F44" s="198"/>
      <c r="G44" s="198"/>
      <c r="H44" s="61">
        <f>SUM(H34:H43)</f>
        <v>12</v>
      </c>
      <c r="I44" s="97">
        <f>IF(H39=0,"",H39/B34)</f>
        <v>0.23076923076923078</v>
      </c>
      <c r="J44" s="97">
        <f>IF(H44=0,"",H44/B34)</f>
        <v>0.46153846153846156</v>
      </c>
      <c r="K44" s="97">
        <f>J44-I44</f>
        <v>0.23076923076923078</v>
      </c>
      <c r="L44" s="2"/>
      <c r="M44" s="1"/>
      <c r="N44" s="25"/>
      <c r="O44" s="2"/>
      <c r="P44" s="1"/>
    </row>
    <row r="45" spans="1:16" ht="12.75" customHeight="1" x14ac:dyDescent="0.2"/>
    <row r="46" spans="1:16" ht="12.75" customHeight="1" x14ac:dyDescent="0.2"/>
    <row r="47" spans="1:16" ht="26.25" customHeight="1" x14ac:dyDescent="0.4">
      <c r="A47" s="30"/>
      <c r="B47" s="199" t="s">
        <v>78</v>
      </c>
      <c r="C47" s="225"/>
      <c r="D47" s="225"/>
      <c r="E47" s="225"/>
      <c r="F47" s="225"/>
      <c r="G47" s="225"/>
      <c r="H47" s="93">
        <v>1502</v>
      </c>
      <c r="I47" s="94"/>
      <c r="J47" s="94"/>
      <c r="K47" s="94"/>
      <c r="L47" s="94"/>
      <c r="M47" s="94"/>
      <c r="N47" s="1"/>
      <c r="O47" s="1"/>
      <c r="P47" s="1"/>
    </row>
    <row r="48" spans="1:16" ht="20.25" customHeight="1" x14ac:dyDescent="0.2">
      <c r="A48" s="201" t="s">
        <v>9</v>
      </c>
      <c r="B48" s="202" t="s">
        <v>79</v>
      </c>
      <c r="C48" s="203"/>
      <c r="D48" s="203"/>
      <c r="E48" s="203"/>
      <c r="F48" s="203"/>
      <c r="G48" s="203"/>
      <c r="H48" s="212" t="s">
        <v>10</v>
      </c>
      <c r="I48" s="197" t="s">
        <v>2</v>
      </c>
      <c r="J48" s="197" t="s">
        <v>3</v>
      </c>
      <c r="K48" s="214" t="s">
        <v>4</v>
      </c>
      <c r="L48" s="197" t="s">
        <v>5</v>
      </c>
      <c r="M48" s="195" t="s">
        <v>6</v>
      </c>
      <c r="N48" s="195" t="s">
        <v>7</v>
      </c>
      <c r="O48" s="197" t="s">
        <v>8</v>
      </c>
      <c r="P48" s="1"/>
    </row>
    <row r="49" spans="1:16" ht="15.75" customHeight="1" x14ac:dyDescent="0.25">
      <c r="A49" s="196"/>
      <c r="B49" s="42" t="s">
        <v>80</v>
      </c>
      <c r="C49" s="42" t="s">
        <v>81</v>
      </c>
      <c r="D49" s="42" t="s">
        <v>82</v>
      </c>
      <c r="E49" s="42" t="s">
        <v>83</v>
      </c>
      <c r="F49" s="42" t="s">
        <v>84</v>
      </c>
      <c r="G49" s="42" t="s">
        <v>85</v>
      </c>
      <c r="H49" s="196"/>
      <c r="I49" s="196"/>
      <c r="J49" s="196"/>
      <c r="K49" s="196"/>
      <c r="L49" s="196"/>
      <c r="M49" s="196"/>
      <c r="N49" s="196"/>
      <c r="O49" s="196"/>
      <c r="P49" s="1"/>
    </row>
    <row r="50" spans="1:16" ht="15.75" customHeight="1" x14ac:dyDescent="0.25">
      <c r="A50" s="42">
        <v>1502</v>
      </c>
      <c r="B50" s="43">
        <v>344</v>
      </c>
      <c r="C50" s="43"/>
      <c r="D50" s="43"/>
      <c r="E50" s="43"/>
      <c r="F50" s="43"/>
      <c r="G50" s="43"/>
      <c r="H50" s="87"/>
      <c r="I50" s="150"/>
      <c r="J50" s="151"/>
      <c r="K50" s="152"/>
      <c r="L50" s="159"/>
      <c r="M50" s="44">
        <f>B50</f>
        <v>344</v>
      </c>
      <c r="N50" s="160"/>
      <c r="O50" s="159"/>
      <c r="P50" s="1"/>
    </row>
    <row r="51" spans="1:16" ht="15.75" customHeight="1" x14ac:dyDescent="0.25">
      <c r="A51" s="42">
        <v>1601</v>
      </c>
      <c r="B51" s="43"/>
      <c r="C51" s="43">
        <v>312</v>
      </c>
      <c r="D51" s="43"/>
      <c r="E51" s="43"/>
      <c r="F51" s="43"/>
      <c r="G51" s="43"/>
      <c r="H51" s="87"/>
      <c r="I51" s="153"/>
      <c r="J51" s="68"/>
      <c r="K51" s="154"/>
      <c r="L51" s="47">
        <f>IF(C51=0,"",C51/B50)</f>
        <v>0.90697674418604646</v>
      </c>
      <c r="M51" s="46">
        <v>313</v>
      </c>
      <c r="N51" s="47">
        <f t="shared" ref="N51:N55" si="4">IF(M51=0,"",M51/M50)</f>
        <v>0.90988372093023251</v>
      </c>
      <c r="O51" s="47">
        <f t="shared" ref="O51:O55" si="5">IF(M51=0,"",100%-N51)</f>
        <v>9.0116279069767491E-2</v>
      </c>
      <c r="P51" s="1"/>
    </row>
    <row r="52" spans="1:16" ht="15.75" customHeight="1" x14ac:dyDescent="0.25">
      <c r="A52" s="42">
        <v>1602</v>
      </c>
      <c r="B52" s="43"/>
      <c r="C52" s="43"/>
      <c r="D52" s="43">
        <v>259</v>
      </c>
      <c r="E52" s="43"/>
      <c r="F52" s="43"/>
      <c r="G52" s="43"/>
      <c r="H52" s="87"/>
      <c r="I52" s="153"/>
      <c r="J52" s="68"/>
      <c r="K52" s="154"/>
      <c r="L52" s="161">
        <f>IF(D52=0,"",D52/C51)</f>
        <v>0.83012820512820518</v>
      </c>
      <c r="M52" s="46">
        <v>263</v>
      </c>
      <c r="N52" s="161">
        <f t="shared" si="4"/>
        <v>0.84025559105431313</v>
      </c>
      <c r="O52" s="161">
        <f t="shared" si="5"/>
        <v>0.15974440894568687</v>
      </c>
      <c r="P52" s="8">
        <f>M52/M50</f>
        <v>0.76453488372093026</v>
      </c>
    </row>
    <row r="53" spans="1:16" ht="15.75" customHeight="1" x14ac:dyDescent="0.25">
      <c r="A53" s="42">
        <v>1701</v>
      </c>
      <c r="B53" s="43"/>
      <c r="C53" s="43"/>
      <c r="D53" s="43"/>
      <c r="E53" s="43">
        <v>241</v>
      </c>
      <c r="F53" s="43"/>
      <c r="G53" s="43"/>
      <c r="H53" s="87"/>
      <c r="I53" s="153"/>
      <c r="J53" s="68"/>
      <c r="K53" s="154"/>
      <c r="L53" s="161">
        <f>IF(E53=0,"",E53/D52)</f>
        <v>0.93050193050193053</v>
      </c>
      <c r="M53" s="46">
        <v>261</v>
      </c>
      <c r="N53" s="161">
        <f t="shared" si="4"/>
        <v>0.99239543726235746</v>
      </c>
      <c r="O53" s="161">
        <f t="shared" si="5"/>
        <v>7.6045627376425395E-3</v>
      </c>
      <c r="P53" s="1"/>
    </row>
    <row r="54" spans="1:16" ht="15.75" customHeight="1" x14ac:dyDescent="0.25">
      <c r="A54" s="42">
        <v>1702</v>
      </c>
      <c r="B54" s="43"/>
      <c r="C54" s="43"/>
      <c r="D54" s="43"/>
      <c r="E54" s="43"/>
      <c r="F54" s="43">
        <v>217</v>
      </c>
      <c r="G54" s="43"/>
      <c r="H54" s="87"/>
      <c r="I54" s="153"/>
      <c r="J54" s="68"/>
      <c r="K54" s="154"/>
      <c r="L54" s="161">
        <f>IF(F54=0,"",F54/E53)</f>
        <v>0.90041493775933612</v>
      </c>
      <c r="M54" s="46">
        <v>236</v>
      </c>
      <c r="N54" s="161">
        <f t="shared" si="4"/>
        <v>0.90421455938697315</v>
      </c>
      <c r="O54" s="161">
        <f t="shared" si="5"/>
        <v>9.5785440613026851E-2</v>
      </c>
      <c r="P54" s="1"/>
    </row>
    <row r="55" spans="1:16" ht="15.75" customHeight="1" x14ac:dyDescent="0.25">
      <c r="A55" s="42">
        <v>1801</v>
      </c>
      <c r="B55" s="43"/>
      <c r="C55" s="43"/>
      <c r="D55" s="43"/>
      <c r="E55" s="43"/>
      <c r="F55" s="43"/>
      <c r="G55" s="43">
        <v>205</v>
      </c>
      <c r="H55" s="87">
        <v>152</v>
      </c>
      <c r="I55" s="153"/>
      <c r="J55" s="68"/>
      <c r="K55" s="154"/>
      <c r="L55" s="161">
        <f>IF(G55=0,"",G55/F54)</f>
        <v>0.9447004608294931</v>
      </c>
      <c r="M55" s="187">
        <v>222</v>
      </c>
      <c r="N55" s="161">
        <f t="shared" si="4"/>
        <v>0.94067796610169496</v>
      </c>
      <c r="O55" s="161">
        <f t="shared" si="5"/>
        <v>5.9322033898305038E-2</v>
      </c>
      <c r="P55" s="1"/>
    </row>
    <row r="56" spans="1:16" ht="15.75" customHeight="1" x14ac:dyDescent="0.25">
      <c r="A56" s="95" t="s">
        <v>97</v>
      </c>
      <c r="B56" s="43"/>
      <c r="C56" s="43"/>
      <c r="D56" s="43"/>
      <c r="E56" s="43"/>
      <c r="F56" s="43"/>
      <c r="G56" s="43">
        <v>36</v>
      </c>
      <c r="H56" s="87">
        <v>31</v>
      </c>
      <c r="I56" s="153"/>
      <c r="J56" s="68"/>
      <c r="K56" s="155"/>
      <c r="L56" s="68"/>
      <c r="M56" s="187">
        <v>55</v>
      </c>
      <c r="N56" s="68"/>
      <c r="O56" s="163"/>
      <c r="P56" s="1"/>
    </row>
    <row r="57" spans="1:16" ht="15.75" customHeight="1" x14ac:dyDescent="0.25">
      <c r="A57" s="95" t="s">
        <v>98</v>
      </c>
      <c r="B57" s="43"/>
      <c r="C57" s="43"/>
      <c r="D57" s="43"/>
      <c r="E57" s="43"/>
      <c r="F57" s="43"/>
      <c r="G57" s="43">
        <v>12</v>
      </c>
      <c r="H57" s="87">
        <v>9</v>
      </c>
      <c r="I57" s="153"/>
      <c r="J57" s="68"/>
      <c r="K57" s="155"/>
      <c r="L57" s="68"/>
      <c r="M57" s="187">
        <v>12</v>
      </c>
      <c r="N57" s="68"/>
      <c r="O57" s="163"/>
      <c r="P57" s="1"/>
    </row>
    <row r="58" spans="1:16" ht="15.75" customHeight="1" x14ac:dyDescent="0.25">
      <c r="A58" s="95" t="s">
        <v>99</v>
      </c>
      <c r="B58" s="43"/>
      <c r="C58" s="43"/>
      <c r="D58" s="43"/>
      <c r="E58" s="43"/>
      <c r="F58" s="43"/>
      <c r="G58" s="43">
        <v>1</v>
      </c>
      <c r="H58" s="87">
        <v>1</v>
      </c>
      <c r="I58" s="153"/>
      <c r="J58" s="68"/>
      <c r="K58" s="155"/>
      <c r="L58" s="68"/>
      <c r="M58" s="187">
        <v>1</v>
      </c>
      <c r="N58" s="68"/>
      <c r="O58" s="163"/>
      <c r="P58" s="1"/>
    </row>
    <row r="59" spans="1:16" ht="15.75" customHeight="1" x14ac:dyDescent="0.25">
      <c r="A59" s="95" t="s">
        <v>100</v>
      </c>
      <c r="B59" s="43"/>
      <c r="C59" s="43"/>
      <c r="D59" s="43"/>
      <c r="E59" s="43"/>
      <c r="F59" s="43"/>
      <c r="G59" s="43"/>
      <c r="H59" s="87"/>
      <c r="I59" s="156"/>
      <c r="J59" s="157"/>
      <c r="K59" s="158"/>
      <c r="L59" s="157"/>
      <c r="M59" s="187"/>
      <c r="N59" s="157"/>
      <c r="O59" s="45"/>
      <c r="P59" s="1"/>
    </row>
    <row r="60" spans="1:16" ht="18" customHeight="1" x14ac:dyDescent="0.25">
      <c r="A60" s="28"/>
      <c r="B60" s="198" t="s">
        <v>89</v>
      </c>
      <c r="C60" s="198"/>
      <c r="D60" s="198"/>
      <c r="E60" s="198"/>
      <c r="F60" s="198"/>
      <c r="G60" s="198"/>
      <c r="H60" s="61">
        <f>SUM(H50:H59)</f>
        <v>193</v>
      </c>
      <c r="I60" s="97">
        <f>H55/B50</f>
        <v>0.44186046511627908</v>
      </c>
      <c r="J60" s="97">
        <f>IF(H60=0,"",H60/B50)</f>
        <v>0.56104651162790697</v>
      </c>
      <c r="K60" s="97">
        <f>J60-I60</f>
        <v>0.1191860465116279</v>
      </c>
      <c r="L60" s="2"/>
      <c r="M60" s="1"/>
      <c r="N60" s="25"/>
      <c r="O60" s="2"/>
      <c r="P60" s="1"/>
    </row>
    <row r="61" spans="1:16" ht="12.75" customHeight="1" x14ac:dyDescent="0.2"/>
    <row r="62" spans="1:16" ht="12.75" customHeight="1" x14ac:dyDescent="0.2"/>
    <row r="63" spans="1:16" ht="26.25" customHeight="1" x14ac:dyDescent="0.4">
      <c r="A63" s="30"/>
      <c r="B63" s="199" t="s">
        <v>78</v>
      </c>
      <c r="C63" s="225"/>
      <c r="D63" s="225"/>
      <c r="E63" s="225"/>
      <c r="F63" s="225"/>
      <c r="G63" s="225"/>
      <c r="H63" s="93">
        <v>1601</v>
      </c>
      <c r="I63" s="94"/>
      <c r="J63" s="94"/>
      <c r="K63" s="94"/>
      <c r="L63" s="94"/>
      <c r="M63" s="94"/>
      <c r="N63" s="1"/>
      <c r="O63" s="1"/>
      <c r="P63" s="1"/>
    </row>
    <row r="64" spans="1:16" ht="20.25" customHeight="1" x14ac:dyDescent="0.2">
      <c r="A64" s="201" t="s">
        <v>9</v>
      </c>
      <c r="B64" s="202" t="s">
        <v>79</v>
      </c>
      <c r="C64" s="203"/>
      <c r="D64" s="203"/>
      <c r="E64" s="203"/>
      <c r="F64" s="203"/>
      <c r="G64" s="203"/>
      <c r="H64" s="212" t="s">
        <v>10</v>
      </c>
      <c r="I64" s="197" t="s">
        <v>2</v>
      </c>
      <c r="J64" s="197" t="s">
        <v>3</v>
      </c>
      <c r="K64" s="214" t="s">
        <v>4</v>
      </c>
      <c r="L64" s="197" t="s">
        <v>5</v>
      </c>
      <c r="M64" s="195" t="s">
        <v>6</v>
      </c>
      <c r="N64" s="195" t="s">
        <v>7</v>
      </c>
      <c r="O64" s="197" t="s">
        <v>8</v>
      </c>
      <c r="P64" s="1"/>
    </row>
    <row r="65" spans="1:16" ht="15.75" customHeight="1" x14ac:dyDescent="0.25">
      <c r="A65" s="196"/>
      <c r="B65" s="42" t="s">
        <v>80</v>
      </c>
      <c r="C65" s="42" t="s">
        <v>81</v>
      </c>
      <c r="D65" s="42" t="s">
        <v>82</v>
      </c>
      <c r="E65" s="42" t="s">
        <v>83</v>
      </c>
      <c r="F65" s="42" t="s">
        <v>84</v>
      </c>
      <c r="G65" s="42" t="s">
        <v>85</v>
      </c>
      <c r="H65" s="196"/>
      <c r="I65" s="196"/>
      <c r="J65" s="196"/>
      <c r="K65" s="196"/>
      <c r="L65" s="196"/>
      <c r="M65" s="196"/>
      <c r="N65" s="196"/>
      <c r="O65" s="196"/>
      <c r="P65" s="1"/>
    </row>
    <row r="66" spans="1:16" ht="15.75" customHeight="1" x14ac:dyDescent="0.25">
      <c r="A66" s="42">
        <v>1601</v>
      </c>
      <c r="B66" s="43">
        <v>26</v>
      </c>
      <c r="C66" s="43"/>
      <c r="D66" s="43"/>
      <c r="E66" s="43"/>
      <c r="F66" s="43"/>
      <c r="G66" s="43"/>
      <c r="H66" s="87"/>
      <c r="I66" s="150"/>
      <c r="J66" s="151"/>
      <c r="K66" s="152"/>
      <c r="L66" s="159"/>
      <c r="M66" s="44">
        <f>B66</f>
        <v>26</v>
      </c>
      <c r="N66" s="160"/>
      <c r="O66" s="159"/>
      <c r="P66" s="1"/>
    </row>
    <row r="67" spans="1:16" ht="15.75" customHeight="1" x14ac:dyDescent="0.25">
      <c r="A67" s="42">
        <v>1602</v>
      </c>
      <c r="B67" s="43"/>
      <c r="C67" s="43">
        <v>14</v>
      </c>
      <c r="D67" s="43"/>
      <c r="E67" s="43"/>
      <c r="F67" s="43"/>
      <c r="G67" s="43"/>
      <c r="H67" s="87"/>
      <c r="I67" s="153"/>
      <c r="J67" s="68"/>
      <c r="K67" s="154"/>
      <c r="L67" s="47">
        <f>IF(C67=0,"",C67/B66)</f>
        <v>0.53846153846153844</v>
      </c>
      <c r="M67" s="46">
        <v>26</v>
      </c>
      <c r="N67" s="47">
        <f t="shared" ref="N67:N71" si="6">IF(M67=0,"",M67/M66)</f>
        <v>1</v>
      </c>
      <c r="O67" s="47">
        <f t="shared" ref="O67:O71" si="7">IF(M67=0,"",100%-N67)</f>
        <v>0</v>
      </c>
      <c r="P67" s="1"/>
    </row>
    <row r="68" spans="1:16" ht="15.75" customHeight="1" x14ac:dyDescent="0.25">
      <c r="A68" s="42">
        <v>1701</v>
      </c>
      <c r="B68" s="43"/>
      <c r="C68" s="43"/>
      <c r="D68" s="43">
        <v>13</v>
      </c>
      <c r="E68" s="43"/>
      <c r="F68" s="43"/>
      <c r="G68" s="43"/>
      <c r="H68" s="87"/>
      <c r="I68" s="153"/>
      <c r="J68" s="68"/>
      <c r="K68" s="154"/>
      <c r="L68" s="161">
        <f>IF(D68=0,"",D68/C67)</f>
        <v>0.9285714285714286</v>
      </c>
      <c r="M68" s="46">
        <v>13</v>
      </c>
      <c r="N68" s="161">
        <f t="shared" si="6"/>
        <v>0.5</v>
      </c>
      <c r="O68" s="161">
        <f t="shared" si="7"/>
        <v>0.5</v>
      </c>
      <c r="P68" s="8">
        <f>M68/M66</f>
        <v>0.5</v>
      </c>
    </row>
    <row r="69" spans="1:16" ht="15.75" customHeight="1" x14ac:dyDescent="0.25">
      <c r="A69" s="42">
        <v>1702</v>
      </c>
      <c r="B69" s="43"/>
      <c r="C69" s="43"/>
      <c r="D69" s="43"/>
      <c r="E69" s="43">
        <v>10</v>
      </c>
      <c r="F69" s="43"/>
      <c r="G69" s="43"/>
      <c r="H69" s="87"/>
      <c r="I69" s="153"/>
      <c r="J69" s="68"/>
      <c r="K69" s="154"/>
      <c r="L69" s="161">
        <f>IF(E69=0,"",E69/D68)</f>
        <v>0.76923076923076927</v>
      </c>
      <c r="M69" s="46">
        <v>10</v>
      </c>
      <c r="N69" s="161">
        <f t="shared" si="6"/>
        <v>0.76923076923076927</v>
      </c>
      <c r="O69" s="161">
        <f t="shared" si="7"/>
        <v>0.23076923076923073</v>
      </c>
      <c r="P69" s="1"/>
    </row>
    <row r="70" spans="1:16" ht="15.75" customHeight="1" x14ac:dyDescent="0.25">
      <c r="A70" s="42">
        <v>1801</v>
      </c>
      <c r="B70" s="43"/>
      <c r="C70" s="43"/>
      <c r="D70" s="43"/>
      <c r="E70" s="43"/>
      <c r="F70" s="43">
        <v>10</v>
      </c>
      <c r="G70" s="43"/>
      <c r="H70" s="87"/>
      <c r="I70" s="153"/>
      <c r="J70" s="68"/>
      <c r="K70" s="154"/>
      <c r="L70" s="161">
        <f>IF(F70=0,"",F70/E69)</f>
        <v>1</v>
      </c>
      <c r="M70" s="46">
        <v>10</v>
      </c>
      <c r="N70" s="161">
        <f t="shared" si="6"/>
        <v>1</v>
      </c>
      <c r="O70" s="161">
        <f t="shared" si="7"/>
        <v>0</v>
      </c>
      <c r="P70" s="1"/>
    </row>
    <row r="71" spans="1:16" ht="15.75" customHeight="1" x14ac:dyDescent="0.25">
      <c r="A71" s="42">
        <v>1802</v>
      </c>
      <c r="B71" s="43"/>
      <c r="C71" s="43"/>
      <c r="D71" s="43"/>
      <c r="E71" s="43"/>
      <c r="F71" s="43"/>
      <c r="G71" s="43">
        <v>9</v>
      </c>
      <c r="H71" s="87"/>
      <c r="I71" s="153"/>
      <c r="J71" s="68"/>
      <c r="K71" s="154"/>
      <c r="L71" s="161">
        <f>IF(G71=0,"",G71/F70)</f>
        <v>0.9</v>
      </c>
      <c r="M71" s="187">
        <v>10</v>
      </c>
      <c r="N71" s="161">
        <f t="shared" si="6"/>
        <v>1</v>
      </c>
      <c r="O71" s="161">
        <f t="shared" si="7"/>
        <v>0</v>
      </c>
      <c r="P71" s="1"/>
    </row>
    <row r="72" spans="1:16" ht="15.75" customHeight="1" x14ac:dyDescent="0.25">
      <c r="A72" s="95" t="s">
        <v>98</v>
      </c>
      <c r="B72" s="43"/>
      <c r="C72" s="43"/>
      <c r="D72" s="43"/>
      <c r="E72" s="43"/>
      <c r="F72" s="43"/>
      <c r="G72" s="43">
        <v>6</v>
      </c>
      <c r="H72" s="87">
        <v>4</v>
      </c>
      <c r="I72" s="153"/>
      <c r="J72" s="68"/>
      <c r="K72" s="155"/>
      <c r="L72" s="68"/>
      <c r="M72" s="187">
        <v>6</v>
      </c>
      <c r="N72" s="68"/>
      <c r="O72" s="163"/>
      <c r="P72" s="1"/>
    </row>
    <row r="73" spans="1:16" ht="15.75" customHeight="1" x14ac:dyDescent="0.25">
      <c r="A73" s="95" t="s">
        <v>99</v>
      </c>
      <c r="B73" s="43"/>
      <c r="C73" s="43"/>
      <c r="D73" s="43"/>
      <c r="E73" s="43"/>
      <c r="F73" s="43"/>
      <c r="G73" s="43">
        <v>2</v>
      </c>
      <c r="H73" s="87">
        <v>2</v>
      </c>
      <c r="I73" s="153"/>
      <c r="J73" s="68"/>
      <c r="K73" s="155"/>
      <c r="L73" s="68"/>
      <c r="M73" s="187">
        <v>2</v>
      </c>
      <c r="N73" s="68"/>
      <c r="O73" s="163"/>
      <c r="P73" s="1"/>
    </row>
    <row r="74" spans="1:16" ht="15.75" customHeight="1" x14ac:dyDescent="0.25">
      <c r="A74" s="95" t="s">
        <v>100</v>
      </c>
      <c r="B74" s="43"/>
      <c r="C74" s="43"/>
      <c r="D74" s="43"/>
      <c r="E74" s="43"/>
      <c r="F74" s="43"/>
      <c r="G74" s="43"/>
      <c r="H74" s="87"/>
      <c r="I74" s="153"/>
      <c r="J74" s="68"/>
      <c r="K74" s="155"/>
      <c r="L74" s="68"/>
      <c r="M74" s="187"/>
      <c r="N74" s="68"/>
      <c r="O74" s="163"/>
      <c r="P74" s="1"/>
    </row>
    <row r="75" spans="1:16" ht="15.75" customHeight="1" x14ac:dyDescent="0.25">
      <c r="A75" s="95" t="s">
        <v>101</v>
      </c>
      <c r="B75" s="43"/>
      <c r="C75" s="43"/>
      <c r="D75" s="43"/>
      <c r="E75" s="43"/>
      <c r="F75" s="43"/>
      <c r="G75" s="43"/>
      <c r="H75" s="87"/>
      <c r="I75" s="156"/>
      <c r="J75" s="157"/>
      <c r="K75" s="158"/>
      <c r="L75" s="157"/>
      <c r="M75" s="187"/>
      <c r="N75" s="157"/>
      <c r="O75" s="45"/>
      <c r="P75" s="1"/>
    </row>
    <row r="76" spans="1:16" ht="18" customHeight="1" x14ac:dyDescent="0.25">
      <c r="A76" s="28"/>
      <c r="B76" s="198" t="s">
        <v>89</v>
      </c>
      <c r="C76" s="198"/>
      <c r="D76" s="198"/>
      <c r="E76" s="198"/>
      <c r="F76" s="198"/>
      <c r="G76" s="198"/>
      <c r="H76" s="61">
        <f>SUM(H66:H75)</f>
        <v>6</v>
      </c>
      <c r="I76" s="97">
        <v>0</v>
      </c>
      <c r="J76" s="97">
        <f>IF(H76=0,"",H76/B66)</f>
        <v>0.23076923076923078</v>
      </c>
      <c r="K76" s="97">
        <f>J76-I76</f>
        <v>0.23076923076923078</v>
      </c>
      <c r="L76" s="2"/>
      <c r="M76" s="1"/>
      <c r="N76" s="25"/>
      <c r="O76" s="2"/>
      <c r="P76" s="1"/>
    </row>
    <row r="77" spans="1:16" ht="12.75" customHeight="1" x14ac:dyDescent="0.2"/>
    <row r="78" spans="1:16" ht="12.75" customHeight="1" x14ac:dyDescent="0.2"/>
    <row r="79" spans="1:16" ht="26.25" customHeight="1" x14ac:dyDescent="0.4">
      <c r="A79" s="30"/>
      <c r="B79" s="199" t="s">
        <v>78</v>
      </c>
      <c r="C79" s="225"/>
      <c r="D79" s="225"/>
      <c r="E79" s="225"/>
      <c r="F79" s="225"/>
      <c r="G79" s="225"/>
      <c r="H79" s="93">
        <v>1602</v>
      </c>
      <c r="I79" s="94"/>
      <c r="J79" s="94"/>
      <c r="K79" s="94"/>
      <c r="L79" s="94"/>
      <c r="M79" s="94"/>
      <c r="N79" s="1"/>
      <c r="O79" s="1"/>
      <c r="P79" s="1"/>
    </row>
    <row r="80" spans="1:16" ht="20.25" customHeight="1" x14ac:dyDescent="0.2">
      <c r="A80" s="201" t="s">
        <v>9</v>
      </c>
      <c r="B80" s="202" t="s">
        <v>79</v>
      </c>
      <c r="C80" s="203"/>
      <c r="D80" s="203"/>
      <c r="E80" s="203"/>
      <c r="F80" s="203"/>
      <c r="G80" s="203"/>
      <c r="H80" s="212" t="s">
        <v>10</v>
      </c>
      <c r="I80" s="197" t="s">
        <v>2</v>
      </c>
      <c r="J80" s="197" t="s">
        <v>3</v>
      </c>
      <c r="K80" s="214" t="s">
        <v>4</v>
      </c>
      <c r="L80" s="197" t="s">
        <v>5</v>
      </c>
      <c r="M80" s="195" t="s">
        <v>6</v>
      </c>
      <c r="N80" s="195" t="s">
        <v>7</v>
      </c>
      <c r="O80" s="197" t="s">
        <v>8</v>
      </c>
      <c r="P80" s="1"/>
    </row>
    <row r="81" spans="1:16" ht="15.75" customHeight="1" x14ac:dyDescent="0.25">
      <c r="A81" s="196"/>
      <c r="B81" s="42" t="s">
        <v>80</v>
      </c>
      <c r="C81" s="42" t="s">
        <v>81</v>
      </c>
      <c r="D81" s="42" t="s">
        <v>82</v>
      </c>
      <c r="E81" s="42" t="s">
        <v>83</v>
      </c>
      <c r="F81" s="42" t="s">
        <v>84</v>
      </c>
      <c r="G81" s="42" t="s">
        <v>85</v>
      </c>
      <c r="H81" s="196"/>
      <c r="I81" s="196"/>
      <c r="J81" s="196"/>
      <c r="K81" s="196"/>
      <c r="L81" s="196"/>
      <c r="M81" s="196"/>
      <c r="N81" s="196"/>
      <c r="O81" s="196"/>
      <c r="P81" s="1"/>
    </row>
    <row r="82" spans="1:16" ht="15.75" customHeight="1" x14ac:dyDescent="0.25">
      <c r="A82" s="42">
        <v>1602</v>
      </c>
      <c r="B82" s="43">
        <v>529</v>
      </c>
      <c r="C82" s="43"/>
      <c r="D82" s="43"/>
      <c r="E82" s="43"/>
      <c r="F82" s="43"/>
      <c r="G82" s="43"/>
      <c r="H82" s="87"/>
      <c r="I82" s="150"/>
      <c r="J82" s="151"/>
      <c r="K82" s="152"/>
      <c r="L82" s="159"/>
      <c r="M82" s="44">
        <f>B82</f>
        <v>529</v>
      </c>
      <c r="N82" s="160"/>
      <c r="O82" s="159"/>
      <c r="P82" s="1"/>
    </row>
    <row r="83" spans="1:16" ht="15.75" customHeight="1" x14ac:dyDescent="0.25">
      <c r="A83" s="42">
        <v>1701</v>
      </c>
      <c r="B83" s="43"/>
      <c r="C83" s="43">
        <v>389</v>
      </c>
      <c r="D83" s="43"/>
      <c r="E83" s="43"/>
      <c r="F83" s="43"/>
      <c r="G83" s="43"/>
      <c r="H83" s="87"/>
      <c r="I83" s="153"/>
      <c r="J83" s="68"/>
      <c r="K83" s="154"/>
      <c r="L83" s="47">
        <f>IF(C83=0,"",C83/B82)</f>
        <v>0.73534971644612479</v>
      </c>
      <c r="M83" s="46">
        <v>389</v>
      </c>
      <c r="N83" s="47">
        <f t="shared" ref="N83:N87" si="8">IF(M83=0,"",M83/M82)</f>
        <v>0.73534971644612479</v>
      </c>
      <c r="O83" s="47">
        <f t="shared" ref="O83:O87" si="9">IF(M83=0,"",100%-N83)</f>
        <v>0.26465028355387521</v>
      </c>
      <c r="P83" s="1"/>
    </row>
    <row r="84" spans="1:16" ht="15.75" customHeight="1" x14ac:dyDescent="0.25">
      <c r="A84" s="42">
        <v>1702</v>
      </c>
      <c r="B84" s="43"/>
      <c r="C84" s="43"/>
      <c r="D84" s="43">
        <v>338</v>
      </c>
      <c r="E84" s="43"/>
      <c r="F84" s="43"/>
      <c r="G84" s="43"/>
      <c r="H84" s="87"/>
      <c r="I84" s="153"/>
      <c r="J84" s="68"/>
      <c r="K84" s="154"/>
      <c r="L84" s="161">
        <f>IF(D84=0,"",D84/C83)</f>
        <v>0.86889460154241649</v>
      </c>
      <c r="M84" s="46">
        <v>345</v>
      </c>
      <c r="N84" s="161">
        <f t="shared" si="8"/>
        <v>0.88688946015424164</v>
      </c>
      <c r="O84" s="161">
        <f t="shared" si="9"/>
        <v>0.11311053984575836</v>
      </c>
      <c r="P84" s="8">
        <f>M84/M82</f>
        <v>0.65217391304347827</v>
      </c>
    </row>
    <row r="85" spans="1:16" ht="15.75" customHeight="1" x14ac:dyDescent="0.25">
      <c r="A85" s="42">
        <v>1801</v>
      </c>
      <c r="B85" s="43"/>
      <c r="C85" s="43"/>
      <c r="D85" s="43"/>
      <c r="E85" s="43">
        <v>307</v>
      </c>
      <c r="F85" s="43"/>
      <c r="G85" s="43"/>
      <c r="H85" s="87"/>
      <c r="I85" s="153"/>
      <c r="J85" s="68"/>
      <c r="K85" s="154"/>
      <c r="L85" s="161">
        <f>IF(E85=0,"",E85/D84)</f>
        <v>0.90828402366863903</v>
      </c>
      <c r="M85" s="46">
        <v>318</v>
      </c>
      <c r="N85" s="161">
        <f t="shared" si="8"/>
        <v>0.92173913043478262</v>
      </c>
      <c r="O85" s="161">
        <f t="shared" si="9"/>
        <v>7.8260869565217384E-2</v>
      </c>
      <c r="P85" s="1"/>
    </row>
    <row r="86" spans="1:16" ht="15.75" customHeight="1" x14ac:dyDescent="0.25">
      <c r="A86" s="42">
        <v>1802</v>
      </c>
      <c r="B86" s="43"/>
      <c r="C86" s="43"/>
      <c r="D86" s="43"/>
      <c r="E86" s="43"/>
      <c r="F86" s="43">
        <v>276</v>
      </c>
      <c r="G86" s="43"/>
      <c r="H86" s="87"/>
      <c r="I86" s="153"/>
      <c r="J86" s="68"/>
      <c r="K86" s="154"/>
      <c r="L86" s="161">
        <f>IF(F86=0,"",F86/E85)</f>
        <v>0.89902280130293155</v>
      </c>
      <c r="M86" s="46">
        <v>284</v>
      </c>
      <c r="N86" s="161">
        <f t="shared" si="8"/>
        <v>0.89308176100628933</v>
      </c>
      <c r="O86" s="161">
        <f t="shared" si="9"/>
        <v>0.10691823899371067</v>
      </c>
      <c r="P86" s="1"/>
    </row>
    <row r="87" spans="1:16" ht="15.75" customHeight="1" x14ac:dyDescent="0.25">
      <c r="A87" s="42">
        <v>1901</v>
      </c>
      <c r="B87" s="43"/>
      <c r="C87" s="43"/>
      <c r="D87" s="43"/>
      <c r="E87" s="43"/>
      <c r="F87" s="43"/>
      <c r="G87" s="43">
        <v>262</v>
      </c>
      <c r="H87" s="87">
        <v>222</v>
      </c>
      <c r="I87" s="153"/>
      <c r="J87" s="68"/>
      <c r="K87" s="154"/>
      <c r="L87" s="161">
        <f>IF(G87=0,"",G87/F86)</f>
        <v>0.94927536231884058</v>
      </c>
      <c r="M87" s="187">
        <v>271</v>
      </c>
      <c r="N87" s="161">
        <f t="shared" si="8"/>
        <v>0.95422535211267601</v>
      </c>
      <c r="O87" s="161">
        <f t="shared" si="9"/>
        <v>4.5774647887323994E-2</v>
      </c>
      <c r="P87" s="1"/>
    </row>
    <row r="88" spans="1:16" ht="15.75" customHeight="1" x14ac:dyDescent="0.25">
      <c r="A88" s="95" t="s">
        <v>99</v>
      </c>
      <c r="B88" s="43"/>
      <c r="C88" s="43"/>
      <c r="D88" s="43"/>
      <c r="E88" s="43"/>
      <c r="F88" s="43"/>
      <c r="G88" s="43">
        <v>28</v>
      </c>
      <c r="H88" s="87">
        <v>24</v>
      </c>
      <c r="I88" s="153"/>
      <c r="J88" s="68"/>
      <c r="K88" s="155"/>
      <c r="L88" s="68"/>
      <c r="M88" s="187">
        <v>45</v>
      </c>
      <c r="N88" s="68"/>
      <c r="O88" s="163"/>
      <c r="P88" s="1"/>
    </row>
    <row r="89" spans="1:16" ht="15.75" customHeight="1" x14ac:dyDescent="0.25">
      <c r="A89" s="95" t="s">
        <v>100</v>
      </c>
      <c r="B89" s="43"/>
      <c r="C89" s="43"/>
      <c r="D89" s="43"/>
      <c r="E89" s="43"/>
      <c r="F89" s="43"/>
      <c r="G89" s="43">
        <v>16</v>
      </c>
      <c r="H89" s="87">
        <v>13</v>
      </c>
      <c r="I89" s="153"/>
      <c r="J89" s="68"/>
      <c r="K89" s="155"/>
      <c r="L89" s="68"/>
      <c r="M89" s="187">
        <v>20</v>
      </c>
      <c r="N89" s="68"/>
      <c r="O89" s="163"/>
      <c r="P89" s="1"/>
    </row>
    <row r="90" spans="1:16" ht="15.75" customHeight="1" x14ac:dyDescent="0.25">
      <c r="A90" s="95" t="s">
        <v>101</v>
      </c>
      <c r="B90" s="43"/>
      <c r="C90" s="43"/>
      <c r="D90" s="43"/>
      <c r="E90" s="43"/>
      <c r="F90" s="43"/>
      <c r="G90" s="43">
        <v>7</v>
      </c>
      <c r="H90" s="87">
        <v>7</v>
      </c>
      <c r="I90" s="153"/>
      <c r="J90" s="68"/>
      <c r="K90" s="155"/>
      <c r="L90" s="68"/>
      <c r="M90" s="187">
        <v>6</v>
      </c>
      <c r="N90" s="68"/>
      <c r="O90" s="163"/>
      <c r="P90" s="1"/>
    </row>
    <row r="91" spans="1:16" ht="15.75" customHeight="1" x14ac:dyDescent="0.25">
      <c r="A91" s="95" t="s">
        <v>102</v>
      </c>
      <c r="B91" s="43"/>
      <c r="C91" s="43"/>
      <c r="D91" s="43"/>
      <c r="E91" s="43"/>
      <c r="F91" s="43"/>
      <c r="G91" s="43"/>
      <c r="H91" s="87"/>
      <c r="I91" s="156"/>
      <c r="J91" s="157"/>
      <c r="K91" s="158"/>
      <c r="L91" s="157"/>
      <c r="M91" s="187"/>
      <c r="N91" s="157"/>
      <c r="O91" s="45"/>
      <c r="P91" s="1"/>
    </row>
    <row r="92" spans="1:16" ht="18" customHeight="1" x14ac:dyDescent="0.25">
      <c r="A92" s="28"/>
      <c r="B92" s="198" t="s">
        <v>89</v>
      </c>
      <c r="C92" s="198"/>
      <c r="D92" s="198"/>
      <c r="E92" s="198"/>
      <c r="F92" s="198"/>
      <c r="G92" s="198"/>
      <c r="H92" s="61">
        <f>SUM(H82:H91)</f>
        <v>266</v>
      </c>
      <c r="I92" s="97">
        <f>H87/B82</f>
        <v>0.41965973534971646</v>
      </c>
      <c r="J92" s="97">
        <f>IF(H92=0,"",H92/B82)</f>
        <v>0.50283553875236298</v>
      </c>
      <c r="K92" s="97">
        <f>IF(H90=0,"",J92-I92)</f>
        <v>8.317580340264652E-2</v>
      </c>
      <c r="L92" s="2"/>
      <c r="M92" s="1"/>
      <c r="N92" s="25"/>
      <c r="O92" s="2"/>
      <c r="P92" s="1"/>
    </row>
    <row r="93" spans="1:16" ht="12.75" customHeight="1" x14ac:dyDescent="0.2"/>
    <row r="94" spans="1:16" ht="12.75" customHeight="1" x14ac:dyDescent="0.2"/>
    <row r="95" spans="1:16" ht="26.25" customHeight="1" x14ac:dyDescent="0.4">
      <c r="A95" s="30"/>
      <c r="B95" s="199" t="s">
        <v>78</v>
      </c>
      <c r="C95" s="225"/>
      <c r="D95" s="225"/>
      <c r="E95" s="225"/>
      <c r="F95" s="225"/>
      <c r="G95" s="225"/>
      <c r="H95" s="93">
        <v>1701</v>
      </c>
      <c r="I95" s="94"/>
      <c r="J95" s="94"/>
      <c r="K95" s="94"/>
      <c r="L95" s="94"/>
      <c r="M95" s="94"/>
      <c r="N95" s="1"/>
      <c r="O95" s="1"/>
      <c r="P95" s="1"/>
    </row>
    <row r="96" spans="1:16" ht="20.25" customHeight="1" x14ac:dyDescent="0.2">
      <c r="A96" s="201" t="s">
        <v>9</v>
      </c>
      <c r="B96" s="202" t="s">
        <v>79</v>
      </c>
      <c r="C96" s="203"/>
      <c r="D96" s="203"/>
      <c r="E96" s="203"/>
      <c r="F96" s="203"/>
      <c r="G96" s="203"/>
      <c r="H96" s="212" t="s">
        <v>10</v>
      </c>
      <c r="I96" s="197" t="s">
        <v>2</v>
      </c>
      <c r="J96" s="197" t="s">
        <v>3</v>
      </c>
      <c r="K96" s="214" t="s">
        <v>4</v>
      </c>
      <c r="L96" s="197" t="s">
        <v>5</v>
      </c>
      <c r="M96" s="195" t="s">
        <v>6</v>
      </c>
      <c r="N96" s="195" t="s">
        <v>7</v>
      </c>
      <c r="O96" s="197" t="s">
        <v>8</v>
      </c>
      <c r="P96" s="1"/>
    </row>
    <row r="97" spans="1:16" ht="15.75" customHeight="1" x14ac:dyDescent="0.25">
      <c r="A97" s="196"/>
      <c r="B97" s="42" t="s">
        <v>80</v>
      </c>
      <c r="C97" s="42" t="s">
        <v>81</v>
      </c>
      <c r="D97" s="42" t="s">
        <v>82</v>
      </c>
      <c r="E97" s="42" t="s">
        <v>83</v>
      </c>
      <c r="F97" s="42" t="s">
        <v>84</v>
      </c>
      <c r="G97" s="42" t="s">
        <v>85</v>
      </c>
      <c r="H97" s="196"/>
      <c r="I97" s="196"/>
      <c r="J97" s="196"/>
      <c r="K97" s="196"/>
      <c r="L97" s="196"/>
      <c r="M97" s="196"/>
      <c r="N97" s="196"/>
      <c r="O97" s="196"/>
      <c r="P97" s="1"/>
    </row>
    <row r="98" spans="1:16" ht="15.75" customHeight="1" x14ac:dyDescent="0.25">
      <c r="A98" s="42">
        <v>1701</v>
      </c>
      <c r="B98" s="43">
        <v>35</v>
      </c>
      <c r="C98" s="43"/>
      <c r="D98" s="43"/>
      <c r="E98" s="43"/>
      <c r="F98" s="43"/>
      <c r="G98" s="43"/>
      <c r="H98" s="87"/>
      <c r="I98" s="150"/>
      <c r="J98" s="151"/>
      <c r="K98" s="152"/>
      <c r="L98" s="159"/>
      <c r="M98" s="44">
        <f>B98</f>
        <v>35</v>
      </c>
      <c r="N98" s="160"/>
      <c r="O98" s="159"/>
      <c r="P98" s="1"/>
    </row>
    <row r="99" spans="1:16" ht="15.75" customHeight="1" x14ac:dyDescent="0.25">
      <c r="A99" s="42" t="s">
        <v>95</v>
      </c>
      <c r="B99" s="43"/>
      <c r="C99" s="43">
        <v>21</v>
      </c>
      <c r="D99" s="43"/>
      <c r="E99" s="43"/>
      <c r="F99" s="43"/>
      <c r="G99" s="43"/>
      <c r="H99" s="87"/>
      <c r="I99" s="153"/>
      <c r="J99" s="68"/>
      <c r="K99" s="154"/>
      <c r="L99" s="47">
        <f>IF(C99=0,"",C99/B98)</f>
        <v>0.6</v>
      </c>
      <c r="M99" s="46">
        <v>21</v>
      </c>
      <c r="N99" s="47">
        <f t="shared" ref="N99:N103" si="10">IF(M99=0,"",M99/M98)</f>
        <v>0.6</v>
      </c>
      <c r="O99" s="47">
        <f t="shared" ref="O99:O103" si="11">IF(M99=0,"",100%-N99)</f>
        <v>0.4</v>
      </c>
      <c r="P99" s="1"/>
    </row>
    <row r="100" spans="1:16" ht="15.75" customHeight="1" x14ac:dyDescent="0.25">
      <c r="A100" s="42" t="s">
        <v>96</v>
      </c>
      <c r="B100" s="43"/>
      <c r="C100" s="43"/>
      <c r="D100" s="43">
        <v>17</v>
      </c>
      <c r="E100" s="43"/>
      <c r="F100" s="43"/>
      <c r="G100" s="43"/>
      <c r="H100" s="87"/>
      <c r="I100" s="153"/>
      <c r="J100" s="68"/>
      <c r="K100" s="154"/>
      <c r="L100" s="161">
        <f>IF(D100=0,"",D100/C99)</f>
        <v>0.80952380952380953</v>
      </c>
      <c r="M100" s="46">
        <v>19</v>
      </c>
      <c r="N100" s="161">
        <f t="shared" si="10"/>
        <v>0.90476190476190477</v>
      </c>
      <c r="O100" s="161">
        <f t="shared" si="11"/>
        <v>9.5238095238095233E-2</v>
      </c>
      <c r="P100" s="8">
        <f>M100/M98</f>
        <v>0.54285714285714282</v>
      </c>
    </row>
    <row r="101" spans="1:16" ht="15.75" customHeight="1" x14ac:dyDescent="0.25">
      <c r="A101" s="42" t="s">
        <v>97</v>
      </c>
      <c r="B101" s="43"/>
      <c r="C101" s="43"/>
      <c r="D101" s="43"/>
      <c r="E101" s="43">
        <v>14</v>
      </c>
      <c r="F101" s="43"/>
      <c r="G101" s="43"/>
      <c r="H101" s="87"/>
      <c r="I101" s="153"/>
      <c r="J101" s="68"/>
      <c r="K101" s="154"/>
      <c r="L101" s="161">
        <f>IF(E101=0,"",E101/D100)</f>
        <v>0.82352941176470584</v>
      </c>
      <c r="M101" s="46">
        <v>15</v>
      </c>
      <c r="N101" s="161">
        <f t="shared" si="10"/>
        <v>0.78947368421052633</v>
      </c>
      <c r="O101" s="161">
        <f t="shared" si="11"/>
        <v>0.21052631578947367</v>
      </c>
      <c r="P101" s="1"/>
    </row>
    <row r="102" spans="1:16" ht="15.75" customHeight="1" x14ac:dyDescent="0.25">
      <c r="A102" s="42" t="s">
        <v>98</v>
      </c>
      <c r="B102" s="43"/>
      <c r="C102" s="43"/>
      <c r="D102" s="43"/>
      <c r="E102" s="43"/>
      <c r="F102" s="43">
        <v>14</v>
      </c>
      <c r="G102" s="43"/>
      <c r="H102" s="87"/>
      <c r="I102" s="153"/>
      <c r="J102" s="68"/>
      <c r="K102" s="154"/>
      <c r="L102" s="161">
        <f>IF(F102=0,"",F102/E101)</f>
        <v>1</v>
      </c>
      <c r="M102" s="46">
        <v>15</v>
      </c>
      <c r="N102" s="161">
        <f t="shared" si="10"/>
        <v>1</v>
      </c>
      <c r="O102" s="161">
        <f t="shared" si="11"/>
        <v>0</v>
      </c>
      <c r="P102" s="1"/>
    </row>
    <row r="103" spans="1:16" ht="15.75" customHeight="1" x14ac:dyDescent="0.25">
      <c r="A103" s="42">
        <v>1902</v>
      </c>
      <c r="B103" s="43"/>
      <c r="C103" s="43"/>
      <c r="D103" s="43"/>
      <c r="E103" s="43"/>
      <c r="F103" s="43"/>
      <c r="G103" s="43">
        <v>13</v>
      </c>
      <c r="H103" s="87">
        <v>9</v>
      </c>
      <c r="I103" s="153"/>
      <c r="J103" s="68"/>
      <c r="K103" s="154"/>
      <c r="L103" s="161">
        <f>IF(G103=0,"",G103/F102)</f>
        <v>0.9285714285714286</v>
      </c>
      <c r="M103" s="187">
        <v>14</v>
      </c>
      <c r="N103" s="161">
        <f t="shared" si="10"/>
        <v>0.93333333333333335</v>
      </c>
      <c r="O103" s="161">
        <f t="shared" si="11"/>
        <v>6.6666666666666652E-2</v>
      </c>
      <c r="P103" s="1"/>
    </row>
    <row r="104" spans="1:16" ht="15.75" customHeight="1" x14ac:dyDescent="0.25">
      <c r="A104" s="95" t="s">
        <v>100</v>
      </c>
      <c r="B104" s="43"/>
      <c r="C104" s="43"/>
      <c r="D104" s="43"/>
      <c r="E104" s="43"/>
      <c r="F104" s="43"/>
      <c r="G104" s="43">
        <v>5</v>
      </c>
      <c r="H104" s="87">
        <v>2</v>
      </c>
      <c r="I104" s="153"/>
      <c r="J104" s="68"/>
      <c r="K104" s="155"/>
      <c r="L104" s="68"/>
      <c r="M104" s="187">
        <v>5</v>
      </c>
      <c r="N104" s="68"/>
      <c r="O104" s="163"/>
      <c r="P104" s="1"/>
    </row>
    <row r="105" spans="1:16" ht="15.75" customHeight="1" x14ac:dyDescent="0.25">
      <c r="A105" s="95" t="s">
        <v>101</v>
      </c>
      <c r="B105" s="43"/>
      <c r="C105" s="43"/>
      <c r="D105" s="43"/>
      <c r="E105" s="43"/>
      <c r="F105" s="43"/>
      <c r="G105" s="43">
        <v>3</v>
      </c>
      <c r="H105" s="87">
        <v>3</v>
      </c>
      <c r="I105" s="153"/>
      <c r="J105" s="68"/>
      <c r="K105" s="155"/>
      <c r="L105" s="68"/>
      <c r="M105" s="187">
        <v>3</v>
      </c>
      <c r="N105" s="68"/>
      <c r="O105" s="163"/>
      <c r="P105" s="1"/>
    </row>
    <row r="106" spans="1:16" ht="15.75" customHeight="1" x14ac:dyDescent="0.25">
      <c r="A106" s="95" t="s">
        <v>102</v>
      </c>
      <c r="B106" s="43"/>
      <c r="C106" s="43"/>
      <c r="D106" s="43"/>
      <c r="E106" s="43"/>
      <c r="F106" s="43"/>
      <c r="G106" s="43"/>
      <c r="H106" s="87"/>
      <c r="I106" s="153"/>
      <c r="J106" s="68"/>
      <c r="K106" s="155"/>
      <c r="L106" s="68"/>
      <c r="M106" s="187"/>
      <c r="N106" s="68"/>
      <c r="O106" s="163"/>
      <c r="P106" s="1"/>
    </row>
    <row r="107" spans="1:16" ht="15.75" customHeight="1" x14ac:dyDescent="0.25">
      <c r="A107" s="95" t="s">
        <v>103</v>
      </c>
      <c r="B107" s="43"/>
      <c r="C107" s="43"/>
      <c r="D107" s="43"/>
      <c r="E107" s="43"/>
      <c r="F107" s="43"/>
      <c r="G107" s="43"/>
      <c r="H107" s="87"/>
      <c r="I107" s="156"/>
      <c r="J107" s="157"/>
      <c r="K107" s="158"/>
      <c r="L107" s="157"/>
      <c r="M107" s="187"/>
      <c r="N107" s="157"/>
      <c r="O107" s="45"/>
      <c r="P107" s="1"/>
    </row>
    <row r="108" spans="1:16" ht="18" customHeight="1" x14ac:dyDescent="0.25">
      <c r="A108" s="28"/>
      <c r="B108" s="198" t="s">
        <v>89</v>
      </c>
      <c r="C108" s="198"/>
      <c r="D108" s="198"/>
      <c r="E108" s="198"/>
      <c r="F108" s="198"/>
      <c r="G108" s="198"/>
      <c r="H108" s="61">
        <f>SUM(H98:H107)</f>
        <v>14</v>
      </c>
      <c r="I108" s="97">
        <f>H103/B98</f>
        <v>0.25714285714285712</v>
      </c>
      <c r="J108" s="97">
        <f>IF(H108=0,"",H108/B98)</f>
        <v>0.4</v>
      </c>
      <c r="K108" s="97">
        <f>J108-I108</f>
        <v>0.1428571428571429</v>
      </c>
      <c r="L108" s="2"/>
      <c r="M108" s="1"/>
      <c r="N108" s="25"/>
      <c r="O108" s="2"/>
      <c r="P108" s="1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26.25" customHeight="1" x14ac:dyDescent="0.4">
      <c r="A111" s="30"/>
      <c r="B111" s="199" t="s">
        <v>78</v>
      </c>
      <c r="C111" s="225"/>
      <c r="D111" s="225"/>
      <c r="E111" s="225"/>
      <c r="F111" s="225"/>
      <c r="G111" s="225"/>
      <c r="H111" s="93">
        <v>1702</v>
      </c>
      <c r="I111" s="94"/>
      <c r="J111" s="94"/>
      <c r="K111" s="94"/>
      <c r="L111" s="94"/>
      <c r="M111" s="94"/>
      <c r="N111" s="1"/>
      <c r="O111" s="1"/>
      <c r="P111" s="1"/>
    </row>
    <row r="112" spans="1:16" ht="20.25" customHeight="1" x14ac:dyDescent="0.2">
      <c r="A112" s="201" t="s">
        <v>9</v>
      </c>
      <c r="B112" s="202" t="s">
        <v>79</v>
      </c>
      <c r="C112" s="203"/>
      <c r="D112" s="203"/>
      <c r="E112" s="203"/>
      <c r="F112" s="203"/>
      <c r="G112" s="203"/>
      <c r="H112" s="212" t="s">
        <v>10</v>
      </c>
      <c r="I112" s="197" t="s">
        <v>2</v>
      </c>
      <c r="J112" s="197" t="s">
        <v>3</v>
      </c>
      <c r="K112" s="214" t="s">
        <v>4</v>
      </c>
      <c r="L112" s="197" t="s">
        <v>5</v>
      </c>
      <c r="M112" s="195" t="s">
        <v>6</v>
      </c>
      <c r="N112" s="195" t="s">
        <v>7</v>
      </c>
      <c r="O112" s="197" t="s">
        <v>8</v>
      </c>
      <c r="P112" s="1"/>
    </row>
    <row r="113" spans="1:16" ht="15.75" customHeight="1" x14ac:dyDescent="0.25">
      <c r="A113" s="196"/>
      <c r="B113" s="42" t="s">
        <v>80</v>
      </c>
      <c r="C113" s="42" t="s">
        <v>81</v>
      </c>
      <c r="D113" s="42" t="s">
        <v>82</v>
      </c>
      <c r="E113" s="42" t="s">
        <v>83</v>
      </c>
      <c r="F113" s="42" t="s">
        <v>84</v>
      </c>
      <c r="G113" s="42" t="s">
        <v>85</v>
      </c>
      <c r="H113" s="196"/>
      <c r="I113" s="196"/>
      <c r="J113" s="196"/>
      <c r="K113" s="196"/>
      <c r="L113" s="196"/>
      <c r="M113" s="196"/>
      <c r="N113" s="196"/>
      <c r="O113" s="196"/>
      <c r="P113" s="1"/>
    </row>
    <row r="114" spans="1:16" ht="15.75" customHeight="1" x14ac:dyDescent="0.25">
      <c r="A114" s="42">
        <v>1702</v>
      </c>
      <c r="B114" s="43">
        <v>460</v>
      </c>
      <c r="C114" s="43"/>
      <c r="D114" s="43"/>
      <c r="E114" s="43"/>
      <c r="F114" s="43"/>
      <c r="G114" s="43"/>
      <c r="H114" s="87"/>
      <c r="I114" s="150"/>
      <c r="J114" s="151"/>
      <c r="K114" s="152"/>
      <c r="L114" s="159"/>
      <c r="M114" s="44">
        <f>B114</f>
        <v>460</v>
      </c>
      <c r="N114" s="160"/>
      <c r="O114" s="159"/>
      <c r="P114" s="1"/>
    </row>
    <row r="115" spans="1:16" ht="15.75" customHeight="1" x14ac:dyDescent="0.25">
      <c r="A115" s="42">
        <v>1801</v>
      </c>
      <c r="B115" s="43"/>
      <c r="C115" s="43">
        <v>310</v>
      </c>
      <c r="D115" s="43"/>
      <c r="E115" s="43"/>
      <c r="F115" s="43"/>
      <c r="G115" s="43"/>
      <c r="H115" s="87"/>
      <c r="I115" s="153"/>
      <c r="J115" s="68"/>
      <c r="K115" s="154"/>
      <c r="L115" s="47">
        <f>IF(C115=0,"",C115/B114)</f>
        <v>0.67391304347826086</v>
      </c>
      <c r="M115" s="46">
        <v>310</v>
      </c>
      <c r="N115" s="47">
        <f t="shared" ref="N115:N119" si="12">IF(M115=0,"",M115/M114)</f>
        <v>0.67391304347826086</v>
      </c>
      <c r="O115" s="47">
        <f t="shared" ref="O115:O119" si="13">IF(M115=0,"",100%-N115)</f>
        <v>0.32608695652173914</v>
      </c>
      <c r="P115" s="1"/>
    </row>
    <row r="116" spans="1:16" ht="15.75" customHeight="1" x14ac:dyDescent="0.25">
      <c r="A116" s="42">
        <v>1802</v>
      </c>
      <c r="B116" s="43"/>
      <c r="C116" s="43"/>
      <c r="D116" s="43">
        <v>290</v>
      </c>
      <c r="E116" s="43"/>
      <c r="F116" s="43"/>
      <c r="G116" s="43"/>
      <c r="H116" s="87"/>
      <c r="I116" s="153"/>
      <c r="J116" s="68"/>
      <c r="K116" s="154"/>
      <c r="L116" s="161">
        <f>IF(D116=0,"",D116/C115)</f>
        <v>0.93548387096774188</v>
      </c>
      <c r="M116" s="46">
        <v>291</v>
      </c>
      <c r="N116" s="161">
        <f t="shared" si="12"/>
        <v>0.93870967741935485</v>
      </c>
      <c r="O116" s="161">
        <f t="shared" si="13"/>
        <v>6.1290322580645151E-2</v>
      </c>
      <c r="P116" s="8">
        <f>M116/M114</f>
        <v>0.63260869565217392</v>
      </c>
    </row>
    <row r="117" spans="1:16" ht="15.75" customHeight="1" x14ac:dyDescent="0.25">
      <c r="A117" s="42">
        <v>1901</v>
      </c>
      <c r="B117" s="43"/>
      <c r="C117" s="43"/>
      <c r="D117" s="43"/>
      <c r="E117" s="43">
        <v>261</v>
      </c>
      <c r="F117" s="43"/>
      <c r="G117" s="43"/>
      <c r="H117" s="87"/>
      <c r="I117" s="153"/>
      <c r="J117" s="68"/>
      <c r="K117" s="154"/>
      <c r="L117" s="161">
        <f>IF(E117=0,"",E117/D116)</f>
        <v>0.9</v>
      </c>
      <c r="M117" s="46">
        <v>271</v>
      </c>
      <c r="N117" s="161">
        <f t="shared" si="12"/>
        <v>0.93127147766323026</v>
      </c>
      <c r="O117" s="161">
        <f t="shared" si="13"/>
        <v>6.8728522336769737E-2</v>
      </c>
      <c r="P117" s="1"/>
    </row>
    <row r="118" spans="1:16" ht="15.75" customHeight="1" x14ac:dyDescent="0.25">
      <c r="A118" s="42">
        <v>1902</v>
      </c>
      <c r="B118" s="43"/>
      <c r="C118" s="43"/>
      <c r="D118" s="43"/>
      <c r="E118" s="43"/>
      <c r="F118" s="43">
        <v>240</v>
      </c>
      <c r="G118" s="43"/>
      <c r="H118" s="87">
        <v>1</v>
      </c>
      <c r="I118" s="153"/>
      <c r="J118" s="68"/>
      <c r="K118" s="154"/>
      <c r="L118" s="161">
        <f>IF(F118=0,"",F118/E117)</f>
        <v>0.91954022988505746</v>
      </c>
      <c r="M118" s="46">
        <v>250</v>
      </c>
      <c r="N118" s="161">
        <f t="shared" si="12"/>
        <v>0.92250922509225097</v>
      </c>
      <c r="O118" s="161">
        <f t="shared" si="13"/>
        <v>7.7490774907749027E-2</v>
      </c>
      <c r="P118" s="1"/>
    </row>
    <row r="119" spans="1:16" ht="15.75" customHeight="1" x14ac:dyDescent="0.25">
      <c r="A119" s="42">
        <v>2001</v>
      </c>
      <c r="B119" s="43"/>
      <c r="C119" s="43"/>
      <c r="D119" s="43"/>
      <c r="E119" s="43"/>
      <c r="F119" s="43"/>
      <c r="G119" s="43">
        <v>234</v>
      </c>
      <c r="H119" s="87">
        <v>193</v>
      </c>
      <c r="I119" s="153"/>
      <c r="J119" s="68"/>
      <c r="K119" s="154"/>
      <c r="L119" s="161">
        <f>IF(G119=0,"",G119/F118)</f>
        <v>0.97499999999999998</v>
      </c>
      <c r="M119" s="187">
        <v>244</v>
      </c>
      <c r="N119" s="161">
        <f t="shared" si="12"/>
        <v>0.97599999999999998</v>
      </c>
      <c r="O119" s="161">
        <f t="shared" si="13"/>
        <v>2.4000000000000021E-2</v>
      </c>
      <c r="P119" s="1"/>
    </row>
    <row r="120" spans="1:16" ht="15.75" customHeight="1" x14ac:dyDescent="0.25">
      <c r="A120" s="95" t="s">
        <v>101</v>
      </c>
      <c r="B120" s="43"/>
      <c r="C120" s="43"/>
      <c r="D120" s="43"/>
      <c r="E120" s="43"/>
      <c r="F120" s="43"/>
      <c r="G120" s="43">
        <v>29</v>
      </c>
      <c r="H120" s="87">
        <v>22</v>
      </c>
      <c r="I120" s="153"/>
      <c r="J120" s="68"/>
      <c r="K120" s="155"/>
      <c r="L120" s="68"/>
      <c r="M120" s="187">
        <v>45</v>
      </c>
      <c r="N120" s="68"/>
      <c r="O120" s="163"/>
      <c r="P120" s="1"/>
    </row>
    <row r="121" spans="1:16" ht="15.75" customHeight="1" x14ac:dyDescent="0.25">
      <c r="A121" s="95" t="s">
        <v>102</v>
      </c>
      <c r="B121" s="43"/>
      <c r="C121" s="43"/>
      <c r="D121" s="43"/>
      <c r="E121" s="43"/>
      <c r="F121" s="43"/>
      <c r="G121" s="43">
        <v>16</v>
      </c>
      <c r="H121" s="87">
        <v>13</v>
      </c>
      <c r="I121" s="153"/>
      <c r="J121" s="68"/>
      <c r="K121" s="155"/>
      <c r="L121" s="68"/>
      <c r="M121" s="187">
        <v>21</v>
      </c>
      <c r="N121" s="68"/>
      <c r="O121" s="163"/>
      <c r="P121" s="1"/>
    </row>
    <row r="122" spans="1:16" ht="15.75" customHeight="1" x14ac:dyDescent="0.25">
      <c r="A122" s="95" t="s">
        <v>103</v>
      </c>
      <c r="B122" s="43"/>
      <c r="C122" s="43"/>
      <c r="D122" s="43"/>
      <c r="E122" s="43"/>
      <c r="F122" s="43"/>
      <c r="G122" s="43">
        <v>5</v>
      </c>
      <c r="H122" s="87">
        <v>4</v>
      </c>
      <c r="I122" s="153"/>
      <c r="J122" s="68"/>
      <c r="K122" s="155"/>
      <c r="L122" s="68"/>
      <c r="M122" s="187">
        <v>5</v>
      </c>
      <c r="N122" s="68"/>
      <c r="O122" s="163"/>
      <c r="P122" s="1"/>
    </row>
    <row r="123" spans="1:16" ht="15.75" customHeight="1" x14ac:dyDescent="0.25">
      <c r="A123" s="95" t="s">
        <v>104</v>
      </c>
      <c r="B123" s="43"/>
      <c r="C123" s="43"/>
      <c r="D123" s="43"/>
      <c r="E123" s="43"/>
      <c r="F123" s="43"/>
      <c r="G123" s="43"/>
      <c r="H123" s="87"/>
      <c r="I123" s="156"/>
      <c r="J123" s="157"/>
      <c r="K123" s="158"/>
      <c r="L123" s="157"/>
      <c r="M123" s="187"/>
      <c r="N123" s="157"/>
      <c r="O123" s="45"/>
      <c r="P123" s="1"/>
    </row>
    <row r="124" spans="1:16" ht="18" customHeight="1" x14ac:dyDescent="0.25">
      <c r="A124" s="28"/>
      <c r="B124" s="198" t="s">
        <v>89</v>
      </c>
      <c r="C124" s="198"/>
      <c r="D124" s="198"/>
      <c r="E124" s="198"/>
      <c r="F124" s="198"/>
      <c r="G124" s="198"/>
      <c r="H124" s="61">
        <f>SUM(H114:H123)</f>
        <v>233</v>
      </c>
      <c r="I124" s="97">
        <f>SUM(H118:H119)/B114</f>
        <v>0.42173913043478262</v>
      </c>
      <c r="J124" s="97">
        <f>IF(H124=0,"",H124/B114)</f>
        <v>0.50652173913043474</v>
      </c>
      <c r="K124" s="97">
        <f>IF(H122=0,"",J124-I124)</f>
        <v>8.4782608695652129E-2</v>
      </c>
      <c r="L124" s="2"/>
      <c r="M124" s="1"/>
      <c r="N124" s="25"/>
      <c r="O124" s="2"/>
      <c r="P124" s="1"/>
    </row>
    <row r="125" spans="1:16" ht="12.75" customHeight="1" x14ac:dyDescent="0.2"/>
    <row r="126" spans="1:16" ht="12.75" customHeight="1" x14ac:dyDescent="0.2"/>
    <row r="127" spans="1:16" ht="26.25" customHeight="1" x14ac:dyDescent="0.4">
      <c r="A127" s="30"/>
      <c r="B127" s="199" t="s">
        <v>78</v>
      </c>
      <c r="C127" s="225"/>
      <c r="D127" s="225"/>
      <c r="E127" s="225"/>
      <c r="F127" s="225"/>
      <c r="G127" s="225"/>
      <c r="H127" s="93">
        <v>1801</v>
      </c>
      <c r="I127" s="94"/>
      <c r="J127" s="94"/>
      <c r="K127" s="94"/>
      <c r="L127" s="94"/>
      <c r="M127" s="94"/>
      <c r="N127" s="1"/>
      <c r="O127" s="1"/>
      <c r="P127" s="1"/>
    </row>
    <row r="128" spans="1:16" ht="20.25" customHeight="1" x14ac:dyDescent="0.2">
      <c r="A128" s="201" t="s">
        <v>9</v>
      </c>
      <c r="B128" s="202" t="s">
        <v>79</v>
      </c>
      <c r="C128" s="203"/>
      <c r="D128" s="203"/>
      <c r="E128" s="203"/>
      <c r="F128" s="203"/>
      <c r="G128" s="203"/>
      <c r="H128" s="212" t="s">
        <v>10</v>
      </c>
      <c r="I128" s="197" t="s">
        <v>2</v>
      </c>
      <c r="J128" s="197" t="s">
        <v>3</v>
      </c>
      <c r="K128" s="214" t="s">
        <v>4</v>
      </c>
      <c r="L128" s="197" t="s">
        <v>5</v>
      </c>
      <c r="M128" s="195" t="s">
        <v>6</v>
      </c>
      <c r="N128" s="195" t="s">
        <v>7</v>
      </c>
      <c r="O128" s="197" t="s">
        <v>8</v>
      </c>
      <c r="P128" s="1"/>
    </row>
    <row r="129" spans="1:16" ht="15.75" customHeight="1" x14ac:dyDescent="0.25">
      <c r="A129" s="196"/>
      <c r="B129" s="42" t="s">
        <v>80</v>
      </c>
      <c r="C129" s="42" t="s">
        <v>81</v>
      </c>
      <c r="D129" s="42" t="s">
        <v>82</v>
      </c>
      <c r="E129" s="42" t="s">
        <v>83</v>
      </c>
      <c r="F129" s="42" t="s">
        <v>84</v>
      </c>
      <c r="G129" s="42" t="s">
        <v>85</v>
      </c>
      <c r="H129" s="196"/>
      <c r="I129" s="196"/>
      <c r="J129" s="196"/>
      <c r="K129" s="196"/>
      <c r="L129" s="196"/>
      <c r="M129" s="196"/>
      <c r="N129" s="196"/>
      <c r="O129" s="196"/>
      <c r="P129" s="1"/>
    </row>
    <row r="130" spans="1:16" ht="15.75" customHeight="1" x14ac:dyDescent="0.25">
      <c r="A130" s="42">
        <v>1801</v>
      </c>
      <c r="B130" s="43">
        <v>17</v>
      </c>
      <c r="C130" s="43"/>
      <c r="D130" s="43"/>
      <c r="E130" s="43"/>
      <c r="F130" s="43"/>
      <c r="G130" s="43"/>
      <c r="H130" s="87"/>
      <c r="I130" s="150"/>
      <c r="J130" s="151"/>
      <c r="K130" s="152"/>
      <c r="L130" s="159"/>
      <c r="M130" s="44">
        <f>B130</f>
        <v>17</v>
      </c>
      <c r="N130" s="160"/>
      <c r="O130" s="159"/>
      <c r="P130" s="1"/>
    </row>
    <row r="131" spans="1:16" ht="15.75" customHeight="1" x14ac:dyDescent="0.25">
      <c r="A131" s="42">
        <v>1802</v>
      </c>
      <c r="B131" s="43"/>
      <c r="C131" s="43">
        <v>5</v>
      </c>
      <c r="D131" s="43"/>
      <c r="E131" s="43"/>
      <c r="F131" s="43"/>
      <c r="G131" s="43"/>
      <c r="H131" s="87"/>
      <c r="I131" s="153"/>
      <c r="J131" s="68"/>
      <c r="K131" s="154"/>
      <c r="L131" s="47">
        <f>IF(C131=0,"",C131/B130)</f>
        <v>0.29411764705882354</v>
      </c>
      <c r="M131" s="46">
        <v>5</v>
      </c>
      <c r="N131" s="47">
        <f t="shared" ref="N131:N135" si="14">IF(M131=0,"",M131/M130)</f>
        <v>0.29411764705882354</v>
      </c>
      <c r="O131" s="47">
        <f t="shared" ref="O131:O135" si="15">IF(M131=0,"",100%-N131)</f>
        <v>0.70588235294117641</v>
      </c>
      <c r="P131" s="1"/>
    </row>
    <row r="132" spans="1:16" ht="15.75" customHeight="1" x14ac:dyDescent="0.25">
      <c r="A132" s="42">
        <v>1901</v>
      </c>
      <c r="B132" s="43"/>
      <c r="C132" s="43"/>
      <c r="D132" s="43">
        <v>3</v>
      </c>
      <c r="E132" s="43"/>
      <c r="F132" s="43"/>
      <c r="G132" s="43"/>
      <c r="H132" s="87"/>
      <c r="I132" s="153"/>
      <c r="J132" s="68"/>
      <c r="K132" s="154"/>
      <c r="L132" s="161">
        <f>IF(D132=0,"",D132/C131)</f>
        <v>0.6</v>
      </c>
      <c r="M132" s="46">
        <v>3</v>
      </c>
      <c r="N132" s="161">
        <f t="shared" si="14"/>
        <v>0.6</v>
      </c>
      <c r="O132" s="161">
        <f t="shared" si="15"/>
        <v>0.4</v>
      </c>
      <c r="P132" s="8">
        <f>M132/M130</f>
        <v>0.17647058823529413</v>
      </c>
    </row>
    <row r="133" spans="1:16" ht="15.75" customHeight="1" x14ac:dyDescent="0.25">
      <c r="A133" s="42">
        <v>1902</v>
      </c>
      <c r="B133" s="43"/>
      <c r="C133" s="43"/>
      <c r="D133" s="43"/>
      <c r="E133" s="43">
        <v>2</v>
      </c>
      <c r="F133" s="43"/>
      <c r="G133" s="43"/>
      <c r="H133" s="87"/>
      <c r="I133" s="153"/>
      <c r="J133" s="68"/>
      <c r="K133" s="154"/>
      <c r="L133" s="161">
        <f>IF(E133=0,"",E133/D132)</f>
        <v>0.66666666666666663</v>
      </c>
      <c r="M133" s="46">
        <v>2</v>
      </c>
      <c r="N133" s="161">
        <f t="shared" si="14"/>
        <v>0.66666666666666663</v>
      </c>
      <c r="O133" s="161">
        <f t="shared" si="15"/>
        <v>0.33333333333333337</v>
      </c>
      <c r="P133" s="1"/>
    </row>
    <row r="134" spans="1:16" ht="15.75" customHeight="1" x14ac:dyDescent="0.25">
      <c r="A134" s="42">
        <v>2001</v>
      </c>
      <c r="B134" s="43"/>
      <c r="C134" s="43"/>
      <c r="D134" s="43"/>
      <c r="E134" s="43"/>
      <c r="F134" s="43">
        <v>2</v>
      </c>
      <c r="G134" s="43"/>
      <c r="H134" s="87"/>
      <c r="I134" s="153"/>
      <c r="J134" s="68"/>
      <c r="K134" s="154"/>
      <c r="L134" s="161">
        <f>IF(F134=0,"",F134/E133)</f>
        <v>1</v>
      </c>
      <c r="M134" s="46">
        <v>2</v>
      </c>
      <c r="N134" s="161">
        <f t="shared" si="14"/>
        <v>1</v>
      </c>
      <c r="O134" s="161">
        <f t="shared" si="15"/>
        <v>0</v>
      </c>
      <c r="P134" s="1"/>
    </row>
    <row r="135" spans="1:16" ht="15.75" customHeight="1" x14ac:dyDescent="0.25">
      <c r="A135" s="98">
        <v>2002</v>
      </c>
      <c r="B135" s="43"/>
      <c r="C135" s="43"/>
      <c r="D135" s="43"/>
      <c r="E135" s="43"/>
      <c r="F135" s="43"/>
      <c r="G135" s="43">
        <v>1</v>
      </c>
      <c r="H135" s="87">
        <v>1</v>
      </c>
      <c r="I135" s="153"/>
      <c r="J135" s="68"/>
      <c r="K135" s="154"/>
      <c r="L135" s="161">
        <f>IF(G135=0,"",G135/F134)</f>
        <v>0.5</v>
      </c>
      <c r="M135" s="187">
        <v>2</v>
      </c>
      <c r="N135" s="161">
        <f t="shared" si="14"/>
        <v>1</v>
      </c>
      <c r="O135" s="161">
        <f t="shared" si="15"/>
        <v>0</v>
      </c>
      <c r="P135" s="1"/>
    </row>
    <row r="136" spans="1:16" ht="15.75" customHeight="1" x14ac:dyDescent="0.25">
      <c r="A136" s="95" t="s">
        <v>102</v>
      </c>
      <c r="B136" s="43"/>
      <c r="C136" s="43"/>
      <c r="D136" s="43"/>
      <c r="E136" s="43"/>
      <c r="F136" s="43"/>
      <c r="G136" s="43">
        <v>1</v>
      </c>
      <c r="H136" s="87"/>
      <c r="I136" s="153"/>
      <c r="J136" s="68"/>
      <c r="K136" s="155"/>
      <c r="L136" s="68"/>
      <c r="M136" s="187">
        <v>1</v>
      </c>
      <c r="N136" s="68"/>
      <c r="O136" s="163"/>
      <c r="P136" s="1"/>
    </row>
    <row r="137" spans="1:16" ht="15.75" customHeight="1" x14ac:dyDescent="0.25">
      <c r="A137" s="95" t="s">
        <v>103</v>
      </c>
      <c r="B137" s="43"/>
      <c r="C137" s="43"/>
      <c r="D137" s="43"/>
      <c r="E137" s="43"/>
      <c r="F137" s="43"/>
      <c r="G137" s="43">
        <v>1</v>
      </c>
      <c r="H137" s="87">
        <v>1</v>
      </c>
      <c r="I137" s="153"/>
      <c r="J137" s="68"/>
      <c r="K137" s="155"/>
      <c r="L137" s="68"/>
      <c r="M137" s="187">
        <v>1</v>
      </c>
      <c r="N137" s="68"/>
      <c r="O137" s="163"/>
      <c r="P137" s="1"/>
    </row>
    <row r="138" spans="1:16" ht="15.75" customHeight="1" x14ac:dyDescent="0.25">
      <c r="A138" s="95" t="s">
        <v>104</v>
      </c>
      <c r="B138" s="43"/>
      <c r="C138" s="43"/>
      <c r="D138" s="43"/>
      <c r="E138" s="43"/>
      <c r="F138" s="43"/>
      <c r="G138" s="43"/>
      <c r="H138" s="87"/>
      <c r="I138" s="153"/>
      <c r="J138" s="68"/>
      <c r="K138" s="155"/>
      <c r="L138" s="68"/>
      <c r="M138" s="187"/>
      <c r="N138" s="68"/>
      <c r="O138" s="163"/>
      <c r="P138" s="1"/>
    </row>
    <row r="139" spans="1:16" ht="15.75" customHeight="1" x14ac:dyDescent="0.25">
      <c r="A139" s="95" t="s">
        <v>105</v>
      </c>
      <c r="B139" s="43"/>
      <c r="C139" s="43"/>
      <c r="D139" s="43"/>
      <c r="E139" s="43"/>
      <c r="F139" s="43"/>
      <c r="G139" s="43"/>
      <c r="H139" s="87"/>
      <c r="I139" s="156"/>
      <c r="J139" s="157"/>
      <c r="K139" s="158"/>
      <c r="L139" s="157"/>
      <c r="M139" s="187"/>
      <c r="N139" s="157"/>
      <c r="O139" s="45"/>
      <c r="P139" s="1"/>
    </row>
    <row r="140" spans="1:16" ht="18" customHeight="1" x14ac:dyDescent="0.25">
      <c r="A140" s="28"/>
      <c r="B140" s="198" t="s">
        <v>89</v>
      </c>
      <c r="C140" s="198"/>
      <c r="D140" s="198"/>
      <c r="E140" s="198"/>
      <c r="F140" s="198"/>
      <c r="G140" s="198"/>
      <c r="H140" s="61">
        <f>SUM(H130:H139)</f>
        <v>2</v>
      </c>
      <c r="I140" s="97">
        <f>IF(H135=0,"",H135/B130)</f>
        <v>5.8823529411764705E-2</v>
      </c>
      <c r="J140" s="97">
        <f>IF(H140=0,"",H140/B130)</f>
        <v>0.11764705882352941</v>
      </c>
      <c r="K140" s="97">
        <f>J140-I140</f>
        <v>5.8823529411764705E-2</v>
      </c>
      <c r="L140" s="2"/>
      <c r="M140" s="1"/>
      <c r="N140" s="25"/>
      <c r="O140" s="2"/>
      <c r="P140" s="1"/>
    </row>
    <row r="141" spans="1:16" ht="12.75" customHeight="1" x14ac:dyDescent="0.2"/>
    <row r="142" spans="1:16" ht="12.75" customHeight="1" x14ac:dyDescent="0.2"/>
    <row r="143" spans="1:16" ht="26.25" customHeight="1" x14ac:dyDescent="0.4">
      <c r="A143" s="30"/>
      <c r="B143" s="199" t="s">
        <v>78</v>
      </c>
      <c r="C143" s="225"/>
      <c r="D143" s="225"/>
      <c r="E143" s="225"/>
      <c r="F143" s="225"/>
      <c r="G143" s="225"/>
      <c r="H143" s="93">
        <v>1802</v>
      </c>
      <c r="I143" s="94"/>
      <c r="J143" s="94"/>
      <c r="K143" s="94"/>
      <c r="L143" s="94"/>
      <c r="M143" s="94"/>
      <c r="N143" s="1"/>
      <c r="O143" s="1"/>
      <c r="P143" s="1"/>
    </row>
    <row r="144" spans="1:16" ht="20.25" customHeight="1" x14ac:dyDescent="0.2">
      <c r="A144" s="201" t="s">
        <v>9</v>
      </c>
      <c r="B144" s="202" t="s">
        <v>79</v>
      </c>
      <c r="C144" s="203"/>
      <c r="D144" s="203"/>
      <c r="E144" s="203"/>
      <c r="F144" s="203"/>
      <c r="G144" s="203"/>
      <c r="H144" s="212" t="s">
        <v>10</v>
      </c>
      <c r="I144" s="197" t="s">
        <v>2</v>
      </c>
      <c r="J144" s="197" t="s">
        <v>3</v>
      </c>
      <c r="K144" s="214" t="s">
        <v>4</v>
      </c>
      <c r="L144" s="197" t="s">
        <v>5</v>
      </c>
      <c r="M144" s="195" t="s">
        <v>6</v>
      </c>
      <c r="N144" s="195" t="s">
        <v>7</v>
      </c>
      <c r="O144" s="197" t="s">
        <v>8</v>
      </c>
      <c r="P144" s="1"/>
    </row>
    <row r="145" spans="1:16" ht="15.75" customHeight="1" x14ac:dyDescent="0.25">
      <c r="A145" s="196"/>
      <c r="B145" s="42" t="s">
        <v>80</v>
      </c>
      <c r="C145" s="42" t="s">
        <v>81</v>
      </c>
      <c r="D145" s="42" t="s">
        <v>82</v>
      </c>
      <c r="E145" s="42" t="s">
        <v>83</v>
      </c>
      <c r="F145" s="42" t="s">
        <v>84</v>
      </c>
      <c r="G145" s="42" t="s">
        <v>85</v>
      </c>
      <c r="H145" s="196"/>
      <c r="I145" s="196"/>
      <c r="J145" s="196"/>
      <c r="K145" s="196"/>
      <c r="L145" s="196"/>
      <c r="M145" s="196"/>
      <c r="N145" s="196"/>
      <c r="O145" s="196"/>
      <c r="P145" s="1"/>
    </row>
    <row r="146" spans="1:16" ht="15.75" customHeight="1" x14ac:dyDescent="0.25">
      <c r="A146" s="42">
        <v>1802</v>
      </c>
      <c r="B146" s="43">
        <v>356</v>
      </c>
      <c r="C146" s="43"/>
      <c r="D146" s="43"/>
      <c r="E146" s="43"/>
      <c r="F146" s="43"/>
      <c r="G146" s="43"/>
      <c r="H146" s="87"/>
      <c r="I146" s="150"/>
      <c r="J146" s="151"/>
      <c r="K146" s="152"/>
      <c r="L146" s="159"/>
      <c r="M146" s="44">
        <f>B146</f>
        <v>356</v>
      </c>
      <c r="N146" s="160"/>
      <c r="O146" s="159"/>
      <c r="P146" s="1"/>
    </row>
    <row r="147" spans="1:16" ht="15.75" customHeight="1" x14ac:dyDescent="0.25">
      <c r="A147" s="42">
        <v>1901</v>
      </c>
      <c r="B147" s="43"/>
      <c r="C147" s="43">
        <v>271</v>
      </c>
      <c r="D147" s="43"/>
      <c r="E147" s="43"/>
      <c r="F147" s="43"/>
      <c r="G147" s="43"/>
      <c r="H147" s="87"/>
      <c r="I147" s="153"/>
      <c r="J147" s="68"/>
      <c r="K147" s="154"/>
      <c r="L147" s="47">
        <f>IF(C147=0,"",C147/B146)</f>
        <v>0.7612359550561798</v>
      </c>
      <c r="M147" s="46">
        <v>271</v>
      </c>
      <c r="N147" s="47">
        <f t="shared" ref="N147:N151" si="16">IF(M147=0,"",M147/M146)</f>
        <v>0.7612359550561798</v>
      </c>
      <c r="O147" s="47">
        <f t="shared" ref="O147:O151" si="17">IF(M147=0,"",100%-N147)</f>
        <v>0.2387640449438202</v>
      </c>
      <c r="P147" s="1"/>
    </row>
    <row r="148" spans="1:16" ht="15.75" customHeight="1" x14ac:dyDescent="0.25">
      <c r="A148" s="42">
        <v>1902</v>
      </c>
      <c r="B148" s="43"/>
      <c r="C148" s="43"/>
      <c r="D148" s="43">
        <v>257</v>
      </c>
      <c r="E148" s="43"/>
      <c r="F148" s="43"/>
      <c r="G148" s="43"/>
      <c r="H148" s="87"/>
      <c r="I148" s="153"/>
      <c r="J148" s="68"/>
      <c r="K148" s="154"/>
      <c r="L148" s="161">
        <f>IF(D148=0,"",D148/C147)</f>
        <v>0.94833948339483398</v>
      </c>
      <c r="M148" s="46">
        <v>259</v>
      </c>
      <c r="N148" s="161">
        <f t="shared" si="16"/>
        <v>0.955719557195572</v>
      </c>
      <c r="O148" s="161">
        <f t="shared" si="17"/>
        <v>4.4280442804428E-2</v>
      </c>
      <c r="P148" s="8">
        <f>M148/M146</f>
        <v>0.72752808988764039</v>
      </c>
    </row>
    <row r="149" spans="1:16" ht="15.75" customHeight="1" x14ac:dyDescent="0.25">
      <c r="A149" s="42">
        <v>2001</v>
      </c>
      <c r="B149" s="43"/>
      <c r="C149" s="43"/>
      <c r="D149" s="43"/>
      <c r="E149" s="43">
        <v>251</v>
      </c>
      <c r="F149" s="43"/>
      <c r="G149" s="43"/>
      <c r="H149" s="87"/>
      <c r="I149" s="153"/>
      <c r="J149" s="68"/>
      <c r="K149" s="154"/>
      <c r="L149" s="161">
        <f>IF(E149=0,"",E149/D148)</f>
        <v>0.97665369649805445</v>
      </c>
      <c r="M149" s="46">
        <v>254</v>
      </c>
      <c r="N149" s="161">
        <f t="shared" si="16"/>
        <v>0.98069498069498073</v>
      </c>
      <c r="O149" s="161">
        <f t="shared" si="17"/>
        <v>1.9305019305019266E-2</v>
      </c>
      <c r="P149" s="1"/>
    </row>
    <row r="150" spans="1:16" ht="15.75" customHeight="1" x14ac:dyDescent="0.25">
      <c r="A150" s="42">
        <v>2002</v>
      </c>
      <c r="B150" s="43"/>
      <c r="C150" s="43"/>
      <c r="D150" s="43"/>
      <c r="E150" s="43"/>
      <c r="F150" s="43">
        <v>246</v>
      </c>
      <c r="G150" s="43"/>
      <c r="H150" s="87"/>
      <c r="I150" s="153"/>
      <c r="J150" s="68"/>
      <c r="K150" s="154"/>
      <c r="L150" s="161">
        <f>IF(F150=0,"",F150/E149)</f>
        <v>0.98007968127490042</v>
      </c>
      <c r="M150" s="46">
        <v>250</v>
      </c>
      <c r="N150" s="161">
        <f t="shared" si="16"/>
        <v>0.98425196850393704</v>
      </c>
      <c r="O150" s="161">
        <f t="shared" si="17"/>
        <v>1.5748031496062964E-2</v>
      </c>
      <c r="P150" s="1"/>
    </row>
    <row r="151" spans="1:16" ht="15.75" customHeight="1" x14ac:dyDescent="0.25">
      <c r="A151" s="98">
        <v>2101</v>
      </c>
      <c r="B151" s="43"/>
      <c r="C151" s="43"/>
      <c r="D151" s="43"/>
      <c r="E151" s="43"/>
      <c r="F151" s="43"/>
      <c r="G151" s="43">
        <v>244</v>
      </c>
      <c r="H151" s="87">
        <v>208</v>
      </c>
      <c r="I151" s="153"/>
      <c r="J151" s="68"/>
      <c r="K151" s="154"/>
      <c r="L151" s="161">
        <f>IF(G151=0,"",G151/F150)</f>
        <v>0.99186991869918695</v>
      </c>
      <c r="M151" s="187">
        <v>248</v>
      </c>
      <c r="N151" s="161">
        <f t="shared" si="16"/>
        <v>0.99199999999999999</v>
      </c>
      <c r="O151" s="161">
        <f t="shared" si="17"/>
        <v>8.0000000000000071E-3</v>
      </c>
      <c r="P151" s="1"/>
    </row>
    <row r="152" spans="1:16" ht="15.75" customHeight="1" x14ac:dyDescent="0.25">
      <c r="A152" s="95" t="s">
        <v>103</v>
      </c>
      <c r="B152" s="43"/>
      <c r="C152" s="43"/>
      <c r="D152" s="43"/>
      <c r="E152" s="43"/>
      <c r="F152" s="43"/>
      <c r="G152" s="43">
        <v>31</v>
      </c>
      <c r="H152" s="87">
        <v>17</v>
      </c>
      <c r="I152" s="153"/>
      <c r="J152" s="68"/>
      <c r="K152" s="155"/>
      <c r="L152" s="68"/>
      <c r="M152" s="187">
        <v>36</v>
      </c>
      <c r="N152" s="68"/>
      <c r="O152" s="163"/>
      <c r="P152" s="1"/>
    </row>
    <row r="153" spans="1:16" ht="15.75" customHeight="1" x14ac:dyDescent="0.25">
      <c r="A153" s="95" t="s">
        <v>104</v>
      </c>
      <c r="B153" s="43"/>
      <c r="C153" s="43"/>
      <c r="D153" s="43"/>
      <c r="E153" s="43"/>
      <c r="F153" s="43"/>
      <c r="G153" s="43">
        <v>5</v>
      </c>
      <c r="H153" s="87">
        <v>5</v>
      </c>
      <c r="I153" s="153"/>
      <c r="J153" s="68"/>
      <c r="K153" s="155"/>
      <c r="L153" s="68"/>
      <c r="M153" s="187">
        <v>10</v>
      </c>
      <c r="N153" s="68"/>
      <c r="O153" s="163"/>
      <c r="P153" s="1"/>
    </row>
    <row r="154" spans="1:16" ht="15.75" customHeight="1" x14ac:dyDescent="0.25">
      <c r="A154" s="95" t="s">
        <v>105</v>
      </c>
      <c r="B154" s="43"/>
      <c r="C154" s="43"/>
      <c r="D154" s="43"/>
      <c r="E154" s="43"/>
      <c r="F154" s="43"/>
      <c r="G154" s="43">
        <v>1</v>
      </c>
      <c r="H154" s="87"/>
      <c r="I154" s="153"/>
      <c r="J154" s="68"/>
      <c r="K154" s="155"/>
      <c r="L154" s="68"/>
      <c r="M154" s="187">
        <v>1</v>
      </c>
      <c r="N154" s="68"/>
      <c r="O154" s="163"/>
      <c r="P154" s="1"/>
    </row>
    <row r="155" spans="1:16" ht="15.75" customHeight="1" x14ac:dyDescent="0.25">
      <c r="A155" s="95" t="s">
        <v>117</v>
      </c>
      <c r="B155" s="43"/>
      <c r="C155" s="43"/>
      <c r="D155" s="43"/>
      <c r="E155" s="43"/>
      <c r="F155" s="43"/>
      <c r="G155" s="43"/>
      <c r="H155" s="87"/>
      <c r="I155" s="156"/>
      <c r="J155" s="157"/>
      <c r="K155" s="158"/>
      <c r="L155" s="157"/>
      <c r="M155" s="187"/>
      <c r="N155" s="157"/>
      <c r="O155" s="45"/>
      <c r="P155" s="1"/>
    </row>
    <row r="156" spans="1:16" ht="18" customHeight="1" x14ac:dyDescent="0.25">
      <c r="A156" s="28"/>
      <c r="B156" s="198" t="s">
        <v>89</v>
      </c>
      <c r="C156" s="198"/>
      <c r="D156" s="198"/>
      <c r="E156" s="198"/>
      <c r="F156" s="198"/>
      <c r="G156" s="198"/>
      <c r="H156" s="61">
        <f>SUM(H146:H155)</f>
        <v>230</v>
      </c>
      <c r="I156" s="97">
        <f>IF(H151=0,"",H151/B146)</f>
        <v>0.5842696629213483</v>
      </c>
      <c r="J156" s="97">
        <f>IF(H156=0,"",H156/B146)</f>
        <v>0.6460674157303371</v>
      </c>
      <c r="K156" s="97">
        <f>J156-I156</f>
        <v>6.1797752808988804E-2</v>
      </c>
      <c r="L156" s="2"/>
      <c r="M156" s="1"/>
      <c r="N156" s="25"/>
      <c r="O156" s="2"/>
      <c r="P156" s="1"/>
    </row>
    <row r="157" spans="1:16" ht="12.75" customHeight="1" x14ac:dyDescent="0.2"/>
    <row r="158" spans="1:16" ht="12.75" customHeight="1" x14ac:dyDescent="0.2"/>
    <row r="159" spans="1:16" ht="26.25" customHeight="1" x14ac:dyDescent="0.4">
      <c r="A159" s="30"/>
      <c r="B159" s="199" t="s">
        <v>78</v>
      </c>
      <c r="C159" s="225"/>
      <c r="D159" s="225"/>
      <c r="E159" s="225"/>
      <c r="F159" s="225"/>
      <c r="G159" s="225"/>
      <c r="H159" s="93">
        <v>1901</v>
      </c>
      <c r="I159" s="94"/>
      <c r="J159" s="94"/>
      <c r="K159" s="94"/>
      <c r="L159" s="94"/>
      <c r="M159" s="94"/>
      <c r="N159" s="1"/>
      <c r="O159" s="1"/>
      <c r="P159" s="1"/>
    </row>
    <row r="160" spans="1:16" ht="20.25" customHeight="1" x14ac:dyDescent="0.2">
      <c r="A160" s="201" t="s">
        <v>9</v>
      </c>
      <c r="B160" s="202" t="s">
        <v>79</v>
      </c>
      <c r="C160" s="203"/>
      <c r="D160" s="203"/>
      <c r="E160" s="203"/>
      <c r="F160" s="203"/>
      <c r="G160" s="203"/>
      <c r="H160" s="212" t="s">
        <v>10</v>
      </c>
      <c r="I160" s="197" t="s">
        <v>2</v>
      </c>
      <c r="J160" s="197" t="s">
        <v>3</v>
      </c>
      <c r="K160" s="214" t="s">
        <v>4</v>
      </c>
      <c r="L160" s="197" t="s">
        <v>5</v>
      </c>
      <c r="M160" s="195" t="s">
        <v>6</v>
      </c>
      <c r="N160" s="195" t="s">
        <v>7</v>
      </c>
      <c r="O160" s="197" t="s">
        <v>8</v>
      </c>
      <c r="P160" s="1"/>
    </row>
    <row r="161" spans="1:16" ht="15.75" customHeight="1" x14ac:dyDescent="0.25">
      <c r="A161" s="196"/>
      <c r="B161" s="42" t="s">
        <v>80</v>
      </c>
      <c r="C161" s="42" t="s">
        <v>81</v>
      </c>
      <c r="D161" s="42" t="s">
        <v>82</v>
      </c>
      <c r="E161" s="42" t="s">
        <v>83</v>
      </c>
      <c r="F161" s="42" t="s">
        <v>84</v>
      </c>
      <c r="G161" s="42" t="s">
        <v>85</v>
      </c>
      <c r="H161" s="196"/>
      <c r="I161" s="196"/>
      <c r="J161" s="196"/>
      <c r="K161" s="196"/>
      <c r="L161" s="196"/>
      <c r="M161" s="196"/>
      <c r="N161" s="196"/>
      <c r="O161" s="196"/>
      <c r="P161" s="1"/>
    </row>
    <row r="162" spans="1:16" ht="15.75" customHeight="1" x14ac:dyDescent="0.25">
      <c r="A162" s="42">
        <v>1901</v>
      </c>
      <c r="B162" s="43">
        <v>10</v>
      </c>
      <c r="C162" s="43"/>
      <c r="D162" s="43"/>
      <c r="E162" s="43"/>
      <c r="F162" s="43"/>
      <c r="G162" s="43"/>
      <c r="H162" s="87"/>
      <c r="I162" s="150"/>
      <c r="J162" s="151"/>
      <c r="K162" s="152"/>
      <c r="L162" s="159"/>
      <c r="M162" s="44">
        <f>B162</f>
        <v>10</v>
      </c>
      <c r="N162" s="160"/>
      <c r="O162" s="159"/>
      <c r="P162" s="1"/>
    </row>
    <row r="163" spans="1:16" ht="15.75" customHeight="1" x14ac:dyDescent="0.25">
      <c r="A163" s="42">
        <v>1902</v>
      </c>
      <c r="B163" s="43"/>
      <c r="C163" s="43">
        <v>5</v>
      </c>
      <c r="D163" s="43"/>
      <c r="E163" s="43"/>
      <c r="F163" s="43"/>
      <c r="G163" s="43"/>
      <c r="H163" s="87"/>
      <c r="I163" s="153"/>
      <c r="J163" s="68"/>
      <c r="K163" s="154"/>
      <c r="L163" s="47">
        <f>IF(C163=0,"",C163/B162)</f>
        <v>0.5</v>
      </c>
      <c r="M163" s="46">
        <v>5</v>
      </c>
      <c r="N163" s="47">
        <f t="shared" ref="N163:N167" si="18">IF(M163=0,"",M163/M162)</f>
        <v>0.5</v>
      </c>
      <c r="O163" s="47">
        <f t="shared" ref="O163:O167" si="19">IF(M163=0,"",100%-N163)</f>
        <v>0.5</v>
      </c>
      <c r="P163" s="1"/>
    </row>
    <row r="164" spans="1:16" ht="15.75" customHeight="1" x14ac:dyDescent="0.25">
      <c r="A164" s="42">
        <v>2001</v>
      </c>
      <c r="B164" s="43"/>
      <c r="C164" s="43"/>
      <c r="D164" s="43">
        <v>5</v>
      </c>
      <c r="E164" s="43"/>
      <c r="F164" s="43"/>
      <c r="G164" s="43"/>
      <c r="H164" s="87"/>
      <c r="I164" s="153"/>
      <c r="J164" s="68"/>
      <c r="K164" s="154"/>
      <c r="L164" s="161">
        <f>IF(D164=0,"",D164/C163)</f>
        <v>1</v>
      </c>
      <c r="M164" s="46">
        <v>5</v>
      </c>
      <c r="N164" s="161">
        <f t="shared" si="18"/>
        <v>1</v>
      </c>
      <c r="O164" s="161">
        <f t="shared" si="19"/>
        <v>0</v>
      </c>
      <c r="P164" s="8">
        <f>M164/M162</f>
        <v>0.5</v>
      </c>
    </row>
    <row r="165" spans="1:16" ht="15.75" customHeight="1" x14ac:dyDescent="0.25">
      <c r="A165" s="42">
        <v>2002</v>
      </c>
      <c r="B165" s="43"/>
      <c r="C165" s="43"/>
      <c r="D165" s="43"/>
      <c r="E165" s="43">
        <v>5</v>
      </c>
      <c r="F165" s="43"/>
      <c r="G165" s="43"/>
      <c r="H165" s="87"/>
      <c r="I165" s="153"/>
      <c r="J165" s="68"/>
      <c r="K165" s="154"/>
      <c r="L165" s="161">
        <f>IF(E165=0,"",E165/D164)</f>
        <v>1</v>
      </c>
      <c r="M165" s="46">
        <v>5</v>
      </c>
      <c r="N165" s="161">
        <f t="shared" si="18"/>
        <v>1</v>
      </c>
      <c r="O165" s="161">
        <f t="shared" si="19"/>
        <v>0</v>
      </c>
      <c r="P165" s="1"/>
    </row>
    <row r="166" spans="1:16" ht="15.75" customHeight="1" x14ac:dyDescent="0.25">
      <c r="A166" s="42">
        <v>2101</v>
      </c>
      <c r="B166" s="43"/>
      <c r="C166" s="43"/>
      <c r="D166" s="43"/>
      <c r="E166" s="43"/>
      <c r="F166" s="43">
        <v>5</v>
      </c>
      <c r="G166" s="43"/>
      <c r="H166" s="87"/>
      <c r="I166" s="153"/>
      <c r="J166" s="68"/>
      <c r="K166" s="154"/>
      <c r="L166" s="161">
        <f>IF(F166=0,"",F166/E165)</f>
        <v>1</v>
      </c>
      <c r="M166" s="46">
        <v>5</v>
      </c>
      <c r="N166" s="161">
        <f t="shared" si="18"/>
        <v>1</v>
      </c>
      <c r="O166" s="161">
        <f t="shared" si="19"/>
        <v>0</v>
      </c>
      <c r="P166" s="1"/>
    </row>
    <row r="167" spans="1:16" ht="15.75" customHeight="1" x14ac:dyDescent="0.25">
      <c r="A167" s="98">
        <v>2102</v>
      </c>
      <c r="B167" s="43"/>
      <c r="C167" s="43"/>
      <c r="D167" s="43"/>
      <c r="E167" s="43"/>
      <c r="F167" s="43"/>
      <c r="G167" s="43">
        <v>5</v>
      </c>
      <c r="H167" s="87">
        <v>4</v>
      </c>
      <c r="I167" s="153"/>
      <c r="J167" s="68"/>
      <c r="K167" s="154"/>
      <c r="L167" s="161">
        <f>IF(G167=0,"",G167/F166)</f>
        <v>1</v>
      </c>
      <c r="M167" s="187">
        <v>5</v>
      </c>
      <c r="N167" s="161">
        <f t="shared" si="18"/>
        <v>1</v>
      </c>
      <c r="O167" s="161">
        <f t="shared" si="19"/>
        <v>0</v>
      </c>
      <c r="P167" s="1"/>
    </row>
    <row r="168" spans="1:16" ht="15.75" customHeight="1" x14ac:dyDescent="0.25">
      <c r="A168" s="95" t="s">
        <v>104</v>
      </c>
      <c r="B168" s="43"/>
      <c r="C168" s="43"/>
      <c r="D168" s="43"/>
      <c r="E168" s="43"/>
      <c r="F168" s="43"/>
      <c r="G168" s="43"/>
      <c r="H168" s="87"/>
      <c r="I168" s="153"/>
      <c r="J168" s="68"/>
      <c r="K168" s="155"/>
      <c r="L168" s="68"/>
      <c r="M168" s="187"/>
      <c r="N168" s="68"/>
      <c r="O168" s="163"/>
      <c r="P168" s="1"/>
    </row>
    <row r="169" spans="1:16" ht="15.75" customHeight="1" x14ac:dyDescent="0.25">
      <c r="A169" s="95" t="s">
        <v>105</v>
      </c>
      <c r="B169" s="43"/>
      <c r="C169" s="43"/>
      <c r="D169" s="43"/>
      <c r="E169" s="43"/>
      <c r="F169" s="43"/>
      <c r="G169" s="43"/>
      <c r="H169" s="87"/>
      <c r="I169" s="153"/>
      <c r="J169" s="68"/>
      <c r="K169" s="155"/>
      <c r="L169" s="68"/>
      <c r="M169" s="187"/>
      <c r="N169" s="68"/>
      <c r="O169" s="163"/>
      <c r="P169" s="1"/>
    </row>
    <row r="170" spans="1:16" ht="15.75" customHeight="1" x14ac:dyDescent="0.25">
      <c r="A170" s="95" t="s">
        <v>117</v>
      </c>
      <c r="B170" s="43"/>
      <c r="C170" s="43"/>
      <c r="D170" s="43"/>
      <c r="E170" s="43"/>
      <c r="F170" s="43"/>
      <c r="G170" s="43"/>
      <c r="H170" s="87"/>
      <c r="I170" s="153"/>
      <c r="J170" s="68"/>
      <c r="K170" s="155"/>
      <c r="L170" s="68"/>
      <c r="M170" s="187"/>
      <c r="N170" s="68"/>
      <c r="O170" s="163"/>
      <c r="P170" s="1"/>
    </row>
    <row r="171" spans="1:16" ht="15.75" customHeight="1" x14ac:dyDescent="0.25">
      <c r="A171" s="95" t="s">
        <v>118</v>
      </c>
      <c r="B171" s="43"/>
      <c r="C171" s="43"/>
      <c r="D171" s="43"/>
      <c r="E171" s="43"/>
      <c r="F171" s="43"/>
      <c r="G171" s="43"/>
      <c r="H171" s="87"/>
      <c r="I171" s="156"/>
      <c r="J171" s="157"/>
      <c r="K171" s="158"/>
      <c r="L171" s="157"/>
      <c r="M171" s="187"/>
      <c r="N171" s="157"/>
      <c r="O171" s="45"/>
      <c r="P171" s="1"/>
    </row>
    <row r="172" spans="1:16" ht="18" customHeight="1" x14ac:dyDescent="0.25">
      <c r="A172" s="28"/>
      <c r="B172" s="198" t="s">
        <v>89</v>
      </c>
      <c r="C172" s="198"/>
      <c r="D172" s="198"/>
      <c r="E172" s="198"/>
      <c r="F172" s="198"/>
      <c r="G172" s="198"/>
      <c r="H172" s="61">
        <f>SUM(H162:H171)</f>
        <v>4</v>
      </c>
      <c r="I172" s="97">
        <f>IF(H167=0,"",H167/B162)</f>
        <v>0.4</v>
      </c>
      <c r="J172" s="97">
        <f>IF(H172=0,"",H172/B162)</f>
        <v>0.4</v>
      </c>
      <c r="K172" s="97">
        <f>J172-I172</f>
        <v>0</v>
      </c>
      <c r="L172" s="2"/>
      <c r="M172" s="1"/>
      <c r="N172" s="25"/>
      <c r="O172" s="2"/>
      <c r="P172" s="1"/>
    </row>
    <row r="173" spans="1:16" ht="12.75" customHeight="1" x14ac:dyDescent="0.2"/>
    <row r="174" spans="1:16" ht="12.75" customHeight="1" x14ac:dyDescent="0.2"/>
    <row r="175" spans="1:16" ht="26.25" customHeight="1" x14ac:dyDescent="0.4">
      <c r="A175" s="30"/>
      <c r="B175" s="199" t="s">
        <v>78</v>
      </c>
      <c r="C175" s="225"/>
      <c r="D175" s="225"/>
      <c r="E175" s="225"/>
      <c r="F175" s="225"/>
      <c r="G175" s="225"/>
      <c r="H175" s="93">
        <v>1902</v>
      </c>
      <c r="I175" s="94"/>
      <c r="J175" s="94"/>
      <c r="K175" s="94"/>
      <c r="L175" s="94"/>
      <c r="M175" s="94"/>
      <c r="N175" s="1"/>
      <c r="O175" s="1"/>
      <c r="P175" s="1"/>
    </row>
    <row r="176" spans="1:16" ht="20.25" customHeight="1" x14ac:dyDescent="0.2">
      <c r="A176" s="201" t="s">
        <v>9</v>
      </c>
      <c r="B176" s="202" t="s">
        <v>79</v>
      </c>
      <c r="C176" s="203"/>
      <c r="D176" s="203"/>
      <c r="E176" s="203"/>
      <c r="F176" s="203"/>
      <c r="G176" s="203"/>
      <c r="H176" s="212" t="s">
        <v>10</v>
      </c>
      <c r="I176" s="197" t="s">
        <v>2</v>
      </c>
      <c r="J176" s="197" t="s">
        <v>3</v>
      </c>
      <c r="K176" s="214" t="s">
        <v>4</v>
      </c>
      <c r="L176" s="197" t="s">
        <v>5</v>
      </c>
      <c r="M176" s="195" t="s">
        <v>6</v>
      </c>
      <c r="N176" s="195" t="s">
        <v>7</v>
      </c>
      <c r="O176" s="197" t="s">
        <v>8</v>
      </c>
      <c r="P176" s="1"/>
    </row>
    <row r="177" spans="1:16" ht="15.75" customHeight="1" x14ac:dyDescent="0.25">
      <c r="A177" s="196"/>
      <c r="B177" s="42" t="s">
        <v>80</v>
      </c>
      <c r="C177" s="42" t="s">
        <v>81</v>
      </c>
      <c r="D177" s="42" t="s">
        <v>82</v>
      </c>
      <c r="E177" s="42" t="s">
        <v>83</v>
      </c>
      <c r="F177" s="42" t="s">
        <v>84</v>
      </c>
      <c r="G177" s="42" t="s">
        <v>85</v>
      </c>
      <c r="H177" s="196"/>
      <c r="I177" s="196"/>
      <c r="J177" s="196"/>
      <c r="K177" s="196"/>
      <c r="L177" s="196"/>
      <c r="M177" s="196"/>
      <c r="N177" s="196"/>
      <c r="O177" s="196"/>
      <c r="P177" s="1"/>
    </row>
    <row r="178" spans="1:16" ht="15.75" customHeight="1" x14ac:dyDescent="0.25">
      <c r="A178" s="42">
        <v>1902</v>
      </c>
      <c r="B178" s="43">
        <v>352</v>
      </c>
      <c r="C178" s="43"/>
      <c r="D178" s="43"/>
      <c r="E178" s="43"/>
      <c r="F178" s="43"/>
      <c r="G178" s="43"/>
      <c r="H178" s="87"/>
      <c r="I178" s="150"/>
      <c r="J178" s="151"/>
      <c r="K178" s="152"/>
      <c r="L178" s="159"/>
      <c r="M178" s="44">
        <f>B178</f>
        <v>352</v>
      </c>
      <c r="N178" s="160"/>
      <c r="O178" s="159"/>
      <c r="P178" s="1"/>
    </row>
    <row r="179" spans="1:16" ht="15.75" customHeight="1" x14ac:dyDescent="0.25">
      <c r="A179" s="42">
        <v>2001</v>
      </c>
      <c r="B179" s="43"/>
      <c r="C179" s="43">
        <v>289</v>
      </c>
      <c r="D179" s="43"/>
      <c r="E179" s="43"/>
      <c r="F179" s="43"/>
      <c r="G179" s="43"/>
      <c r="H179" s="87"/>
      <c r="I179" s="153"/>
      <c r="J179" s="68"/>
      <c r="K179" s="154"/>
      <c r="L179" s="47">
        <f>IF(C179=0,"",C179/B178)</f>
        <v>0.82102272727272729</v>
      </c>
      <c r="M179" s="46">
        <v>289</v>
      </c>
      <c r="N179" s="47">
        <f t="shared" ref="N179:N183" si="20">IF(M179=0,"",M179/M178)</f>
        <v>0.82102272727272729</v>
      </c>
      <c r="O179" s="47">
        <f t="shared" ref="O179:O183" si="21">IF(M179=0,"",100%-N179)</f>
        <v>0.17897727272727271</v>
      </c>
      <c r="P179" s="1"/>
    </row>
    <row r="180" spans="1:16" ht="15.75" customHeight="1" x14ac:dyDescent="0.25">
      <c r="A180" s="42">
        <v>2002</v>
      </c>
      <c r="B180" s="43"/>
      <c r="C180" s="43"/>
      <c r="D180" s="43">
        <v>240</v>
      </c>
      <c r="E180" s="43"/>
      <c r="F180" s="43"/>
      <c r="G180" s="43"/>
      <c r="H180" s="87"/>
      <c r="I180" s="153"/>
      <c r="J180" s="68"/>
      <c r="K180" s="154"/>
      <c r="L180" s="161">
        <f>IF(D180=0,"",D180/C179)</f>
        <v>0.83044982698961933</v>
      </c>
      <c r="M180" s="46">
        <v>276</v>
      </c>
      <c r="N180" s="161">
        <f t="shared" si="20"/>
        <v>0.95501730103806226</v>
      </c>
      <c r="O180" s="161">
        <f t="shared" si="21"/>
        <v>4.4982698961937739E-2</v>
      </c>
      <c r="P180" s="8">
        <f>M180/M178</f>
        <v>0.78409090909090906</v>
      </c>
    </row>
    <row r="181" spans="1:16" ht="15.75" customHeight="1" x14ac:dyDescent="0.25">
      <c r="A181" s="42">
        <v>2101</v>
      </c>
      <c r="B181" s="43"/>
      <c r="C181" s="43"/>
      <c r="D181" s="43"/>
      <c r="E181" s="43">
        <v>220</v>
      </c>
      <c r="F181" s="43"/>
      <c r="G181" s="43"/>
      <c r="H181" s="87"/>
      <c r="I181" s="153"/>
      <c r="J181" s="68"/>
      <c r="K181" s="154"/>
      <c r="L181" s="161">
        <f>IF(E181=0,"",E181/D180)</f>
        <v>0.91666666666666663</v>
      </c>
      <c r="M181" s="46">
        <v>276</v>
      </c>
      <c r="N181" s="161">
        <f t="shared" si="20"/>
        <v>1</v>
      </c>
      <c r="O181" s="161">
        <f t="shared" si="21"/>
        <v>0</v>
      </c>
      <c r="P181" s="1"/>
    </row>
    <row r="182" spans="1:16" ht="15.75" customHeight="1" x14ac:dyDescent="0.25">
      <c r="A182" s="42">
        <v>2102</v>
      </c>
      <c r="B182" s="43"/>
      <c r="C182" s="43"/>
      <c r="D182" s="43"/>
      <c r="E182" s="43"/>
      <c r="F182" s="43">
        <v>211</v>
      </c>
      <c r="G182" s="43"/>
      <c r="H182" s="87"/>
      <c r="I182" s="153"/>
      <c r="J182" s="68"/>
      <c r="K182" s="154"/>
      <c r="L182" s="161">
        <f>IF(F182=0,"",F182/E181)</f>
        <v>0.95909090909090911</v>
      </c>
      <c r="M182" s="46">
        <v>272</v>
      </c>
      <c r="N182" s="161">
        <f t="shared" si="20"/>
        <v>0.98550724637681164</v>
      </c>
      <c r="O182" s="161">
        <f t="shared" si="21"/>
        <v>1.4492753623188359E-2</v>
      </c>
      <c r="P182" s="1"/>
    </row>
    <row r="183" spans="1:16" ht="15.75" customHeight="1" x14ac:dyDescent="0.25">
      <c r="A183" s="42">
        <v>2201</v>
      </c>
      <c r="B183" s="43"/>
      <c r="C183" s="43"/>
      <c r="D183" s="43"/>
      <c r="E183" s="43"/>
      <c r="F183" s="43"/>
      <c r="G183" s="43">
        <v>198</v>
      </c>
      <c r="H183" s="87">
        <v>173</v>
      </c>
      <c r="I183" s="153"/>
      <c r="J183" s="68"/>
      <c r="K183" s="154"/>
      <c r="L183" s="161">
        <f>IF(G183=0,"",G183/F182)</f>
        <v>0.93838862559241709</v>
      </c>
      <c r="M183" s="187">
        <v>250</v>
      </c>
      <c r="N183" s="161">
        <f t="shared" si="20"/>
        <v>0.91911764705882348</v>
      </c>
      <c r="O183" s="161">
        <f t="shared" si="21"/>
        <v>8.0882352941176516E-2</v>
      </c>
      <c r="P183" s="1"/>
    </row>
    <row r="184" spans="1:16" ht="15.75" customHeight="1" x14ac:dyDescent="0.25">
      <c r="A184" s="42">
        <v>2202</v>
      </c>
      <c r="B184" s="43"/>
      <c r="C184" s="43"/>
      <c r="D184" s="43"/>
      <c r="E184" s="43"/>
      <c r="F184" s="43"/>
      <c r="G184" s="43">
        <v>49</v>
      </c>
      <c r="H184" s="87">
        <v>29</v>
      </c>
      <c r="I184" s="153"/>
      <c r="J184" s="68"/>
      <c r="K184" s="155"/>
      <c r="L184" s="68"/>
      <c r="M184" s="187">
        <v>74</v>
      </c>
      <c r="N184" s="68"/>
      <c r="O184" s="163"/>
      <c r="P184" s="1"/>
    </row>
    <row r="185" spans="1:16" ht="15.75" customHeight="1" x14ac:dyDescent="0.25">
      <c r="A185" s="42" t="s">
        <v>117</v>
      </c>
      <c r="B185" s="43"/>
      <c r="C185" s="43"/>
      <c r="D185" s="43"/>
      <c r="E185" s="43"/>
      <c r="F185" s="43"/>
      <c r="G185" s="43">
        <v>18</v>
      </c>
      <c r="H185" s="87">
        <v>18</v>
      </c>
      <c r="I185" s="153"/>
      <c r="J185" s="68"/>
      <c r="K185" s="155"/>
      <c r="L185" s="68"/>
      <c r="M185" s="187">
        <v>44</v>
      </c>
      <c r="N185" s="68"/>
      <c r="O185" s="163"/>
      <c r="P185" s="1"/>
    </row>
    <row r="186" spans="1:16" ht="15.75" customHeight="1" x14ac:dyDescent="0.25">
      <c r="A186" s="42" t="s">
        <v>118</v>
      </c>
      <c r="B186" s="43"/>
      <c r="C186" s="43"/>
      <c r="D186" s="43"/>
      <c r="E186" s="43"/>
      <c r="F186" s="43"/>
      <c r="G186" s="43">
        <v>7</v>
      </c>
      <c r="H186" s="87">
        <v>7</v>
      </c>
      <c r="I186" s="153"/>
      <c r="J186" s="68"/>
      <c r="K186" s="155"/>
      <c r="L186" s="68"/>
      <c r="M186" s="187">
        <v>10</v>
      </c>
      <c r="N186" s="68"/>
      <c r="O186" s="163"/>
      <c r="P186" s="1"/>
    </row>
    <row r="187" spans="1:16" ht="15.75" customHeight="1" x14ac:dyDescent="0.25">
      <c r="A187" s="95" t="s">
        <v>121</v>
      </c>
      <c r="B187" s="43"/>
      <c r="C187" s="43"/>
      <c r="D187" s="43"/>
      <c r="E187" s="43"/>
      <c r="F187" s="43"/>
      <c r="G187" s="43">
        <v>1</v>
      </c>
      <c r="H187" s="87">
        <v>1</v>
      </c>
      <c r="I187" s="156"/>
      <c r="J187" s="157"/>
      <c r="K187" s="158"/>
      <c r="L187" s="157"/>
      <c r="M187" s="187">
        <v>1</v>
      </c>
      <c r="N187" s="157"/>
      <c r="O187" s="45"/>
      <c r="P187" s="1"/>
    </row>
    <row r="188" spans="1:16" ht="18" customHeight="1" x14ac:dyDescent="0.25">
      <c r="A188" s="28"/>
      <c r="B188" s="198" t="s">
        <v>89</v>
      </c>
      <c r="C188" s="198"/>
      <c r="D188" s="198"/>
      <c r="E188" s="198"/>
      <c r="F188" s="198"/>
      <c r="G188" s="198"/>
      <c r="H188" s="61">
        <f>SUM(H178:H187)</f>
        <v>228</v>
      </c>
      <c r="I188" s="97">
        <f>IF(H183=0,"",H183/B178)</f>
        <v>0.49147727272727271</v>
      </c>
      <c r="J188" s="97">
        <f>IF(H188=0,"",H188/B178)</f>
        <v>0.64772727272727271</v>
      </c>
      <c r="K188" s="97">
        <f>J188-I188</f>
        <v>0.15625</v>
      </c>
      <c r="L188" s="2"/>
      <c r="M188" s="1"/>
      <c r="N188" s="25"/>
      <c r="O188" s="2"/>
      <c r="P188" s="1"/>
    </row>
    <row r="189" spans="1:16" ht="12.75" customHeight="1" x14ac:dyDescent="0.2"/>
    <row r="190" spans="1:16" ht="12.75" customHeight="1" x14ac:dyDescent="0.2"/>
    <row r="191" spans="1:16" ht="26.25" customHeight="1" x14ac:dyDescent="0.4">
      <c r="A191" s="30"/>
      <c r="B191" s="199" t="s">
        <v>78</v>
      </c>
      <c r="C191" s="225"/>
      <c r="D191" s="225"/>
      <c r="E191" s="225"/>
      <c r="F191" s="225"/>
      <c r="G191" s="225"/>
      <c r="H191" s="93">
        <v>2001</v>
      </c>
      <c r="I191" s="99" t="s">
        <v>111</v>
      </c>
      <c r="J191" s="94"/>
      <c r="K191" s="94"/>
      <c r="L191" s="94"/>
      <c r="M191" s="94"/>
      <c r="N191" s="1"/>
      <c r="O191" s="1"/>
      <c r="P191" s="1"/>
    </row>
    <row r="192" spans="1:16" ht="20.25" customHeight="1" x14ac:dyDescent="0.2">
      <c r="A192" s="201" t="s">
        <v>9</v>
      </c>
      <c r="B192" s="202" t="s">
        <v>79</v>
      </c>
      <c r="C192" s="203"/>
      <c r="D192" s="203"/>
      <c r="E192" s="203"/>
      <c r="F192" s="203"/>
      <c r="G192" s="203"/>
      <c r="H192" s="212" t="s">
        <v>10</v>
      </c>
      <c r="I192" s="197" t="s">
        <v>2</v>
      </c>
      <c r="J192" s="197" t="s">
        <v>3</v>
      </c>
      <c r="K192" s="214" t="s">
        <v>4</v>
      </c>
      <c r="L192" s="197" t="s">
        <v>5</v>
      </c>
      <c r="M192" s="195" t="s">
        <v>6</v>
      </c>
      <c r="N192" s="195" t="s">
        <v>7</v>
      </c>
      <c r="O192" s="197" t="s">
        <v>8</v>
      </c>
      <c r="P192" s="1"/>
    </row>
    <row r="193" spans="1:16" ht="15.75" customHeight="1" x14ac:dyDescent="0.25">
      <c r="A193" s="196"/>
      <c r="B193" s="42" t="s">
        <v>80</v>
      </c>
      <c r="C193" s="42" t="s">
        <v>81</v>
      </c>
      <c r="D193" s="42" t="s">
        <v>82</v>
      </c>
      <c r="E193" s="42" t="s">
        <v>83</v>
      </c>
      <c r="F193" s="42" t="s">
        <v>84</v>
      </c>
      <c r="G193" s="42" t="s">
        <v>85</v>
      </c>
      <c r="H193" s="196"/>
      <c r="I193" s="196"/>
      <c r="J193" s="196"/>
      <c r="K193" s="196"/>
      <c r="L193" s="196"/>
      <c r="M193" s="196"/>
      <c r="N193" s="196"/>
      <c r="O193" s="196"/>
      <c r="P193" s="1"/>
    </row>
    <row r="194" spans="1:16" ht="15.75" customHeight="1" x14ac:dyDescent="0.25">
      <c r="A194" s="42">
        <v>2001</v>
      </c>
      <c r="B194" s="43"/>
      <c r="C194" s="43"/>
      <c r="D194" s="43"/>
      <c r="E194" s="43"/>
      <c r="F194" s="43"/>
      <c r="G194" s="43"/>
      <c r="H194" s="87"/>
      <c r="I194" s="150"/>
      <c r="J194" s="151"/>
      <c r="K194" s="152"/>
      <c r="L194" s="159"/>
      <c r="M194" s="44">
        <f>B194</f>
        <v>0</v>
      </c>
      <c r="N194" s="160"/>
      <c r="O194" s="159"/>
      <c r="P194" s="1"/>
    </row>
    <row r="195" spans="1:16" ht="15.75" customHeight="1" x14ac:dyDescent="0.25">
      <c r="A195" s="42">
        <v>2002</v>
      </c>
      <c r="B195" s="43"/>
      <c r="C195" s="43"/>
      <c r="D195" s="43"/>
      <c r="E195" s="43"/>
      <c r="F195" s="43"/>
      <c r="G195" s="43"/>
      <c r="H195" s="87"/>
      <c r="I195" s="153"/>
      <c r="J195" s="68"/>
      <c r="K195" s="154"/>
      <c r="L195" s="47" t="str">
        <f>IF(C195=0,"",C195/B194)</f>
        <v/>
      </c>
      <c r="M195" s="46"/>
      <c r="N195" s="47" t="str">
        <f t="shared" ref="N195:N199" si="22">IF(M195=0,"",M195/M194)</f>
        <v/>
      </c>
      <c r="O195" s="47" t="str">
        <f t="shared" ref="O195:O199" si="23">IF(M195=0,"",100%-N195)</f>
        <v/>
      </c>
      <c r="P195" s="1"/>
    </row>
    <row r="196" spans="1:16" ht="15.75" customHeight="1" x14ac:dyDescent="0.25">
      <c r="A196" s="42">
        <v>2101</v>
      </c>
      <c r="B196" s="43"/>
      <c r="C196" s="43"/>
      <c r="D196" s="43"/>
      <c r="E196" s="43"/>
      <c r="F196" s="43"/>
      <c r="G196" s="43"/>
      <c r="H196" s="87"/>
      <c r="I196" s="153"/>
      <c r="J196" s="68"/>
      <c r="K196" s="154"/>
      <c r="L196" s="161" t="str">
        <f>IF(D196=0,"",D196/C195)</f>
        <v/>
      </c>
      <c r="M196" s="46"/>
      <c r="N196" s="161" t="str">
        <f t="shared" si="22"/>
        <v/>
      </c>
      <c r="O196" s="161" t="str">
        <f t="shared" si="23"/>
        <v/>
      </c>
      <c r="P196" s="8" t="e">
        <f>M196/M194</f>
        <v>#DIV/0!</v>
      </c>
    </row>
    <row r="197" spans="1:16" ht="15.75" customHeight="1" x14ac:dyDescent="0.25">
      <c r="A197" s="42">
        <v>2102</v>
      </c>
      <c r="B197" s="43"/>
      <c r="C197" s="43"/>
      <c r="D197" s="43"/>
      <c r="E197" s="43"/>
      <c r="F197" s="43"/>
      <c r="G197" s="43"/>
      <c r="H197" s="87"/>
      <c r="I197" s="153"/>
      <c r="J197" s="68"/>
      <c r="K197" s="154"/>
      <c r="L197" s="161" t="str">
        <f>IF(E197=0,"",E197/D196)</f>
        <v/>
      </c>
      <c r="M197" s="46"/>
      <c r="N197" s="161" t="str">
        <f t="shared" si="22"/>
        <v/>
      </c>
      <c r="O197" s="161" t="str">
        <f t="shared" si="23"/>
        <v/>
      </c>
      <c r="P197" s="1"/>
    </row>
    <row r="198" spans="1:16" ht="15.75" customHeight="1" x14ac:dyDescent="0.25">
      <c r="A198" s="42">
        <v>2201</v>
      </c>
      <c r="B198" s="43"/>
      <c r="C198" s="43"/>
      <c r="D198" s="43"/>
      <c r="E198" s="43"/>
      <c r="F198" s="43"/>
      <c r="G198" s="43"/>
      <c r="H198" s="87"/>
      <c r="I198" s="153"/>
      <c r="J198" s="68"/>
      <c r="K198" s="154"/>
      <c r="L198" s="161" t="str">
        <f>IF(F198=0,"",F198/E197)</f>
        <v/>
      </c>
      <c r="M198" s="46"/>
      <c r="N198" s="161" t="str">
        <f t="shared" si="22"/>
        <v/>
      </c>
      <c r="O198" s="161" t="str">
        <f t="shared" si="23"/>
        <v/>
      </c>
      <c r="P198" s="1"/>
    </row>
    <row r="199" spans="1:16" ht="15.75" customHeight="1" x14ac:dyDescent="0.25">
      <c r="A199" s="42">
        <v>2202</v>
      </c>
      <c r="B199" s="43"/>
      <c r="C199" s="43"/>
      <c r="D199" s="43"/>
      <c r="E199" s="43"/>
      <c r="F199" s="43"/>
      <c r="G199" s="43"/>
      <c r="H199" s="87"/>
      <c r="I199" s="153"/>
      <c r="J199" s="68"/>
      <c r="K199" s="154"/>
      <c r="L199" s="161" t="str">
        <f>IF(G199=0,"",G199/F198)</f>
        <v/>
      </c>
      <c r="M199" s="187"/>
      <c r="N199" s="161" t="str">
        <f t="shared" si="22"/>
        <v/>
      </c>
      <c r="O199" s="161" t="str">
        <f t="shared" si="23"/>
        <v/>
      </c>
      <c r="P199" s="1"/>
    </row>
    <row r="200" spans="1:16" ht="15.75" customHeight="1" x14ac:dyDescent="0.25">
      <c r="A200" s="98">
        <v>2301</v>
      </c>
      <c r="B200" s="43"/>
      <c r="C200" s="43"/>
      <c r="D200" s="43"/>
      <c r="E200" s="43"/>
      <c r="F200" s="43"/>
      <c r="G200" s="43"/>
      <c r="H200" s="87"/>
      <c r="I200" s="153"/>
      <c r="J200" s="68"/>
      <c r="K200" s="155"/>
      <c r="L200" s="68"/>
      <c r="M200" s="187"/>
      <c r="N200" s="68"/>
      <c r="O200" s="163"/>
      <c r="P200" s="1"/>
    </row>
    <row r="201" spans="1:16" ht="15.75" customHeight="1" x14ac:dyDescent="0.25">
      <c r="A201" s="95" t="s">
        <v>118</v>
      </c>
      <c r="B201" s="43"/>
      <c r="C201" s="43"/>
      <c r="D201" s="43"/>
      <c r="E201" s="43"/>
      <c r="F201" s="43"/>
      <c r="G201" s="43"/>
      <c r="H201" s="87"/>
      <c r="I201" s="153"/>
      <c r="J201" s="68"/>
      <c r="K201" s="155"/>
      <c r="L201" s="68"/>
      <c r="M201" s="187"/>
      <c r="N201" s="68"/>
      <c r="O201" s="163"/>
      <c r="P201" s="1"/>
    </row>
    <row r="202" spans="1:16" ht="15.75" customHeight="1" x14ac:dyDescent="0.25">
      <c r="A202" s="95" t="s">
        <v>121</v>
      </c>
      <c r="B202" s="43"/>
      <c r="C202" s="43"/>
      <c r="D202" s="43"/>
      <c r="E202" s="43"/>
      <c r="F202" s="43"/>
      <c r="G202" s="43"/>
      <c r="H202" s="87"/>
      <c r="I202" s="153"/>
      <c r="J202" s="68"/>
      <c r="K202" s="155"/>
      <c r="L202" s="68"/>
      <c r="M202" s="187"/>
      <c r="N202" s="68"/>
      <c r="O202" s="163"/>
      <c r="P202" s="1"/>
    </row>
    <row r="203" spans="1:16" ht="15.75" customHeight="1" x14ac:dyDescent="0.25">
      <c r="A203" s="95" t="s">
        <v>112</v>
      </c>
      <c r="B203" s="43"/>
      <c r="C203" s="43"/>
      <c r="D203" s="43"/>
      <c r="E203" s="43"/>
      <c r="F203" s="43"/>
      <c r="G203" s="43"/>
      <c r="H203" s="87"/>
      <c r="I203" s="156"/>
      <c r="J203" s="157"/>
      <c r="K203" s="158"/>
      <c r="L203" s="157"/>
      <c r="M203" s="187"/>
      <c r="N203" s="157"/>
      <c r="O203" s="45"/>
      <c r="P203" s="1"/>
    </row>
    <row r="204" spans="1:16" ht="18" customHeight="1" x14ac:dyDescent="0.25">
      <c r="A204" s="146"/>
      <c r="B204" s="198" t="s">
        <v>89</v>
      </c>
      <c r="C204" s="198"/>
      <c r="D204" s="198"/>
      <c r="E204" s="198"/>
      <c r="F204" s="198"/>
      <c r="G204" s="198"/>
      <c r="H204" s="61">
        <f>SUM(H194:H203)</f>
        <v>0</v>
      </c>
      <c r="I204" s="97" t="str">
        <f>IF(H202=0,"",H202/B194)</f>
        <v/>
      </c>
      <c r="J204" s="97" t="str">
        <f>IF(H204=0,"",H204/B194)</f>
        <v/>
      </c>
      <c r="K204" s="97" t="str">
        <f>IF(H202=0,"",J204-I204)</f>
        <v/>
      </c>
      <c r="L204" s="2"/>
      <c r="M204" s="1"/>
      <c r="N204" s="25"/>
      <c r="O204" s="2"/>
      <c r="P204" s="1"/>
    </row>
    <row r="205" spans="1:16" ht="12.75" customHeight="1" x14ac:dyDescent="0.2"/>
    <row r="206" spans="1:16" ht="12.75" customHeight="1" x14ac:dyDescent="0.2"/>
    <row r="207" spans="1:16" ht="26.25" customHeight="1" x14ac:dyDescent="0.4">
      <c r="A207" s="30"/>
      <c r="B207" s="199" t="s">
        <v>78</v>
      </c>
      <c r="C207" s="225"/>
      <c r="D207" s="225"/>
      <c r="E207" s="225"/>
      <c r="F207" s="225"/>
      <c r="G207" s="225"/>
      <c r="H207" s="93">
        <v>2002</v>
      </c>
      <c r="I207" s="94"/>
      <c r="J207" s="94"/>
      <c r="K207" s="94"/>
      <c r="L207" s="94"/>
      <c r="M207" s="94"/>
      <c r="N207" s="1"/>
      <c r="O207" s="1"/>
      <c r="P207" s="1"/>
    </row>
    <row r="208" spans="1:16" ht="20.25" x14ac:dyDescent="0.2">
      <c r="A208" s="201" t="s">
        <v>9</v>
      </c>
      <c r="B208" s="202" t="s">
        <v>79</v>
      </c>
      <c r="C208" s="203"/>
      <c r="D208" s="203"/>
      <c r="E208" s="203"/>
      <c r="F208" s="203"/>
      <c r="G208" s="203"/>
      <c r="H208" s="212" t="s">
        <v>10</v>
      </c>
      <c r="I208" s="197" t="s">
        <v>2</v>
      </c>
      <c r="J208" s="197" t="s">
        <v>3</v>
      </c>
      <c r="K208" s="214" t="s">
        <v>4</v>
      </c>
      <c r="L208" s="197" t="s">
        <v>5</v>
      </c>
      <c r="M208" s="195" t="s">
        <v>6</v>
      </c>
      <c r="N208" s="195" t="s">
        <v>7</v>
      </c>
      <c r="O208" s="197" t="s">
        <v>8</v>
      </c>
      <c r="P208" s="1"/>
    </row>
    <row r="209" spans="1:16" ht="15.75" x14ac:dyDescent="0.25">
      <c r="A209" s="196"/>
      <c r="B209" s="42" t="s">
        <v>80</v>
      </c>
      <c r="C209" s="42" t="s">
        <v>81</v>
      </c>
      <c r="D209" s="42" t="s">
        <v>82</v>
      </c>
      <c r="E209" s="42" t="s">
        <v>83</v>
      </c>
      <c r="F209" s="42" t="s">
        <v>84</v>
      </c>
      <c r="G209" s="42" t="s">
        <v>85</v>
      </c>
      <c r="H209" s="196"/>
      <c r="I209" s="196"/>
      <c r="J209" s="196"/>
      <c r="K209" s="196"/>
      <c r="L209" s="196"/>
      <c r="M209" s="196"/>
      <c r="N209" s="196"/>
      <c r="O209" s="196"/>
      <c r="P209" s="1"/>
    </row>
    <row r="210" spans="1:16" ht="15.75" customHeight="1" x14ac:dyDescent="0.25">
      <c r="A210" s="42">
        <v>2002</v>
      </c>
      <c r="B210" s="43">
        <v>371</v>
      </c>
      <c r="C210" s="43"/>
      <c r="D210" s="43"/>
      <c r="E210" s="43"/>
      <c r="F210" s="43"/>
      <c r="G210" s="43"/>
      <c r="H210" s="87"/>
      <c r="I210" s="150"/>
      <c r="J210" s="151"/>
      <c r="K210" s="152"/>
      <c r="L210" s="159"/>
      <c r="M210" s="44">
        <f>B210</f>
        <v>371</v>
      </c>
      <c r="N210" s="160"/>
      <c r="O210" s="159"/>
      <c r="P210" s="1"/>
    </row>
    <row r="211" spans="1:16" ht="15.75" customHeight="1" x14ac:dyDescent="0.25">
      <c r="A211" s="42">
        <v>2101</v>
      </c>
      <c r="B211" s="43"/>
      <c r="C211" s="43">
        <v>331</v>
      </c>
      <c r="D211" s="43"/>
      <c r="E211" s="43"/>
      <c r="F211" s="43"/>
      <c r="G211" s="43"/>
      <c r="H211" s="87"/>
      <c r="I211" s="153"/>
      <c r="J211" s="68"/>
      <c r="K211" s="154"/>
      <c r="L211" s="47">
        <f>IF(C211=0,"",C211/B210)</f>
        <v>0.89218328840970351</v>
      </c>
      <c r="M211" s="46">
        <v>338</v>
      </c>
      <c r="N211" s="47">
        <f t="shared" ref="N211:N215" si="24">IF(M211=0,"",M211/M210)</f>
        <v>0.91105121293800539</v>
      </c>
      <c r="O211" s="47">
        <f t="shared" ref="O211:O215" si="25">IF(M211=0,"",100%-N211)</f>
        <v>8.8948787061994605E-2</v>
      </c>
      <c r="P211" s="1"/>
    </row>
    <row r="212" spans="1:16" ht="15.75" customHeight="1" x14ac:dyDescent="0.25">
      <c r="A212" s="42">
        <v>2102</v>
      </c>
      <c r="B212" s="43"/>
      <c r="C212" s="43"/>
      <c r="D212" s="43">
        <v>286</v>
      </c>
      <c r="E212" s="43"/>
      <c r="F212" s="43"/>
      <c r="G212" s="43"/>
      <c r="H212" s="87"/>
      <c r="I212" s="153"/>
      <c r="J212" s="68"/>
      <c r="K212" s="154"/>
      <c r="L212" s="161">
        <f>IF(D212=0,"",D212/C211)</f>
        <v>0.86404833836858008</v>
      </c>
      <c r="M212" s="46">
        <v>342</v>
      </c>
      <c r="N212" s="161">
        <f t="shared" si="24"/>
        <v>1.0118343195266273</v>
      </c>
      <c r="O212" s="161">
        <f t="shared" si="25"/>
        <v>-1.1834319526627279E-2</v>
      </c>
      <c r="P212" s="8">
        <f>M212/M210</f>
        <v>0.92183288409703501</v>
      </c>
    </row>
    <row r="213" spans="1:16" ht="15.75" customHeight="1" x14ac:dyDescent="0.25">
      <c r="A213" s="42">
        <v>2201</v>
      </c>
      <c r="B213" s="43"/>
      <c r="C213" s="43"/>
      <c r="D213" s="43"/>
      <c r="E213" s="43">
        <v>268</v>
      </c>
      <c r="F213" s="43"/>
      <c r="G213" s="43"/>
      <c r="H213" s="87"/>
      <c r="I213" s="153"/>
      <c r="J213" s="68"/>
      <c r="K213" s="154"/>
      <c r="L213" s="161">
        <f>IF(E213=0,"",E213/D212)</f>
        <v>0.93706293706293708</v>
      </c>
      <c r="M213" s="46">
        <v>316</v>
      </c>
      <c r="N213" s="161">
        <f t="shared" si="24"/>
        <v>0.92397660818713445</v>
      </c>
      <c r="O213" s="161">
        <f t="shared" si="25"/>
        <v>7.6023391812865548E-2</v>
      </c>
      <c r="P213" s="1"/>
    </row>
    <row r="214" spans="1:16" ht="15.75" customHeight="1" x14ac:dyDescent="0.25">
      <c r="A214" s="42">
        <v>2202</v>
      </c>
      <c r="B214" s="43"/>
      <c r="C214" s="43"/>
      <c r="D214" s="43"/>
      <c r="E214" s="43"/>
      <c r="F214" s="43">
        <v>254</v>
      </c>
      <c r="G214" s="43"/>
      <c r="H214" s="87"/>
      <c r="I214" s="153"/>
      <c r="J214" s="68"/>
      <c r="K214" s="154"/>
      <c r="L214" s="161">
        <f>IF(F214=0,"",F214/E213)</f>
        <v>0.94776119402985071</v>
      </c>
      <c r="M214" s="46">
        <v>292</v>
      </c>
      <c r="N214" s="161">
        <f t="shared" si="24"/>
        <v>0.92405063291139244</v>
      </c>
      <c r="O214" s="161">
        <f t="shared" si="25"/>
        <v>7.5949367088607556E-2</v>
      </c>
      <c r="P214" s="1"/>
    </row>
    <row r="215" spans="1:16" ht="15.75" customHeight="1" x14ac:dyDescent="0.25">
      <c r="A215" s="98">
        <v>2301</v>
      </c>
      <c r="B215" s="43"/>
      <c r="C215" s="43"/>
      <c r="D215" s="43"/>
      <c r="E215" s="43"/>
      <c r="F215" s="43"/>
      <c r="G215" s="43">
        <v>246</v>
      </c>
      <c r="H215" s="87">
        <v>217</v>
      </c>
      <c r="I215" s="153"/>
      <c r="J215" s="68"/>
      <c r="K215" s="154"/>
      <c r="L215" s="161">
        <f>IF(G215=0,"",G215/F214)</f>
        <v>0.96850393700787396</v>
      </c>
      <c r="M215" s="187">
        <v>274</v>
      </c>
      <c r="N215" s="161">
        <f t="shared" si="24"/>
        <v>0.93835616438356162</v>
      </c>
      <c r="O215" s="161">
        <f t="shared" si="25"/>
        <v>6.164383561643838E-2</v>
      </c>
      <c r="P215" s="1"/>
    </row>
    <row r="216" spans="1:16" ht="15.75" customHeight="1" x14ac:dyDescent="0.25">
      <c r="A216" s="95" t="s">
        <v>118</v>
      </c>
      <c r="B216" s="43"/>
      <c r="C216" s="43"/>
      <c r="D216" s="43"/>
      <c r="E216" s="43"/>
      <c r="F216" s="43"/>
      <c r="G216" s="43">
        <v>38</v>
      </c>
      <c r="H216" s="87">
        <v>17</v>
      </c>
      <c r="I216" s="153"/>
      <c r="J216" s="68"/>
      <c r="K216" s="155"/>
      <c r="L216" s="68"/>
      <c r="M216" s="187">
        <v>49</v>
      </c>
      <c r="N216" s="68"/>
      <c r="O216" s="163"/>
      <c r="P216" s="1"/>
    </row>
    <row r="217" spans="1:16" ht="15.75" customHeight="1" x14ac:dyDescent="0.25">
      <c r="A217" s="95" t="s">
        <v>121</v>
      </c>
      <c r="B217" s="43"/>
      <c r="C217" s="43"/>
      <c r="D217" s="43"/>
      <c r="E217" s="43"/>
      <c r="F217" s="43"/>
      <c r="G217" s="43">
        <v>23</v>
      </c>
      <c r="H217" s="87">
        <v>20</v>
      </c>
      <c r="I217" s="153"/>
      <c r="J217" s="68"/>
      <c r="K217" s="155"/>
      <c r="L217" s="68"/>
      <c r="M217" s="187">
        <v>24</v>
      </c>
      <c r="N217" s="68"/>
      <c r="O217" s="163"/>
      <c r="P217" s="1"/>
    </row>
    <row r="218" spans="1:16" ht="15.75" customHeight="1" x14ac:dyDescent="0.25">
      <c r="A218" s="95" t="s">
        <v>112</v>
      </c>
      <c r="B218" s="43"/>
      <c r="C218" s="43"/>
      <c r="D218" s="43"/>
      <c r="E218" s="43"/>
      <c r="F218" s="43"/>
      <c r="G218" s="43">
        <v>6</v>
      </c>
      <c r="H218" s="87">
        <v>6</v>
      </c>
      <c r="I218" s="153"/>
      <c r="J218" s="68"/>
      <c r="K218" s="155"/>
      <c r="L218" s="68"/>
      <c r="M218" s="187">
        <v>7</v>
      </c>
      <c r="N218" s="68"/>
      <c r="O218" s="163"/>
      <c r="P218" s="1"/>
    </row>
    <row r="219" spans="1:16" ht="15.75" customHeight="1" x14ac:dyDescent="0.25">
      <c r="A219" s="95" t="s">
        <v>113</v>
      </c>
      <c r="B219" s="43"/>
      <c r="C219" s="43"/>
      <c r="D219" s="43"/>
      <c r="E219" s="43"/>
      <c r="F219" s="43"/>
      <c r="G219" s="43"/>
      <c r="H219" s="87"/>
      <c r="I219" s="156"/>
      <c r="J219" s="157"/>
      <c r="K219" s="158"/>
      <c r="L219" s="157"/>
      <c r="M219" s="187"/>
      <c r="N219" s="157"/>
      <c r="O219" s="45"/>
      <c r="P219" s="1"/>
    </row>
    <row r="220" spans="1:16" ht="18" customHeight="1" x14ac:dyDescent="0.25">
      <c r="A220" s="28"/>
      <c r="B220" s="198" t="s">
        <v>89</v>
      </c>
      <c r="C220" s="198"/>
      <c r="D220" s="198"/>
      <c r="E220" s="198"/>
      <c r="F220" s="198"/>
      <c r="G220" s="198"/>
      <c r="H220" s="61">
        <f>SUM(H210:H219)</f>
        <v>260</v>
      </c>
      <c r="I220" s="97">
        <f>IF(H215=0,"",H215/B210)</f>
        <v>0.58490566037735847</v>
      </c>
      <c r="J220" s="97">
        <f>IF(H220=0,"",H220/B210)</f>
        <v>0.70080862533692723</v>
      </c>
      <c r="K220" s="97">
        <f>IF(H217=0,"",J220-I220)</f>
        <v>0.11590296495956875</v>
      </c>
      <c r="L220" s="2"/>
      <c r="M220" s="1"/>
      <c r="N220" s="25"/>
      <c r="O220" s="2"/>
      <c r="P220" s="1"/>
    </row>
    <row r="221" spans="1:16" ht="12.75" customHeight="1" x14ac:dyDescent="0.2"/>
    <row r="222" spans="1:16" ht="12.75" customHeight="1" x14ac:dyDescent="0.2"/>
    <row r="223" spans="1:16" ht="26.25" customHeight="1" x14ac:dyDescent="0.4">
      <c r="A223" s="30"/>
      <c r="B223" s="199" t="s">
        <v>78</v>
      </c>
      <c r="C223" s="225"/>
      <c r="D223" s="225"/>
      <c r="E223" s="225"/>
      <c r="F223" s="225"/>
      <c r="G223" s="225"/>
      <c r="H223" s="93">
        <v>2102</v>
      </c>
      <c r="I223" s="94"/>
      <c r="J223" s="94"/>
      <c r="K223" s="94"/>
      <c r="L223" s="94"/>
      <c r="M223" s="94"/>
      <c r="N223" s="1"/>
      <c r="O223" s="1"/>
    </row>
    <row r="224" spans="1:16" ht="20.25" customHeight="1" x14ac:dyDescent="0.2">
      <c r="A224" s="201" t="s">
        <v>9</v>
      </c>
      <c r="B224" s="202" t="s">
        <v>79</v>
      </c>
      <c r="C224" s="203"/>
      <c r="D224" s="203"/>
      <c r="E224" s="203"/>
      <c r="F224" s="203"/>
      <c r="G224" s="203"/>
      <c r="H224" s="212" t="s">
        <v>10</v>
      </c>
      <c r="I224" s="197" t="s">
        <v>2</v>
      </c>
      <c r="J224" s="197" t="s">
        <v>3</v>
      </c>
      <c r="K224" s="214" t="s">
        <v>4</v>
      </c>
      <c r="L224" s="197" t="s">
        <v>5</v>
      </c>
      <c r="M224" s="195" t="s">
        <v>6</v>
      </c>
      <c r="N224" s="195" t="s">
        <v>7</v>
      </c>
      <c r="O224" s="197" t="s">
        <v>8</v>
      </c>
    </row>
    <row r="225" spans="1:16" ht="15.75" customHeight="1" x14ac:dyDescent="0.25">
      <c r="A225" s="196"/>
      <c r="B225" s="42" t="s">
        <v>80</v>
      </c>
      <c r="C225" s="42" t="s">
        <v>81</v>
      </c>
      <c r="D225" s="42" t="s">
        <v>82</v>
      </c>
      <c r="E225" s="42" t="s">
        <v>83</v>
      </c>
      <c r="F225" s="42" t="s">
        <v>84</v>
      </c>
      <c r="G225" s="42" t="s">
        <v>85</v>
      </c>
      <c r="H225" s="196"/>
      <c r="I225" s="196"/>
      <c r="J225" s="196"/>
      <c r="K225" s="196"/>
      <c r="L225" s="196"/>
      <c r="M225" s="196"/>
      <c r="N225" s="196"/>
      <c r="O225" s="196"/>
    </row>
    <row r="226" spans="1:16" ht="15.75" customHeight="1" x14ac:dyDescent="0.25">
      <c r="A226" s="42">
        <v>2102</v>
      </c>
      <c r="B226" s="43">
        <v>369</v>
      </c>
      <c r="C226" s="43"/>
      <c r="D226" s="43"/>
      <c r="E226" s="43"/>
      <c r="F226" s="43"/>
      <c r="G226" s="43"/>
      <c r="H226" s="87"/>
      <c r="I226" s="150"/>
      <c r="J226" s="151"/>
      <c r="K226" s="152"/>
      <c r="L226" s="159"/>
      <c r="M226" s="44">
        <f>B226</f>
        <v>369</v>
      </c>
      <c r="N226" s="160"/>
      <c r="O226" s="159"/>
    </row>
    <row r="227" spans="1:16" ht="15.75" customHeight="1" x14ac:dyDescent="0.25">
      <c r="A227" s="42">
        <v>2201</v>
      </c>
      <c r="B227" s="43"/>
      <c r="C227" s="43">
        <v>314</v>
      </c>
      <c r="D227" s="43"/>
      <c r="E227" s="43"/>
      <c r="F227" s="43"/>
      <c r="G227" s="43"/>
      <c r="H227" s="87"/>
      <c r="I227" s="153"/>
      <c r="J227" s="68"/>
      <c r="K227" s="154"/>
      <c r="L227" s="47">
        <f>IF(C227=0,"",C227/B226)</f>
        <v>0.85094850948509482</v>
      </c>
      <c r="M227" s="46">
        <v>337</v>
      </c>
      <c r="N227" s="47">
        <f t="shared" ref="N227:N231" si="26">IF(M227=0,"",M227/M226)</f>
        <v>0.91327913279132789</v>
      </c>
      <c r="O227" s="47">
        <f t="shared" ref="O227:O231" si="27">IF(M227=0,"",100%-N227)</f>
        <v>8.6720867208672114E-2</v>
      </c>
    </row>
    <row r="228" spans="1:16" ht="15.75" customHeight="1" x14ac:dyDescent="0.25">
      <c r="A228" s="42">
        <v>2202</v>
      </c>
      <c r="B228" s="43"/>
      <c r="C228" s="43"/>
      <c r="D228" s="43">
        <v>300</v>
      </c>
      <c r="E228" s="43"/>
      <c r="F228" s="43"/>
      <c r="G228" s="43"/>
      <c r="H228" s="87"/>
      <c r="I228" s="153"/>
      <c r="J228" s="68"/>
      <c r="K228" s="154"/>
      <c r="L228" s="161">
        <f>IF(D228=0,"",D228/C227)</f>
        <v>0.95541401273885351</v>
      </c>
      <c r="M228" s="46">
        <v>310</v>
      </c>
      <c r="N228" s="161">
        <f t="shared" si="26"/>
        <v>0.91988130563798221</v>
      </c>
      <c r="O228" s="161">
        <f t="shared" si="27"/>
        <v>8.0118694362017795E-2</v>
      </c>
      <c r="P228" s="101">
        <f>M228/M226</f>
        <v>0.84010840108401086</v>
      </c>
    </row>
    <row r="229" spans="1:16" ht="15.75" customHeight="1" x14ac:dyDescent="0.25">
      <c r="A229" s="42">
        <v>2301</v>
      </c>
      <c r="B229" s="43"/>
      <c r="C229" s="43"/>
      <c r="D229" s="43"/>
      <c r="E229" s="43">
        <v>293</v>
      </c>
      <c r="F229" s="43"/>
      <c r="G229" s="43"/>
      <c r="H229" s="87"/>
      <c r="I229" s="153"/>
      <c r="J229" s="68"/>
      <c r="K229" s="154"/>
      <c r="L229" s="161">
        <f>IF(E229=0,"",E229/D228)</f>
        <v>0.97666666666666668</v>
      </c>
      <c r="M229" s="46">
        <v>304</v>
      </c>
      <c r="N229" s="161">
        <f t="shared" si="26"/>
        <v>0.98064516129032253</v>
      </c>
      <c r="O229" s="161">
        <f t="shared" si="27"/>
        <v>1.9354838709677469E-2</v>
      </c>
    </row>
    <row r="230" spans="1:16" ht="15.75" customHeight="1" x14ac:dyDescent="0.25">
      <c r="A230" s="42">
        <v>2302</v>
      </c>
      <c r="B230" s="43"/>
      <c r="C230" s="43"/>
      <c r="D230" s="43"/>
      <c r="E230" s="43"/>
      <c r="F230" s="43">
        <v>286</v>
      </c>
      <c r="G230" s="43"/>
      <c r="H230" s="87"/>
      <c r="I230" s="153"/>
      <c r="J230" s="68"/>
      <c r="K230" s="154"/>
      <c r="L230" s="161">
        <f>IF(F230=0,"",F230/E229)</f>
        <v>0.97610921501706482</v>
      </c>
      <c r="M230" s="46">
        <v>304</v>
      </c>
      <c r="N230" s="161">
        <f t="shared" si="26"/>
        <v>1</v>
      </c>
      <c r="O230" s="161">
        <f t="shared" si="27"/>
        <v>0</v>
      </c>
    </row>
    <row r="231" spans="1:16" ht="15.75" customHeight="1" x14ac:dyDescent="0.25">
      <c r="A231" s="98">
        <v>2401</v>
      </c>
      <c r="B231" s="43"/>
      <c r="C231" s="43"/>
      <c r="D231" s="43"/>
      <c r="E231" s="43"/>
      <c r="F231" s="43"/>
      <c r="G231" s="43">
        <v>276</v>
      </c>
      <c r="H231" s="87">
        <v>245</v>
      </c>
      <c r="I231" s="153"/>
      <c r="J231" s="68"/>
      <c r="K231" s="154"/>
      <c r="L231" s="161">
        <f>IF(G231=0,"",G231/F230)</f>
        <v>0.965034965034965</v>
      </c>
      <c r="M231" s="187">
        <v>293</v>
      </c>
      <c r="N231" s="161">
        <f t="shared" si="26"/>
        <v>0.96381578947368418</v>
      </c>
      <c r="O231" s="161">
        <f t="shared" si="27"/>
        <v>3.6184210526315819E-2</v>
      </c>
    </row>
    <row r="232" spans="1:16" ht="15.75" customHeight="1" x14ac:dyDescent="0.25">
      <c r="A232" s="95" t="s">
        <v>112</v>
      </c>
      <c r="B232" s="43"/>
      <c r="C232" s="43"/>
      <c r="D232" s="43"/>
      <c r="E232" s="43"/>
      <c r="F232" s="43"/>
      <c r="G232" s="43">
        <v>26</v>
      </c>
      <c r="H232" s="87">
        <v>17</v>
      </c>
      <c r="I232" s="153"/>
      <c r="J232" s="68"/>
      <c r="K232" s="155"/>
      <c r="L232" s="68"/>
      <c r="M232" s="187">
        <v>39</v>
      </c>
      <c r="N232" s="68"/>
      <c r="O232" s="163"/>
    </row>
    <row r="233" spans="1:16" ht="15.75" customHeight="1" x14ac:dyDescent="0.25">
      <c r="A233" s="95" t="s">
        <v>113</v>
      </c>
      <c r="B233" s="43"/>
      <c r="C233" s="43"/>
      <c r="D233" s="43"/>
      <c r="E233" s="43"/>
      <c r="F233" s="43"/>
      <c r="G233" s="43">
        <v>14</v>
      </c>
      <c r="H233" s="87">
        <v>12</v>
      </c>
      <c r="I233" s="153"/>
      <c r="J233" s="68"/>
      <c r="K233" s="155"/>
      <c r="L233" s="68"/>
      <c r="M233" s="187">
        <v>15</v>
      </c>
      <c r="N233" s="68"/>
      <c r="O233" s="163"/>
    </row>
    <row r="234" spans="1:16" ht="15.75" customHeight="1" x14ac:dyDescent="0.25">
      <c r="A234" s="95" t="s">
        <v>114</v>
      </c>
      <c r="B234" s="43"/>
      <c r="C234" s="43"/>
      <c r="D234" s="43"/>
      <c r="E234" s="43"/>
      <c r="F234" s="43"/>
      <c r="G234" s="43">
        <v>2</v>
      </c>
      <c r="H234" s="87">
        <v>2</v>
      </c>
      <c r="I234" s="153"/>
      <c r="J234" s="68"/>
      <c r="K234" s="155"/>
      <c r="L234" s="68"/>
      <c r="M234" s="187">
        <v>2</v>
      </c>
      <c r="N234" s="68"/>
      <c r="O234" s="163"/>
    </row>
    <row r="235" spans="1:16" ht="15.75" customHeight="1" x14ac:dyDescent="0.25">
      <c r="A235" s="95" t="s">
        <v>115</v>
      </c>
      <c r="B235" s="43"/>
      <c r="C235" s="43"/>
      <c r="D235" s="43"/>
      <c r="E235" s="43"/>
      <c r="F235" s="43"/>
      <c r="G235" s="43"/>
      <c r="H235" s="87"/>
      <c r="I235" s="156"/>
      <c r="J235" s="157"/>
      <c r="K235" s="158"/>
      <c r="L235" s="157"/>
      <c r="M235" s="187"/>
      <c r="N235" s="157"/>
      <c r="O235" s="45"/>
    </row>
    <row r="236" spans="1:16" ht="18" customHeight="1" x14ac:dyDescent="0.25">
      <c r="A236" s="28"/>
      <c r="B236" s="198" t="s">
        <v>89</v>
      </c>
      <c r="C236" s="198"/>
      <c r="D236" s="198"/>
      <c r="E236" s="198"/>
      <c r="F236" s="198"/>
      <c r="G236" s="198"/>
      <c r="H236" s="61">
        <f>SUM(H226:H235)</f>
        <v>276</v>
      </c>
      <c r="I236" s="97">
        <f>IF(H231=0,"",H231/B226)</f>
        <v>0.66395663956639561</v>
      </c>
      <c r="J236" s="97">
        <f>IF(H236=0,"",H236/B226)</f>
        <v>0.74796747967479671</v>
      </c>
      <c r="K236" s="97">
        <f>IF(H231=0,"",J236-I236)</f>
        <v>8.4010840108401097E-2</v>
      </c>
      <c r="L236" s="2"/>
      <c r="M236" s="1"/>
      <c r="N236" s="25"/>
      <c r="O236" s="2"/>
    </row>
    <row r="237" spans="1:16" ht="12.75" customHeight="1" x14ac:dyDescent="0.2"/>
    <row r="238" spans="1:16" ht="12.75" customHeight="1" x14ac:dyDescent="0.2"/>
    <row r="239" spans="1:16" ht="26.25" x14ac:dyDescent="0.4">
      <c r="A239" s="30"/>
      <c r="B239" s="199" t="s">
        <v>78</v>
      </c>
      <c r="C239" s="225"/>
      <c r="D239" s="225"/>
      <c r="E239" s="225"/>
      <c r="F239" s="225"/>
      <c r="G239" s="225"/>
      <c r="H239" s="93">
        <v>2202</v>
      </c>
      <c r="I239" s="94"/>
      <c r="J239" s="94"/>
      <c r="K239" s="94"/>
      <c r="L239" s="94"/>
      <c r="M239" s="94"/>
      <c r="N239" s="1"/>
      <c r="O239" s="1"/>
    </row>
    <row r="240" spans="1:16" ht="20.25" x14ac:dyDescent="0.2">
      <c r="A240" s="201" t="s">
        <v>9</v>
      </c>
      <c r="B240" s="202" t="s">
        <v>79</v>
      </c>
      <c r="C240" s="203"/>
      <c r="D240" s="203"/>
      <c r="E240" s="203"/>
      <c r="F240" s="203"/>
      <c r="G240" s="203"/>
      <c r="H240" s="212" t="s">
        <v>10</v>
      </c>
      <c r="I240" s="197" t="s">
        <v>2</v>
      </c>
      <c r="J240" s="197" t="s">
        <v>3</v>
      </c>
      <c r="K240" s="214" t="s">
        <v>4</v>
      </c>
      <c r="L240" s="197" t="s">
        <v>5</v>
      </c>
      <c r="M240" s="195" t="s">
        <v>6</v>
      </c>
      <c r="N240" s="195" t="s">
        <v>7</v>
      </c>
      <c r="O240" s="197" t="s">
        <v>8</v>
      </c>
    </row>
    <row r="241" spans="1:16" ht="15.75" x14ac:dyDescent="0.25">
      <c r="A241" s="196"/>
      <c r="B241" s="42" t="s">
        <v>80</v>
      </c>
      <c r="C241" s="42" t="s">
        <v>81</v>
      </c>
      <c r="D241" s="42" t="s">
        <v>82</v>
      </c>
      <c r="E241" s="42" t="s">
        <v>83</v>
      </c>
      <c r="F241" s="42" t="s">
        <v>84</v>
      </c>
      <c r="G241" s="42" t="s">
        <v>85</v>
      </c>
      <c r="H241" s="196"/>
      <c r="I241" s="196"/>
      <c r="J241" s="196"/>
      <c r="K241" s="196"/>
      <c r="L241" s="196"/>
      <c r="M241" s="196"/>
      <c r="N241" s="196"/>
      <c r="O241" s="196"/>
    </row>
    <row r="242" spans="1:16" ht="15.75" x14ac:dyDescent="0.25">
      <c r="A242" s="42">
        <v>2202</v>
      </c>
      <c r="B242" s="43">
        <v>362</v>
      </c>
      <c r="C242" s="43"/>
      <c r="D242" s="43"/>
      <c r="E242" s="43"/>
      <c r="F242" s="43"/>
      <c r="G242" s="43"/>
      <c r="H242" s="87"/>
      <c r="I242" s="150"/>
      <c r="J242" s="151"/>
      <c r="K242" s="152"/>
      <c r="L242" s="159"/>
      <c r="M242" s="44">
        <f>B242</f>
        <v>362</v>
      </c>
      <c r="N242" s="160"/>
      <c r="O242" s="159"/>
    </row>
    <row r="243" spans="1:16" ht="15.75" x14ac:dyDescent="0.25">
      <c r="A243" s="42">
        <v>2301</v>
      </c>
      <c r="B243" s="43"/>
      <c r="C243" s="43">
        <v>351</v>
      </c>
      <c r="D243" s="43"/>
      <c r="E243" s="43"/>
      <c r="F243" s="43"/>
      <c r="G243" s="43"/>
      <c r="H243" s="87"/>
      <c r="I243" s="153"/>
      <c r="J243" s="68"/>
      <c r="K243" s="154"/>
      <c r="L243" s="47">
        <f>IF(C243=0,"",C243/B242)</f>
        <v>0.96961325966850831</v>
      </c>
      <c r="M243" s="46">
        <v>352</v>
      </c>
      <c r="N243" s="47">
        <f t="shared" ref="N243:N247" si="28">IF(M243=0,"",M243/M242)</f>
        <v>0.97237569060773477</v>
      </c>
      <c r="O243" s="47">
        <f t="shared" ref="O243:O247" si="29">IF(M243=0,"",100%-N243)</f>
        <v>2.7624309392265234E-2</v>
      </c>
    </row>
    <row r="244" spans="1:16" ht="15.75" x14ac:dyDescent="0.25">
      <c r="A244" s="42">
        <v>2302</v>
      </c>
      <c r="B244" s="43"/>
      <c r="C244" s="43"/>
      <c r="D244" s="43">
        <v>333</v>
      </c>
      <c r="E244" s="43"/>
      <c r="F244" s="43"/>
      <c r="G244" s="43"/>
      <c r="H244" s="87"/>
      <c r="I244" s="153"/>
      <c r="J244" s="68"/>
      <c r="K244" s="154"/>
      <c r="L244" s="161">
        <f>IF(D244=0,"",D244/C243)</f>
        <v>0.94871794871794868</v>
      </c>
      <c r="M244" s="46">
        <v>344</v>
      </c>
      <c r="N244" s="161">
        <f t="shared" si="28"/>
        <v>0.97727272727272729</v>
      </c>
      <c r="O244" s="161">
        <f t="shared" si="29"/>
        <v>2.2727272727272707E-2</v>
      </c>
      <c r="P244" s="101">
        <f>M244/M242</f>
        <v>0.95027624309392267</v>
      </c>
    </row>
    <row r="245" spans="1:16" ht="15.75" x14ac:dyDescent="0.25">
      <c r="A245" s="42">
        <v>2401</v>
      </c>
      <c r="B245" s="43"/>
      <c r="C245" s="43"/>
      <c r="D245" s="43"/>
      <c r="E245" s="43">
        <v>316</v>
      </c>
      <c r="F245" s="43"/>
      <c r="G245" s="43"/>
      <c r="H245" s="87"/>
      <c r="I245" s="153"/>
      <c r="J245" s="68"/>
      <c r="K245" s="154"/>
      <c r="L245" s="161">
        <f>IF(E245=0,"",E245/D244)</f>
        <v>0.94894894894894899</v>
      </c>
      <c r="M245" s="46">
        <v>334</v>
      </c>
      <c r="N245" s="161">
        <f t="shared" si="28"/>
        <v>0.97093023255813948</v>
      </c>
      <c r="O245" s="161">
        <f t="shared" si="29"/>
        <v>2.9069767441860517E-2</v>
      </c>
    </row>
    <row r="246" spans="1:16" ht="15.75" x14ac:dyDescent="0.25">
      <c r="A246" s="42">
        <v>2402</v>
      </c>
      <c r="B246" s="43"/>
      <c r="C246" s="43"/>
      <c r="D246" s="43"/>
      <c r="E246" s="43"/>
      <c r="F246" s="43">
        <v>304</v>
      </c>
      <c r="G246" s="43"/>
      <c r="H246" s="87">
        <v>1</v>
      </c>
      <c r="I246" s="153"/>
      <c r="J246" s="68"/>
      <c r="K246" s="154"/>
      <c r="L246" s="161">
        <f>IF(F246=0,"",F246/E245)</f>
        <v>0.96202531645569622</v>
      </c>
      <c r="M246" s="46">
        <v>319</v>
      </c>
      <c r="N246" s="161">
        <f t="shared" si="28"/>
        <v>0.95508982035928147</v>
      </c>
      <c r="O246" s="161">
        <f t="shared" si="29"/>
        <v>4.4910179640718528E-2</v>
      </c>
    </row>
    <row r="247" spans="1:16" ht="15.75" x14ac:dyDescent="0.25">
      <c r="A247" s="98">
        <v>2501</v>
      </c>
      <c r="B247" s="43"/>
      <c r="C247" s="43"/>
      <c r="D247" s="43"/>
      <c r="E247" s="43"/>
      <c r="F247" s="43"/>
      <c r="G247" s="43">
        <v>289</v>
      </c>
      <c r="H247" s="87">
        <v>258</v>
      </c>
      <c r="I247" s="153"/>
      <c r="J247" s="68"/>
      <c r="K247" s="154"/>
      <c r="L247" s="161">
        <f>IF(G247=0,"",G247/F246)</f>
        <v>0.95065789473684215</v>
      </c>
      <c r="M247" s="187">
        <v>309</v>
      </c>
      <c r="N247" s="161">
        <f t="shared" si="28"/>
        <v>0.96865203761755481</v>
      </c>
      <c r="O247" s="161">
        <f t="shared" si="29"/>
        <v>3.1347962382445194E-2</v>
      </c>
    </row>
    <row r="248" spans="1:16" ht="15.75" x14ac:dyDescent="0.25">
      <c r="A248" s="95" t="s">
        <v>114</v>
      </c>
      <c r="B248" s="43"/>
      <c r="C248" s="43"/>
      <c r="D248" s="43"/>
      <c r="E248" s="43"/>
      <c r="F248" s="43"/>
      <c r="G248" s="43">
        <v>21</v>
      </c>
      <c r="H248" s="87">
        <v>9</v>
      </c>
      <c r="I248" s="153"/>
      <c r="J248" s="68"/>
      <c r="K248" s="155"/>
      <c r="L248" s="68"/>
      <c r="M248" s="187">
        <v>45</v>
      </c>
      <c r="N248" s="68"/>
      <c r="O248" s="163"/>
    </row>
    <row r="249" spans="1:16" ht="15.75" x14ac:dyDescent="0.25">
      <c r="A249" s="95" t="s">
        <v>115</v>
      </c>
      <c r="B249" s="43"/>
      <c r="C249" s="43"/>
      <c r="D249" s="43"/>
      <c r="E249" s="43"/>
      <c r="F249" s="43"/>
      <c r="G249" s="43"/>
      <c r="H249" s="87"/>
      <c r="I249" s="153"/>
      <c r="J249" s="68"/>
      <c r="K249" s="155"/>
      <c r="L249" s="68"/>
      <c r="M249" s="187"/>
      <c r="N249" s="68"/>
      <c r="O249" s="163"/>
    </row>
    <row r="250" spans="1:16" ht="15.75" x14ac:dyDescent="0.25">
      <c r="A250" s="95" t="s">
        <v>116</v>
      </c>
      <c r="B250" s="43"/>
      <c r="C250" s="43"/>
      <c r="D250" s="43"/>
      <c r="E250" s="43"/>
      <c r="F250" s="43"/>
      <c r="G250" s="43"/>
      <c r="H250" s="87"/>
      <c r="I250" s="153"/>
      <c r="J250" s="68"/>
      <c r="K250" s="155"/>
      <c r="L250" s="68"/>
      <c r="M250" s="187"/>
      <c r="N250" s="68"/>
      <c r="O250" s="163"/>
    </row>
    <row r="251" spans="1:16" ht="15.75" x14ac:dyDescent="0.25">
      <c r="A251" s="95" t="s">
        <v>119</v>
      </c>
      <c r="B251" s="43"/>
      <c r="C251" s="43"/>
      <c r="D251" s="43"/>
      <c r="E251" s="43"/>
      <c r="F251" s="43"/>
      <c r="G251" s="43"/>
      <c r="H251" s="87"/>
      <c r="I251" s="156"/>
      <c r="J251" s="157"/>
      <c r="K251" s="158"/>
      <c r="L251" s="157"/>
      <c r="M251" s="187"/>
      <c r="N251" s="157"/>
      <c r="O251" s="45"/>
    </row>
    <row r="252" spans="1:16" ht="18" customHeight="1" x14ac:dyDescent="0.25">
      <c r="A252" s="28"/>
      <c r="B252" s="198" t="s">
        <v>89</v>
      </c>
      <c r="C252" s="198"/>
      <c r="D252" s="198"/>
      <c r="E252" s="198"/>
      <c r="F252" s="198"/>
      <c r="G252" s="198"/>
      <c r="H252" s="61">
        <f>SUM(H242:H251)</f>
        <v>268</v>
      </c>
      <c r="I252" s="97">
        <f>SUM(H246:H247)/B242</f>
        <v>0.71546961325966851</v>
      </c>
      <c r="J252" s="97">
        <f>IF(H252=0,"",H252/B242)</f>
        <v>0.74033149171270718</v>
      </c>
      <c r="K252" s="97">
        <f>J252-I252</f>
        <v>2.4861878453038666E-2</v>
      </c>
      <c r="L252" s="2"/>
      <c r="M252" s="1"/>
      <c r="N252" s="25"/>
      <c r="O252" s="2"/>
    </row>
    <row r="253" spans="1:16" ht="12.75" customHeight="1" x14ac:dyDescent="0.2"/>
    <row r="254" spans="1:16" ht="12.75" customHeight="1" x14ac:dyDescent="0.2"/>
    <row r="255" spans="1:16" ht="26.25" x14ac:dyDescent="0.4">
      <c r="A255" s="30"/>
      <c r="B255" s="199" t="s">
        <v>78</v>
      </c>
      <c r="C255" s="225"/>
      <c r="D255" s="225"/>
      <c r="E255" s="225"/>
      <c r="F255" s="225"/>
      <c r="G255" s="225"/>
      <c r="H255" s="93">
        <v>2302</v>
      </c>
      <c r="I255" s="94"/>
      <c r="J255" s="94"/>
      <c r="K255" s="94"/>
      <c r="L255" s="94"/>
      <c r="M255" s="94"/>
      <c r="N255" s="111"/>
      <c r="O255" s="111"/>
      <c r="P255" s="110"/>
    </row>
    <row r="256" spans="1:16" ht="20.25" x14ac:dyDescent="0.2">
      <c r="A256" s="201" t="s">
        <v>9</v>
      </c>
      <c r="B256" s="202" t="s">
        <v>79</v>
      </c>
      <c r="C256" s="203"/>
      <c r="D256" s="203"/>
      <c r="E256" s="203"/>
      <c r="F256" s="203"/>
      <c r="G256" s="203"/>
      <c r="H256" s="212" t="s">
        <v>10</v>
      </c>
      <c r="I256" s="197" t="s">
        <v>2</v>
      </c>
      <c r="J256" s="197" t="s">
        <v>3</v>
      </c>
      <c r="K256" s="214" t="s">
        <v>4</v>
      </c>
      <c r="L256" s="197" t="s">
        <v>5</v>
      </c>
      <c r="M256" s="195" t="s">
        <v>6</v>
      </c>
      <c r="N256" s="195" t="s">
        <v>7</v>
      </c>
      <c r="O256" s="197" t="s">
        <v>8</v>
      </c>
      <c r="P256" s="110"/>
    </row>
    <row r="257" spans="1:16" ht="15.75" x14ac:dyDescent="0.25">
      <c r="A257" s="196"/>
      <c r="B257" s="42" t="s">
        <v>80</v>
      </c>
      <c r="C257" s="42" t="s">
        <v>81</v>
      </c>
      <c r="D257" s="42" t="s">
        <v>82</v>
      </c>
      <c r="E257" s="42" t="s">
        <v>83</v>
      </c>
      <c r="F257" s="42" t="s">
        <v>84</v>
      </c>
      <c r="G257" s="42" t="s">
        <v>85</v>
      </c>
      <c r="H257" s="196"/>
      <c r="I257" s="196"/>
      <c r="J257" s="196"/>
      <c r="K257" s="196"/>
      <c r="L257" s="196"/>
      <c r="M257" s="196"/>
      <c r="N257" s="196"/>
      <c r="O257" s="196"/>
      <c r="P257" s="110"/>
    </row>
    <row r="258" spans="1:16" ht="15.75" x14ac:dyDescent="0.25">
      <c r="A258" s="42">
        <v>2302</v>
      </c>
      <c r="B258" s="43">
        <v>341</v>
      </c>
      <c r="C258" s="43"/>
      <c r="D258" s="43"/>
      <c r="E258" s="43"/>
      <c r="F258" s="43"/>
      <c r="G258" s="43"/>
      <c r="H258" s="87"/>
      <c r="I258" s="150"/>
      <c r="J258" s="151"/>
      <c r="K258" s="152"/>
      <c r="L258" s="159"/>
      <c r="M258" s="44">
        <f>B258</f>
        <v>341</v>
      </c>
      <c r="N258" s="160"/>
      <c r="O258" s="159"/>
      <c r="P258" s="110"/>
    </row>
    <row r="259" spans="1:16" ht="15.75" x14ac:dyDescent="0.25">
      <c r="A259" s="42">
        <v>2401</v>
      </c>
      <c r="B259" s="43"/>
      <c r="C259" s="43">
        <v>317</v>
      </c>
      <c r="D259" s="43"/>
      <c r="E259" s="43"/>
      <c r="F259" s="43"/>
      <c r="G259" s="43"/>
      <c r="H259" s="87"/>
      <c r="I259" s="153"/>
      <c r="J259" s="68"/>
      <c r="K259" s="154"/>
      <c r="L259" s="47">
        <f>IF(C259=0,"",C259/B258)</f>
        <v>0.9296187683284457</v>
      </c>
      <c r="M259" s="46">
        <v>319</v>
      </c>
      <c r="N259" s="47">
        <f t="shared" ref="N259:N263" si="30">IF(M259=0,"",M259/M258)</f>
        <v>0.93548387096774188</v>
      </c>
      <c r="O259" s="47">
        <f t="shared" ref="O259:O263" si="31">IF(M259=0,"",100%-N259)</f>
        <v>6.4516129032258118E-2</v>
      </c>
      <c r="P259" s="110"/>
    </row>
    <row r="260" spans="1:16" ht="15.75" x14ac:dyDescent="0.25">
      <c r="A260" s="42">
        <v>2402</v>
      </c>
      <c r="B260" s="43"/>
      <c r="C260" s="43"/>
      <c r="D260" s="43">
        <v>287</v>
      </c>
      <c r="E260" s="43"/>
      <c r="F260" s="43"/>
      <c r="G260" s="43"/>
      <c r="H260" s="87"/>
      <c r="I260" s="153"/>
      <c r="J260" s="68"/>
      <c r="K260" s="154"/>
      <c r="L260" s="161">
        <f>IF(D260=0,"",D260/C259)</f>
        <v>0.90536277602523663</v>
      </c>
      <c r="M260" s="46">
        <v>301</v>
      </c>
      <c r="N260" s="161">
        <f t="shared" si="30"/>
        <v>0.94357366771159878</v>
      </c>
      <c r="O260" s="161">
        <f t="shared" si="31"/>
        <v>5.6426332288401215E-2</v>
      </c>
      <c r="P260" s="101">
        <f>M260/M258</f>
        <v>0.88269794721407624</v>
      </c>
    </row>
    <row r="261" spans="1:16" ht="15.75" x14ac:dyDescent="0.25">
      <c r="A261" s="42">
        <v>2501</v>
      </c>
      <c r="B261" s="43"/>
      <c r="C261" s="43"/>
      <c r="D261" s="43"/>
      <c r="E261" s="43">
        <v>280</v>
      </c>
      <c r="F261" s="43"/>
      <c r="G261" s="43"/>
      <c r="H261" s="87"/>
      <c r="I261" s="153"/>
      <c r="J261" s="68"/>
      <c r="K261" s="154"/>
      <c r="L261" s="161">
        <f>IF(E261=0,"",E261/D260)</f>
        <v>0.97560975609756095</v>
      </c>
      <c r="M261" s="46">
        <v>298</v>
      </c>
      <c r="N261" s="161">
        <f t="shared" si="30"/>
        <v>0.99003322259136217</v>
      </c>
      <c r="O261" s="161">
        <f t="shared" si="31"/>
        <v>9.966777408637828E-3</v>
      </c>
      <c r="P261" s="110"/>
    </row>
    <row r="262" spans="1:16" ht="15.75" x14ac:dyDescent="0.25">
      <c r="A262" s="42">
        <v>2502</v>
      </c>
      <c r="B262" s="43"/>
      <c r="C262" s="43"/>
      <c r="D262" s="43"/>
      <c r="E262" s="43"/>
      <c r="F262" s="43">
        <v>263</v>
      </c>
      <c r="G262" s="43"/>
      <c r="H262" s="87"/>
      <c r="I262" s="153"/>
      <c r="J262" s="68"/>
      <c r="K262" s="154"/>
      <c r="L262" s="161">
        <f>IF(F262=0,"",F262/E261)</f>
        <v>0.93928571428571428</v>
      </c>
      <c r="M262" s="46">
        <v>289</v>
      </c>
      <c r="N262" s="161">
        <f t="shared" si="30"/>
        <v>0.96979865771812079</v>
      </c>
      <c r="O262" s="161">
        <f t="shared" si="31"/>
        <v>3.0201342281879207E-2</v>
      </c>
      <c r="P262" s="110"/>
    </row>
    <row r="263" spans="1:16" ht="15.75" x14ac:dyDescent="0.25">
      <c r="A263" s="98">
        <v>2601</v>
      </c>
      <c r="B263" s="43"/>
      <c r="C263" s="43"/>
      <c r="D263" s="43"/>
      <c r="E263" s="43"/>
      <c r="F263" s="43"/>
      <c r="G263" s="43"/>
      <c r="H263" s="87"/>
      <c r="I263" s="153"/>
      <c r="J263" s="68"/>
      <c r="K263" s="154"/>
      <c r="L263" s="161" t="str">
        <f>IF(G263=0,"",G263/F262)</f>
        <v/>
      </c>
      <c r="M263" s="187"/>
      <c r="N263" s="161" t="str">
        <f t="shared" si="30"/>
        <v/>
      </c>
      <c r="O263" s="161" t="str">
        <f t="shared" si="31"/>
        <v/>
      </c>
      <c r="P263" s="110"/>
    </row>
    <row r="264" spans="1:16" ht="15.75" x14ac:dyDescent="0.25">
      <c r="A264" s="95" t="s">
        <v>116</v>
      </c>
      <c r="B264" s="43"/>
      <c r="C264" s="43"/>
      <c r="D264" s="43"/>
      <c r="E264" s="43"/>
      <c r="F264" s="43"/>
      <c r="G264" s="43"/>
      <c r="H264" s="87"/>
      <c r="I264" s="153"/>
      <c r="J264" s="68"/>
      <c r="K264" s="155"/>
      <c r="L264" s="68"/>
      <c r="M264" s="187"/>
      <c r="N264" s="68"/>
      <c r="O264" s="163"/>
      <c r="P264" s="110"/>
    </row>
    <row r="265" spans="1:16" ht="15.75" x14ac:dyDescent="0.25">
      <c r="A265" s="95" t="s">
        <v>119</v>
      </c>
      <c r="B265" s="43"/>
      <c r="C265" s="43"/>
      <c r="D265" s="43"/>
      <c r="E265" s="43"/>
      <c r="F265" s="43"/>
      <c r="G265" s="43"/>
      <c r="H265" s="87"/>
      <c r="I265" s="153"/>
      <c r="J265" s="68"/>
      <c r="K265" s="155"/>
      <c r="L265" s="68"/>
      <c r="M265" s="187"/>
      <c r="N265" s="68"/>
      <c r="O265" s="163"/>
      <c r="P265" s="110"/>
    </row>
    <row r="266" spans="1:16" ht="15.75" x14ac:dyDescent="0.25">
      <c r="A266" s="95" t="s">
        <v>120</v>
      </c>
      <c r="B266" s="43"/>
      <c r="C266" s="43"/>
      <c r="D266" s="43"/>
      <c r="E266" s="43"/>
      <c r="F266" s="43"/>
      <c r="G266" s="43"/>
      <c r="H266" s="87"/>
      <c r="I266" s="153"/>
      <c r="J266" s="68"/>
      <c r="K266" s="155"/>
      <c r="L266" s="68"/>
      <c r="M266" s="187"/>
      <c r="N266" s="68"/>
      <c r="O266" s="163"/>
      <c r="P266" s="110"/>
    </row>
    <row r="267" spans="1:16" ht="15.75" x14ac:dyDescent="0.25">
      <c r="A267" s="95" t="s">
        <v>122</v>
      </c>
      <c r="B267" s="43"/>
      <c r="C267" s="43"/>
      <c r="D267" s="43"/>
      <c r="E267" s="43"/>
      <c r="F267" s="43"/>
      <c r="G267" s="43"/>
      <c r="H267" s="87"/>
      <c r="I267" s="156"/>
      <c r="J267" s="157"/>
      <c r="K267" s="158"/>
      <c r="L267" s="157"/>
      <c r="M267" s="187"/>
      <c r="N267" s="157"/>
      <c r="O267" s="45"/>
      <c r="P267" s="110"/>
    </row>
    <row r="268" spans="1:16" ht="18" customHeight="1" x14ac:dyDescent="0.25">
      <c r="A268" s="28"/>
      <c r="B268" s="198" t="s">
        <v>89</v>
      </c>
      <c r="C268" s="198"/>
      <c r="D268" s="198"/>
      <c r="E268" s="198"/>
      <c r="F268" s="198"/>
      <c r="G268" s="198"/>
      <c r="H268" s="61">
        <f>SUM(H258:H267)</f>
        <v>0</v>
      </c>
      <c r="I268" s="97" t="str">
        <f>IF(H266=0,"",H266/B258)</f>
        <v/>
      </c>
      <c r="J268" s="97" t="str">
        <f>IF(H268=0,"",H268/B258)</f>
        <v/>
      </c>
      <c r="K268" s="97" t="str">
        <f>IF(H266=0,"",J268-I268)</f>
        <v/>
      </c>
      <c r="L268" s="2"/>
      <c r="M268" s="111"/>
      <c r="N268" s="25"/>
      <c r="O268" s="2"/>
      <c r="P268" s="110"/>
    </row>
    <row r="269" spans="1:16" ht="12.75" customHeight="1" x14ac:dyDescent="0.2"/>
    <row r="270" spans="1:16" ht="12.75" customHeight="1" x14ac:dyDescent="0.2"/>
    <row r="271" spans="1:16" ht="26.25" x14ac:dyDescent="0.4">
      <c r="A271" s="30"/>
      <c r="B271" s="199" t="s">
        <v>78</v>
      </c>
      <c r="C271" s="225"/>
      <c r="D271" s="225"/>
      <c r="E271" s="225"/>
      <c r="F271" s="225"/>
      <c r="G271" s="225"/>
      <c r="H271" s="93">
        <v>2402</v>
      </c>
      <c r="I271" s="94"/>
      <c r="J271" s="94"/>
      <c r="K271" s="94"/>
      <c r="L271" s="94"/>
      <c r="M271" s="94"/>
      <c r="N271" s="115"/>
      <c r="O271" s="115"/>
      <c r="P271" s="114"/>
    </row>
    <row r="272" spans="1:16" ht="20.25" x14ac:dyDescent="0.2">
      <c r="A272" s="201" t="s">
        <v>9</v>
      </c>
      <c r="B272" s="202" t="s">
        <v>79</v>
      </c>
      <c r="C272" s="203"/>
      <c r="D272" s="203"/>
      <c r="E272" s="203"/>
      <c r="F272" s="203"/>
      <c r="G272" s="203"/>
      <c r="H272" s="212" t="s">
        <v>10</v>
      </c>
      <c r="I272" s="197" t="s">
        <v>2</v>
      </c>
      <c r="J272" s="197" t="s">
        <v>3</v>
      </c>
      <c r="K272" s="214" t="s">
        <v>4</v>
      </c>
      <c r="L272" s="197" t="s">
        <v>5</v>
      </c>
      <c r="M272" s="195" t="s">
        <v>6</v>
      </c>
      <c r="N272" s="195" t="s">
        <v>7</v>
      </c>
      <c r="O272" s="197" t="s">
        <v>8</v>
      </c>
      <c r="P272" s="114"/>
    </row>
    <row r="273" spans="1:16" ht="15.75" x14ac:dyDescent="0.25">
      <c r="A273" s="196"/>
      <c r="B273" s="42" t="s">
        <v>80</v>
      </c>
      <c r="C273" s="42" t="s">
        <v>81</v>
      </c>
      <c r="D273" s="42" t="s">
        <v>82</v>
      </c>
      <c r="E273" s="42" t="s">
        <v>83</v>
      </c>
      <c r="F273" s="42" t="s">
        <v>84</v>
      </c>
      <c r="G273" s="42" t="s">
        <v>85</v>
      </c>
      <c r="H273" s="196"/>
      <c r="I273" s="196"/>
      <c r="J273" s="196"/>
      <c r="K273" s="196"/>
      <c r="L273" s="196"/>
      <c r="M273" s="196"/>
      <c r="N273" s="196"/>
      <c r="O273" s="196"/>
      <c r="P273" s="114"/>
    </row>
    <row r="274" spans="1:16" ht="15.75" x14ac:dyDescent="0.25">
      <c r="A274" s="42">
        <v>2402</v>
      </c>
      <c r="B274" s="43">
        <v>455</v>
      </c>
      <c r="C274" s="43"/>
      <c r="D274" s="43"/>
      <c r="E274" s="43"/>
      <c r="F274" s="43"/>
      <c r="G274" s="43"/>
      <c r="H274" s="87"/>
      <c r="I274" s="150"/>
      <c r="J274" s="151"/>
      <c r="K274" s="152"/>
      <c r="L274" s="159"/>
      <c r="M274" s="44">
        <f>B274</f>
        <v>455</v>
      </c>
      <c r="N274" s="160"/>
      <c r="O274" s="159"/>
      <c r="P274" s="114"/>
    </row>
    <row r="275" spans="1:16" ht="15.75" x14ac:dyDescent="0.25">
      <c r="A275" s="42">
        <v>2501</v>
      </c>
      <c r="B275" s="43"/>
      <c r="C275" s="43">
        <v>412</v>
      </c>
      <c r="D275" s="43"/>
      <c r="E275" s="43"/>
      <c r="F275" s="43"/>
      <c r="G275" s="43"/>
      <c r="H275" s="87"/>
      <c r="I275" s="153"/>
      <c r="J275" s="68"/>
      <c r="K275" s="154"/>
      <c r="L275" s="47">
        <f>IF(C275=0,"",C275/B274)</f>
        <v>0.9054945054945055</v>
      </c>
      <c r="M275" s="46">
        <v>417</v>
      </c>
      <c r="N275" s="47">
        <f t="shared" ref="N275:N279" si="32">IF(M275=0,"",M275/M274)</f>
        <v>0.91648351648351645</v>
      </c>
      <c r="O275" s="47">
        <f t="shared" ref="O275:O279" si="33">IF(M275=0,"",100%-N275)</f>
        <v>8.3516483516483553E-2</v>
      </c>
      <c r="P275" s="114"/>
    </row>
    <row r="276" spans="1:16" ht="15.75" x14ac:dyDescent="0.25">
      <c r="A276" s="42">
        <v>2502</v>
      </c>
      <c r="B276" s="43"/>
      <c r="C276" s="43"/>
      <c r="D276" s="43">
        <v>381</v>
      </c>
      <c r="E276" s="43"/>
      <c r="F276" s="43"/>
      <c r="G276" s="43"/>
      <c r="H276" s="87"/>
      <c r="I276" s="153"/>
      <c r="J276" s="68"/>
      <c r="K276" s="154"/>
      <c r="L276" s="161">
        <f>IF(D276=0,"",D276/C275)</f>
        <v>0.92475728155339809</v>
      </c>
      <c r="M276" s="46">
        <v>401</v>
      </c>
      <c r="N276" s="161">
        <f t="shared" si="32"/>
        <v>0.9616306954436451</v>
      </c>
      <c r="O276" s="161">
        <f t="shared" si="33"/>
        <v>3.83693045563549E-2</v>
      </c>
      <c r="P276" s="101">
        <f>M276/M274</f>
        <v>0.8813186813186813</v>
      </c>
    </row>
    <row r="277" spans="1:16" ht="15.75" x14ac:dyDescent="0.25">
      <c r="A277" s="98">
        <v>2601</v>
      </c>
      <c r="B277" s="43"/>
      <c r="C277" s="43"/>
      <c r="D277" s="43"/>
      <c r="E277" s="43"/>
      <c r="F277" s="43"/>
      <c r="G277" s="43"/>
      <c r="H277" s="87"/>
      <c r="I277" s="153"/>
      <c r="J277" s="68"/>
      <c r="K277" s="154"/>
      <c r="L277" s="161" t="str">
        <f>IF(E277=0,"",E277/D276)</f>
        <v/>
      </c>
      <c r="M277" s="46"/>
      <c r="N277" s="161" t="str">
        <f t="shared" si="32"/>
        <v/>
      </c>
      <c r="O277" s="161" t="str">
        <f t="shared" si="33"/>
        <v/>
      </c>
      <c r="P277" s="114"/>
    </row>
    <row r="278" spans="1:16" ht="15.75" x14ac:dyDescent="0.25">
      <c r="A278" s="95" t="s">
        <v>116</v>
      </c>
      <c r="B278" s="43"/>
      <c r="C278" s="43"/>
      <c r="D278" s="43"/>
      <c r="E278" s="43"/>
      <c r="F278" s="43"/>
      <c r="G278" s="43"/>
      <c r="H278" s="87"/>
      <c r="I278" s="153"/>
      <c r="J278" s="68"/>
      <c r="K278" s="154"/>
      <c r="L278" s="161" t="str">
        <f>IF(F278=0,"",F278/E277)</f>
        <v/>
      </c>
      <c r="M278" s="46"/>
      <c r="N278" s="161" t="str">
        <f t="shared" si="32"/>
        <v/>
      </c>
      <c r="O278" s="161" t="str">
        <f t="shared" si="33"/>
        <v/>
      </c>
      <c r="P278" s="114"/>
    </row>
    <row r="279" spans="1:16" ht="15.75" x14ac:dyDescent="0.25">
      <c r="A279" s="95" t="s">
        <v>119</v>
      </c>
      <c r="B279" s="43"/>
      <c r="C279" s="43"/>
      <c r="D279" s="43"/>
      <c r="E279" s="43"/>
      <c r="F279" s="43"/>
      <c r="G279" s="43"/>
      <c r="H279" s="87"/>
      <c r="I279" s="153"/>
      <c r="J279" s="68"/>
      <c r="K279" s="154"/>
      <c r="L279" s="161" t="str">
        <f>IF(G279=0,"",G279/F278)</f>
        <v/>
      </c>
      <c r="M279" s="187"/>
      <c r="N279" s="161" t="str">
        <f t="shared" si="32"/>
        <v/>
      </c>
      <c r="O279" s="161" t="str">
        <f t="shared" si="33"/>
        <v/>
      </c>
      <c r="P279" s="114"/>
    </row>
    <row r="280" spans="1:16" ht="15.75" x14ac:dyDescent="0.25">
      <c r="A280" s="95" t="s">
        <v>120</v>
      </c>
      <c r="B280" s="43"/>
      <c r="C280" s="43"/>
      <c r="D280" s="43"/>
      <c r="E280" s="43"/>
      <c r="F280" s="43"/>
      <c r="G280" s="43"/>
      <c r="H280" s="87"/>
      <c r="I280" s="153"/>
      <c r="J280" s="68"/>
      <c r="K280" s="155"/>
      <c r="L280" s="68"/>
      <c r="M280" s="187"/>
      <c r="N280" s="68"/>
      <c r="O280" s="163"/>
      <c r="P280" s="114"/>
    </row>
    <row r="281" spans="1:16" ht="15.75" x14ac:dyDescent="0.25">
      <c r="A281" s="95" t="s">
        <v>122</v>
      </c>
      <c r="B281" s="43"/>
      <c r="C281" s="43"/>
      <c r="D281" s="43"/>
      <c r="E281" s="43"/>
      <c r="F281" s="43"/>
      <c r="G281" s="43"/>
      <c r="H281" s="87"/>
      <c r="I281" s="153"/>
      <c r="J281" s="68"/>
      <c r="K281" s="155"/>
      <c r="L281" s="68"/>
      <c r="M281" s="187"/>
      <c r="N281" s="68"/>
      <c r="O281" s="163"/>
      <c r="P281" s="114"/>
    </row>
    <row r="282" spans="1:16" ht="15.75" x14ac:dyDescent="0.25">
      <c r="A282" s="95" t="s">
        <v>123</v>
      </c>
      <c r="B282" s="43"/>
      <c r="C282" s="43"/>
      <c r="D282" s="43"/>
      <c r="E282" s="43"/>
      <c r="F282" s="43"/>
      <c r="G282" s="43"/>
      <c r="H282" s="87"/>
      <c r="I282" s="153"/>
      <c r="J282" s="68"/>
      <c r="K282" s="155"/>
      <c r="L282" s="68"/>
      <c r="M282" s="187"/>
      <c r="N282" s="68"/>
      <c r="O282" s="163"/>
      <c r="P282" s="114"/>
    </row>
    <row r="283" spans="1:16" ht="15.75" x14ac:dyDescent="0.25">
      <c r="A283" s="95" t="s">
        <v>124</v>
      </c>
      <c r="B283" s="127"/>
      <c r="C283" s="127"/>
      <c r="D283" s="127"/>
      <c r="E283" s="127"/>
      <c r="F283" s="127"/>
      <c r="G283" s="127"/>
      <c r="H283" s="87"/>
      <c r="I283" s="156"/>
      <c r="J283" s="157"/>
      <c r="K283" s="158"/>
      <c r="L283" s="157"/>
      <c r="M283" s="187"/>
      <c r="N283" s="157"/>
      <c r="O283" s="45"/>
      <c r="P283" s="114"/>
    </row>
    <row r="284" spans="1:16" ht="18" customHeight="1" x14ac:dyDescent="0.25">
      <c r="A284" s="28"/>
      <c r="B284" s="198" t="s">
        <v>89</v>
      </c>
      <c r="C284" s="198"/>
      <c r="D284" s="198"/>
      <c r="E284" s="198"/>
      <c r="F284" s="198"/>
      <c r="G284" s="198"/>
      <c r="H284" s="149">
        <f>SUM(H274:H283)</f>
        <v>0</v>
      </c>
      <c r="I284" s="97" t="str">
        <f>IF(H282=0,"",H282/B274)</f>
        <v/>
      </c>
      <c r="J284" s="97" t="str">
        <f>IF(H284=0,"",H284/B274)</f>
        <v/>
      </c>
      <c r="K284" s="97" t="str">
        <f>IF(H282=0,"",J284-I284)</f>
        <v/>
      </c>
      <c r="L284" s="2"/>
      <c r="M284" s="115"/>
      <c r="N284" s="25"/>
      <c r="O284" s="2"/>
      <c r="P284" s="114"/>
    </row>
    <row r="285" spans="1:16" ht="12.75" customHeight="1" x14ac:dyDescent="0.2"/>
    <row r="286" spans="1:16" ht="12.75" customHeight="1" x14ac:dyDescent="0.2"/>
    <row r="287" spans="1:16" s="192" customFormat="1" ht="26.25" x14ac:dyDescent="0.4">
      <c r="A287" s="30"/>
      <c r="B287" s="199" t="s">
        <v>78</v>
      </c>
      <c r="C287" s="225"/>
      <c r="D287" s="225"/>
      <c r="E287" s="225"/>
      <c r="F287" s="225"/>
      <c r="G287" s="225"/>
      <c r="H287" s="93">
        <v>2502</v>
      </c>
      <c r="I287" s="94"/>
      <c r="J287" s="94"/>
      <c r="K287" s="94"/>
      <c r="L287" s="94"/>
      <c r="M287" s="94"/>
      <c r="N287" s="193"/>
      <c r="O287" s="193"/>
    </row>
    <row r="288" spans="1:16" s="192" customFormat="1" ht="20.25" x14ac:dyDescent="0.2">
      <c r="A288" s="201" t="s">
        <v>9</v>
      </c>
      <c r="B288" s="202" t="s">
        <v>79</v>
      </c>
      <c r="C288" s="203"/>
      <c r="D288" s="203"/>
      <c r="E288" s="203"/>
      <c r="F288" s="203"/>
      <c r="G288" s="203"/>
      <c r="H288" s="212" t="s">
        <v>10</v>
      </c>
      <c r="I288" s="197" t="s">
        <v>2</v>
      </c>
      <c r="J288" s="197" t="s">
        <v>3</v>
      </c>
      <c r="K288" s="214" t="s">
        <v>4</v>
      </c>
      <c r="L288" s="197" t="s">
        <v>5</v>
      </c>
      <c r="M288" s="195" t="s">
        <v>6</v>
      </c>
      <c r="N288" s="195" t="s">
        <v>7</v>
      </c>
      <c r="O288" s="197" t="s">
        <v>8</v>
      </c>
    </row>
    <row r="289" spans="1:16" s="192" customFormat="1" ht="15.75" x14ac:dyDescent="0.25">
      <c r="A289" s="196"/>
      <c r="B289" s="42" t="s">
        <v>80</v>
      </c>
      <c r="C289" s="42" t="s">
        <v>81</v>
      </c>
      <c r="D289" s="42" t="s">
        <v>82</v>
      </c>
      <c r="E289" s="42" t="s">
        <v>83</v>
      </c>
      <c r="F289" s="42" t="s">
        <v>84</v>
      </c>
      <c r="G289" s="42" t="s">
        <v>85</v>
      </c>
      <c r="H289" s="196"/>
      <c r="I289" s="196"/>
      <c r="J289" s="196"/>
      <c r="K289" s="196"/>
      <c r="L289" s="196"/>
      <c r="M289" s="196"/>
      <c r="N289" s="196"/>
      <c r="O289" s="196"/>
    </row>
    <row r="290" spans="1:16" s="192" customFormat="1" ht="15.75" x14ac:dyDescent="0.25">
      <c r="A290" s="42">
        <v>2502</v>
      </c>
      <c r="B290" s="43">
        <v>498</v>
      </c>
      <c r="C290" s="43"/>
      <c r="D290" s="43"/>
      <c r="E290" s="43"/>
      <c r="F290" s="43"/>
      <c r="G290" s="43"/>
      <c r="H290" s="87"/>
      <c r="I290" s="150"/>
      <c r="J290" s="151"/>
      <c r="K290" s="152"/>
      <c r="L290" s="159"/>
      <c r="M290" s="44">
        <f>B290</f>
        <v>498</v>
      </c>
      <c r="N290" s="160"/>
      <c r="O290" s="159"/>
    </row>
    <row r="291" spans="1:16" s="192" customFormat="1" ht="15.75" x14ac:dyDescent="0.25">
      <c r="A291" s="98">
        <v>2601</v>
      </c>
      <c r="B291" s="43"/>
      <c r="C291" s="43"/>
      <c r="D291" s="43"/>
      <c r="E291" s="43"/>
      <c r="F291" s="43"/>
      <c r="G291" s="43"/>
      <c r="H291" s="87"/>
      <c r="I291" s="153"/>
      <c r="J291" s="68"/>
      <c r="K291" s="154"/>
      <c r="L291" s="47" t="str">
        <f>IF(C291=0,"",C291/B290)</f>
        <v/>
      </c>
      <c r="M291" s="46"/>
      <c r="N291" s="47" t="str">
        <f t="shared" ref="N291:N295" si="34">IF(M291=0,"",M291/M290)</f>
        <v/>
      </c>
      <c r="O291" s="47" t="str">
        <f t="shared" ref="O291:O295" si="35">IF(M291=0,"",100%-N291)</f>
        <v/>
      </c>
    </row>
    <row r="292" spans="1:16" s="192" customFormat="1" ht="15.75" x14ac:dyDescent="0.25">
      <c r="A292" s="194">
        <v>2602</v>
      </c>
      <c r="B292" s="43"/>
      <c r="C292" s="43"/>
      <c r="D292" s="43"/>
      <c r="E292" s="43"/>
      <c r="F292" s="43"/>
      <c r="G292" s="43"/>
      <c r="H292" s="87"/>
      <c r="I292" s="153"/>
      <c r="J292" s="68"/>
      <c r="K292" s="154"/>
      <c r="L292" s="161" t="str">
        <f>IF(D292=0,"",D292/C291)</f>
        <v/>
      </c>
      <c r="M292" s="46"/>
      <c r="N292" s="161" t="str">
        <f t="shared" si="34"/>
        <v/>
      </c>
      <c r="O292" s="161" t="str">
        <f t="shared" si="35"/>
        <v/>
      </c>
      <c r="P292" s="101">
        <f>M292/M290</f>
        <v>0</v>
      </c>
    </row>
    <row r="293" spans="1:16" s="192" customFormat="1" ht="15.75" x14ac:dyDescent="0.25">
      <c r="A293" s="194">
        <v>2701</v>
      </c>
      <c r="B293" s="43"/>
      <c r="C293" s="43"/>
      <c r="D293" s="43"/>
      <c r="E293" s="43"/>
      <c r="F293" s="43"/>
      <c r="G293" s="43"/>
      <c r="H293" s="87"/>
      <c r="I293" s="153"/>
      <c r="J293" s="68"/>
      <c r="K293" s="154"/>
      <c r="L293" s="161" t="str">
        <f>IF(E293=0,"",E293/D292)</f>
        <v/>
      </c>
      <c r="M293" s="46"/>
      <c r="N293" s="161" t="str">
        <f t="shared" si="34"/>
        <v/>
      </c>
      <c r="O293" s="161" t="str">
        <f t="shared" si="35"/>
        <v/>
      </c>
    </row>
    <row r="294" spans="1:16" s="192" customFormat="1" ht="15.75" x14ac:dyDescent="0.25">
      <c r="A294" s="194">
        <v>2702</v>
      </c>
      <c r="B294" s="43"/>
      <c r="C294" s="43"/>
      <c r="D294" s="43"/>
      <c r="E294" s="43"/>
      <c r="F294" s="43"/>
      <c r="G294" s="43"/>
      <c r="H294" s="87"/>
      <c r="I294" s="153"/>
      <c r="J294" s="68"/>
      <c r="K294" s="154"/>
      <c r="L294" s="161" t="str">
        <f>IF(F294=0,"",F294/E293)</f>
        <v/>
      </c>
      <c r="M294" s="46"/>
      <c r="N294" s="161" t="str">
        <f t="shared" si="34"/>
        <v/>
      </c>
      <c r="O294" s="161" t="str">
        <f t="shared" si="35"/>
        <v/>
      </c>
    </row>
    <row r="295" spans="1:16" s="192" customFormat="1" ht="15.75" x14ac:dyDescent="0.25">
      <c r="A295" s="194">
        <v>2801</v>
      </c>
      <c r="B295" s="43"/>
      <c r="C295" s="43"/>
      <c r="D295" s="43"/>
      <c r="E295" s="43"/>
      <c r="F295" s="43"/>
      <c r="G295" s="43"/>
      <c r="H295" s="87"/>
      <c r="I295" s="153"/>
      <c r="J295" s="68"/>
      <c r="K295" s="154"/>
      <c r="L295" s="161" t="str">
        <f>IF(G295=0,"",G295/F294)</f>
        <v/>
      </c>
      <c r="M295" s="187"/>
      <c r="N295" s="161" t="str">
        <f t="shared" si="34"/>
        <v/>
      </c>
      <c r="O295" s="161" t="str">
        <f t="shared" si="35"/>
        <v/>
      </c>
    </row>
    <row r="296" spans="1:16" s="192" customFormat="1" ht="15.75" x14ac:dyDescent="0.25">
      <c r="A296" s="194">
        <v>2802</v>
      </c>
      <c r="B296" s="43"/>
      <c r="C296" s="43"/>
      <c r="D296" s="43"/>
      <c r="E296" s="43"/>
      <c r="F296" s="43"/>
      <c r="G296" s="43"/>
      <c r="H296" s="87"/>
      <c r="I296" s="153"/>
      <c r="J296" s="68"/>
      <c r="K296" s="155"/>
      <c r="L296" s="68"/>
      <c r="M296" s="187"/>
      <c r="N296" s="68"/>
      <c r="O296" s="163"/>
    </row>
    <row r="297" spans="1:16" s="192" customFormat="1" ht="15.75" x14ac:dyDescent="0.25">
      <c r="A297" s="194">
        <v>2901</v>
      </c>
      <c r="B297" s="43"/>
      <c r="C297" s="43"/>
      <c r="D297" s="43"/>
      <c r="E297" s="43"/>
      <c r="F297" s="43"/>
      <c r="G297" s="43"/>
      <c r="H297" s="87"/>
      <c r="I297" s="153"/>
      <c r="J297" s="68"/>
      <c r="K297" s="155"/>
      <c r="L297" s="68"/>
      <c r="M297" s="187"/>
      <c r="N297" s="68"/>
      <c r="O297" s="163"/>
    </row>
    <row r="298" spans="1:16" s="192" customFormat="1" ht="15.75" x14ac:dyDescent="0.25">
      <c r="A298" s="194">
        <v>2902</v>
      </c>
      <c r="B298" s="43"/>
      <c r="C298" s="43"/>
      <c r="D298" s="43"/>
      <c r="E298" s="43"/>
      <c r="F298" s="43"/>
      <c r="G298" s="43"/>
      <c r="H298" s="87"/>
      <c r="I298" s="153"/>
      <c r="J298" s="68"/>
      <c r="K298" s="155"/>
      <c r="L298" s="68"/>
      <c r="M298" s="187"/>
      <c r="N298" s="68"/>
      <c r="O298" s="163"/>
    </row>
    <row r="299" spans="1:16" s="192" customFormat="1" ht="15.75" x14ac:dyDescent="0.25">
      <c r="A299" s="194">
        <v>3001</v>
      </c>
      <c r="B299" s="127"/>
      <c r="C299" s="127"/>
      <c r="D299" s="127"/>
      <c r="E299" s="127"/>
      <c r="F299" s="127"/>
      <c r="G299" s="127"/>
      <c r="H299" s="87"/>
      <c r="I299" s="156"/>
      <c r="J299" s="157"/>
      <c r="K299" s="158"/>
      <c r="L299" s="157"/>
      <c r="M299" s="187"/>
      <c r="N299" s="157"/>
      <c r="O299" s="45"/>
    </row>
    <row r="300" spans="1:16" s="192" customFormat="1" ht="18" customHeight="1" x14ac:dyDescent="0.25">
      <c r="A300" s="28"/>
      <c r="B300" s="198" t="s">
        <v>89</v>
      </c>
      <c r="C300" s="198"/>
      <c r="D300" s="198"/>
      <c r="E300" s="198"/>
      <c r="F300" s="198"/>
      <c r="G300" s="198"/>
      <c r="H300" s="149">
        <f>SUM(H290:H299)</f>
        <v>0</v>
      </c>
      <c r="I300" s="97" t="str">
        <f>IF(H298=0,"",H298/B290)</f>
        <v/>
      </c>
      <c r="J300" s="97" t="str">
        <f>IF(H300=0,"",H300/B290)</f>
        <v/>
      </c>
      <c r="K300" s="97" t="str">
        <f>IF(H298=0,"",J300-I300)</f>
        <v/>
      </c>
      <c r="L300" s="2"/>
      <c r="M300" s="193"/>
      <c r="N300" s="25"/>
      <c r="O300" s="2"/>
    </row>
    <row r="301" spans="1:16" ht="12.75" customHeight="1" x14ac:dyDescent="0.2"/>
    <row r="302" spans="1:16" ht="12.75" customHeight="1" x14ac:dyDescent="0.2"/>
    <row r="303" spans="1:16" ht="12.75" customHeight="1" x14ac:dyDescent="0.2"/>
    <row r="304" spans="1:16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mergeCells count="216">
    <mergeCell ref="B76:G76"/>
    <mergeCell ref="B60:G60"/>
    <mergeCell ref="B44:G44"/>
    <mergeCell ref="B28:G28"/>
    <mergeCell ref="B284:G284"/>
    <mergeCell ref="B268:G268"/>
    <mergeCell ref="B252:G252"/>
    <mergeCell ref="B236:G236"/>
    <mergeCell ref="B220:G220"/>
    <mergeCell ref="B204:G204"/>
    <mergeCell ref="B188:G188"/>
    <mergeCell ref="B172:G172"/>
    <mergeCell ref="B156:G156"/>
    <mergeCell ref="B92:G92"/>
    <mergeCell ref="B108:G108"/>
    <mergeCell ref="B124:G124"/>
    <mergeCell ref="B140:G140"/>
    <mergeCell ref="N272:N273"/>
    <mergeCell ref="O272:O273"/>
    <mergeCell ref="B271:G271"/>
    <mergeCell ref="A272:A273"/>
    <mergeCell ref="B272:G272"/>
    <mergeCell ref="H272:H273"/>
    <mergeCell ref="I272:I273"/>
    <mergeCell ref="J272:J273"/>
    <mergeCell ref="K272:K273"/>
    <mergeCell ref="L272:L273"/>
    <mergeCell ref="M272:M273"/>
    <mergeCell ref="N256:N257"/>
    <mergeCell ref="O256:O257"/>
    <mergeCell ref="B255:G255"/>
    <mergeCell ref="A256:A257"/>
    <mergeCell ref="B256:G256"/>
    <mergeCell ref="H256:H257"/>
    <mergeCell ref="I256:I257"/>
    <mergeCell ref="J256:J257"/>
    <mergeCell ref="K256:K257"/>
    <mergeCell ref="L256:L257"/>
    <mergeCell ref="M256:M257"/>
    <mergeCell ref="K176:K177"/>
    <mergeCell ref="L176:L177"/>
    <mergeCell ref="M176:M177"/>
    <mergeCell ref="N176:N177"/>
    <mergeCell ref="O176:O177"/>
    <mergeCell ref="B175:G175"/>
    <mergeCell ref="A176:A177"/>
    <mergeCell ref="B176:G176"/>
    <mergeCell ref="H176:H177"/>
    <mergeCell ref="I176:I177"/>
    <mergeCell ref="J176:J177"/>
    <mergeCell ref="K192:K193"/>
    <mergeCell ref="L192:L193"/>
    <mergeCell ref="M192:M193"/>
    <mergeCell ref="N192:N193"/>
    <mergeCell ref="O192:O193"/>
    <mergeCell ref="B191:G191"/>
    <mergeCell ref="A192:A193"/>
    <mergeCell ref="B192:G192"/>
    <mergeCell ref="H192:H193"/>
    <mergeCell ref="I192:I193"/>
    <mergeCell ref="J192:J193"/>
    <mergeCell ref="K208:K209"/>
    <mergeCell ref="L208:L209"/>
    <mergeCell ref="M208:M209"/>
    <mergeCell ref="N208:N209"/>
    <mergeCell ref="O208:O209"/>
    <mergeCell ref="B207:G207"/>
    <mergeCell ref="A208:A209"/>
    <mergeCell ref="B208:G208"/>
    <mergeCell ref="H208:H209"/>
    <mergeCell ref="I208:I209"/>
    <mergeCell ref="J208:J209"/>
    <mergeCell ref="K224:K225"/>
    <mergeCell ref="L224:L225"/>
    <mergeCell ref="M224:M225"/>
    <mergeCell ref="N224:N225"/>
    <mergeCell ref="O224:O225"/>
    <mergeCell ref="B223:G223"/>
    <mergeCell ref="A224:A225"/>
    <mergeCell ref="B224:G224"/>
    <mergeCell ref="H224:H225"/>
    <mergeCell ref="I224:I225"/>
    <mergeCell ref="J224:J225"/>
    <mergeCell ref="L16:L17"/>
    <mergeCell ref="M16:M17"/>
    <mergeCell ref="N16:N17"/>
    <mergeCell ref="O16:O17"/>
    <mergeCell ref="B15:G15"/>
    <mergeCell ref="A16:A17"/>
    <mergeCell ref="B16:G16"/>
    <mergeCell ref="H16:H17"/>
    <mergeCell ref="I16:I17"/>
    <mergeCell ref="J16:J17"/>
    <mergeCell ref="K16:K17"/>
    <mergeCell ref="K32:K33"/>
    <mergeCell ref="L32:L33"/>
    <mergeCell ref="M32:M33"/>
    <mergeCell ref="N32:N33"/>
    <mergeCell ref="O32:O33"/>
    <mergeCell ref="B31:G31"/>
    <mergeCell ref="A32:A33"/>
    <mergeCell ref="B32:G32"/>
    <mergeCell ref="H32:H33"/>
    <mergeCell ref="I32:I33"/>
    <mergeCell ref="J32:J33"/>
    <mergeCell ref="K48:K49"/>
    <mergeCell ref="L48:L49"/>
    <mergeCell ref="M48:M49"/>
    <mergeCell ref="N48:N49"/>
    <mergeCell ref="O48:O49"/>
    <mergeCell ref="B47:G47"/>
    <mergeCell ref="A48:A49"/>
    <mergeCell ref="B48:G48"/>
    <mergeCell ref="H48:H49"/>
    <mergeCell ref="I48:I49"/>
    <mergeCell ref="J48:J49"/>
    <mergeCell ref="K240:K241"/>
    <mergeCell ref="L240:L241"/>
    <mergeCell ref="M240:M241"/>
    <mergeCell ref="N240:N241"/>
    <mergeCell ref="O240:O241"/>
    <mergeCell ref="B239:G239"/>
    <mergeCell ref="A240:A241"/>
    <mergeCell ref="B240:G240"/>
    <mergeCell ref="H240:H241"/>
    <mergeCell ref="I240:I241"/>
    <mergeCell ref="J240:J241"/>
    <mergeCell ref="K64:K65"/>
    <mergeCell ref="L64:L65"/>
    <mergeCell ref="M64:M65"/>
    <mergeCell ref="N64:N65"/>
    <mergeCell ref="O64:O65"/>
    <mergeCell ref="B63:G63"/>
    <mergeCell ref="A64:A65"/>
    <mergeCell ref="B64:G64"/>
    <mergeCell ref="H64:H65"/>
    <mergeCell ref="I64:I65"/>
    <mergeCell ref="J64:J65"/>
    <mergeCell ref="K80:K81"/>
    <mergeCell ref="L80:L81"/>
    <mergeCell ref="M80:M81"/>
    <mergeCell ref="N80:N81"/>
    <mergeCell ref="O80:O81"/>
    <mergeCell ref="B79:G79"/>
    <mergeCell ref="A80:A81"/>
    <mergeCell ref="B80:G80"/>
    <mergeCell ref="H80:H81"/>
    <mergeCell ref="I80:I81"/>
    <mergeCell ref="J80:J81"/>
    <mergeCell ref="K96:K97"/>
    <mergeCell ref="L96:L97"/>
    <mergeCell ref="M96:M97"/>
    <mergeCell ref="N96:N97"/>
    <mergeCell ref="O96:O97"/>
    <mergeCell ref="B95:G95"/>
    <mergeCell ref="A96:A97"/>
    <mergeCell ref="B96:G96"/>
    <mergeCell ref="H96:H97"/>
    <mergeCell ref="I96:I97"/>
    <mergeCell ref="J96:J97"/>
    <mergeCell ref="K112:K113"/>
    <mergeCell ref="L112:L113"/>
    <mergeCell ref="M112:M113"/>
    <mergeCell ref="N112:N113"/>
    <mergeCell ref="O112:O113"/>
    <mergeCell ref="B111:G111"/>
    <mergeCell ref="A112:A113"/>
    <mergeCell ref="B112:G112"/>
    <mergeCell ref="H112:H113"/>
    <mergeCell ref="I112:I113"/>
    <mergeCell ref="J112:J113"/>
    <mergeCell ref="K128:K129"/>
    <mergeCell ref="L128:L129"/>
    <mergeCell ref="M128:M129"/>
    <mergeCell ref="N128:N129"/>
    <mergeCell ref="O128:O129"/>
    <mergeCell ref="B127:G127"/>
    <mergeCell ref="A128:A129"/>
    <mergeCell ref="B128:G128"/>
    <mergeCell ref="H128:H129"/>
    <mergeCell ref="I128:I129"/>
    <mergeCell ref="J128:J129"/>
    <mergeCell ref="K144:K145"/>
    <mergeCell ref="L144:L145"/>
    <mergeCell ref="M144:M145"/>
    <mergeCell ref="N144:N145"/>
    <mergeCell ref="O144:O145"/>
    <mergeCell ref="B143:G143"/>
    <mergeCell ref="A144:A145"/>
    <mergeCell ref="B144:G144"/>
    <mergeCell ref="H144:H145"/>
    <mergeCell ref="I144:I145"/>
    <mergeCell ref="J144:J145"/>
    <mergeCell ref="K160:K161"/>
    <mergeCell ref="L160:L161"/>
    <mergeCell ref="M160:M161"/>
    <mergeCell ref="N160:N161"/>
    <mergeCell ref="O160:O161"/>
    <mergeCell ref="B159:G159"/>
    <mergeCell ref="A160:A161"/>
    <mergeCell ref="B160:G160"/>
    <mergeCell ref="H160:H161"/>
    <mergeCell ref="I160:I161"/>
    <mergeCell ref="J160:J161"/>
    <mergeCell ref="N288:N289"/>
    <mergeCell ref="O288:O289"/>
    <mergeCell ref="B300:G300"/>
    <mergeCell ref="B287:G287"/>
    <mergeCell ref="A288:A289"/>
    <mergeCell ref="B288:G288"/>
    <mergeCell ref="H288:H289"/>
    <mergeCell ref="I288:I289"/>
    <mergeCell ref="J288:J289"/>
    <mergeCell ref="K288:K289"/>
    <mergeCell ref="L288:L289"/>
    <mergeCell ref="M288:M289"/>
  </mergeCells>
  <pageMargins left="0.7" right="0.7" top="0.75" bottom="0.75" header="0" footer="0"/>
  <pageSetup orientation="landscape"/>
  <ignoredErrors>
    <ignoredError sqref="A248:A251 A201:A203 A216:A219 A232:A235 A264:A267 A278:A283 A185:A187 A168:A171 A152:A155 A136:A139 A120:A123 A99:A107 A88:A91 A72:A75 A56:A59 A40:A43 A25:A2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Ing. Industrial</vt:lpstr>
      <vt:lpstr>Contaduria</vt:lpstr>
      <vt:lpstr>Mecanica</vt:lpstr>
      <vt:lpstr>PA TS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Azucena</cp:lastModifiedBy>
  <dcterms:created xsi:type="dcterms:W3CDTF">2003-03-18T16:53:22Z</dcterms:created>
  <dcterms:modified xsi:type="dcterms:W3CDTF">2026-01-22T22:56:36Z</dcterms:modified>
</cp:coreProperties>
</file>